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tables/table4.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amunandar\Downloads\"/>
    </mc:Choice>
  </mc:AlternateContent>
  <xr:revisionPtr revIDLastSave="0" documentId="13_ncr:1_{57C5B22A-DDA0-407D-B405-070CEE6FC5EC}" xr6:coauthVersionLast="47" xr6:coauthVersionMax="47" xr10:uidLastSave="{00000000-0000-0000-0000-000000000000}"/>
  <bookViews>
    <workbookView xWindow="-17520" yWindow="-16320" windowWidth="29040" windowHeight="15720" tabRatio="766" activeTab="2" xr2:uid="{F2BBD1DF-C06E-4AE2-BA6E-3621FDFF97B0}"/>
  </bookViews>
  <sheets>
    <sheet name="Pivot" sheetId="78" r:id="rId1"/>
    <sheet name="Data Operational" sheetId="80" r:id="rId2"/>
    <sheet name="Data Delay Time" sheetId="76" r:id="rId3"/>
    <sheet name="Equipment" sheetId="81" r:id="rId4"/>
    <sheet name="Downtime Equipment" sheetId="82" r:id="rId5"/>
  </sheets>
  <definedNames>
    <definedName name="NativeTimeline_DATE">#N/A</definedName>
    <definedName name="NativeTimeline_DATE1">#N/A</definedName>
    <definedName name="Slicer_MTN_DELAY_TYPE">#N/A</definedName>
    <definedName name="Slicer_MTN_DELAY_TYPE1">#N/A</definedName>
    <definedName name="Slicer_MTN_DELAY_TYPE2">#N/A</definedName>
    <definedName name="Slicer_YEAR">#N/A</definedName>
  </definedNames>
  <calcPr calcId="191028"/>
  <pivotCaches>
    <pivotCache cacheId="0" r:id="rId6"/>
    <pivotCache cacheId="189"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 r:id="rId13"/>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38" i="80" l="1"/>
  <c r="C238" i="80"/>
  <c r="D238" i="80"/>
  <c r="D239" i="80"/>
  <c r="E238" i="80"/>
  <c r="E239" i="80"/>
  <c r="C239" i="80" s="1"/>
  <c r="E240" i="80"/>
  <c r="D240" i="80" s="1"/>
  <c r="D220" i="80"/>
  <c r="E219" i="80"/>
  <c r="B219" i="80" s="1"/>
  <c r="E220" i="80"/>
  <c r="E221" i="80"/>
  <c r="E222" i="80" s="1"/>
  <c r="B240" i="80" l="1"/>
  <c r="C240" i="80"/>
  <c r="B239" i="80"/>
  <c r="E241" i="80"/>
  <c r="E223" i="80"/>
  <c r="B222" i="80"/>
  <c r="C222" i="80"/>
  <c r="D222" i="80"/>
  <c r="C221" i="80"/>
  <c r="C220" i="80"/>
  <c r="C219" i="80"/>
  <c r="D221" i="80"/>
  <c r="D219" i="80"/>
  <c r="B221" i="80"/>
  <c r="B220" i="80"/>
  <c r="D241" i="80" l="1"/>
  <c r="E242" i="80"/>
  <c r="C241" i="80"/>
  <c r="B241" i="80"/>
  <c r="E224" i="80"/>
  <c r="B223" i="80"/>
  <c r="D223" i="80"/>
  <c r="C223" i="80"/>
  <c r="D242" i="80" l="1"/>
  <c r="E243" i="80"/>
  <c r="C242" i="80"/>
  <c r="B242" i="80"/>
  <c r="C224" i="80"/>
  <c r="E225" i="80"/>
  <c r="D224" i="80"/>
  <c r="B224" i="80"/>
  <c r="D243" i="80" l="1"/>
  <c r="E244" i="80"/>
  <c r="C243" i="80"/>
  <c r="B243" i="80"/>
  <c r="C225" i="80"/>
  <c r="E226" i="80"/>
  <c r="B225" i="80"/>
  <c r="D225" i="80"/>
  <c r="D244" i="80" l="1"/>
  <c r="C244" i="80"/>
  <c r="B244" i="80"/>
  <c r="C226" i="80"/>
  <c r="B226" i="80"/>
  <c r="D226" i="80"/>
  <c r="E227" i="80"/>
  <c r="C227" i="80" l="1"/>
  <c r="E228" i="80"/>
  <c r="B227" i="80"/>
  <c r="D227" i="80"/>
  <c r="C228" i="80" l="1"/>
  <c r="E229" i="80"/>
  <c r="B228" i="80"/>
  <c r="D228" i="80"/>
  <c r="D229" i="80" l="1"/>
  <c r="B229" i="80"/>
  <c r="C229" i="80"/>
  <c r="E230" i="80"/>
  <c r="D230" i="80" l="1"/>
  <c r="C230" i="80"/>
  <c r="B230" i="80"/>
  <c r="E231" i="80"/>
  <c r="B231" i="80" l="1"/>
  <c r="D231" i="80"/>
  <c r="C231" i="80"/>
  <c r="E232" i="80"/>
  <c r="B232" i="80" l="1"/>
  <c r="D232" i="80"/>
  <c r="C232" i="80"/>
  <c r="E233" i="80"/>
  <c r="E234" i="80" l="1"/>
  <c r="B233" i="80"/>
  <c r="D233" i="80"/>
  <c r="C233" i="80"/>
  <c r="E235" i="80" l="1"/>
  <c r="B234" i="80"/>
  <c r="D234" i="80"/>
  <c r="C234" i="80"/>
  <c r="E236" i="80" l="1"/>
  <c r="B235" i="80"/>
  <c r="C235" i="80"/>
  <c r="D235" i="80"/>
  <c r="C236" i="80" l="1"/>
  <c r="E237" i="80"/>
  <c r="D236" i="80"/>
  <c r="B236" i="80"/>
  <c r="C237" i="80" l="1"/>
  <c r="B237" i="80"/>
  <c r="D237" i="80"/>
  <c r="B210" i="80" l="1"/>
  <c r="D210" i="80"/>
  <c r="E210" i="80"/>
  <c r="E211" i="80" s="1"/>
  <c r="C190" i="80"/>
  <c r="C191" i="80"/>
  <c r="C192" i="80"/>
  <c r="D190" i="80"/>
  <c r="D191" i="80"/>
  <c r="D192" i="80"/>
  <c r="E190" i="80"/>
  <c r="B190" i="80" s="1"/>
  <c r="E191" i="80"/>
  <c r="B191" i="80" s="1"/>
  <c r="E192" i="80"/>
  <c r="B192" i="80" s="1"/>
  <c r="E183" i="80"/>
  <c r="B183" i="80" s="1"/>
  <c r="E184" i="80"/>
  <c r="E185" i="80"/>
  <c r="E186" i="80" s="1"/>
  <c r="E177" i="80"/>
  <c r="B177" i="80" s="1"/>
  <c r="E178" i="80"/>
  <c r="B178" i="80" s="1"/>
  <c r="E179" i="80"/>
  <c r="D179" i="80" s="1"/>
  <c r="E180" i="80"/>
  <c r="B180" i="80" s="1"/>
  <c r="E181" i="80"/>
  <c r="B181" i="80" s="1"/>
  <c r="E182" i="80"/>
  <c r="B182" i="80" s="1"/>
  <c r="D211" i="80" l="1"/>
  <c r="B211" i="80"/>
  <c r="E212" i="80"/>
  <c r="C211" i="80"/>
  <c r="C210" i="80"/>
  <c r="E193" i="80"/>
  <c r="E187" i="80"/>
  <c r="B186" i="80"/>
  <c r="D186" i="80"/>
  <c r="C186" i="80"/>
  <c r="C184" i="80"/>
  <c r="C183" i="80"/>
  <c r="D185" i="80"/>
  <c r="D184" i="80"/>
  <c r="B184" i="80"/>
  <c r="C185" i="80"/>
  <c r="D183" i="80"/>
  <c r="B185" i="80"/>
  <c r="C180" i="80"/>
  <c r="C178" i="80"/>
  <c r="B179" i="80"/>
  <c r="C182" i="80"/>
  <c r="C181" i="80"/>
  <c r="C179" i="80"/>
  <c r="C177" i="80"/>
  <c r="D182" i="80"/>
  <c r="D181" i="80"/>
  <c r="D180" i="80"/>
  <c r="D178" i="80"/>
  <c r="D177" i="80"/>
  <c r="E213" i="80" l="1"/>
  <c r="B212" i="80"/>
  <c r="D212" i="80"/>
  <c r="C212" i="80"/>
  <c r="D193" i="80"/>
  <c r="C193" i="80"/>
  <c r="B193" i="80"/>
  <c r="E194" i="80"/>
  <c r="E188" i="80"/>
  <c r="C187" i="80"/>
  <c r="B187" i="80"/>
  <c r="D187" i="80"/>
  <c r="C213" i="80" l="1"/>
  <c r="E214" i="80"/>
  <c r="B213" i="80"/>
  <c r="D213" i="80"/>
  <c r="C194" i="80"/>
  <c r="B194" i="80"/>
  <c r="E195" i="80"/>
  <c r="D194" i="80"/>
  <c r="C188" i="80"/>
  <c r="E189" i="80"/>
  <c r="B188" i="80"/>
  <c r="D188" i="80"/>
  <c r="C214" i="80" l="1"/>
  <c r="B214" i="80"/>
  <c r="E215" i="80"/>
  <c r="D214" i="80"/>
  <c r="C195" i="80"/>
  <c r="E196" i="80"/>
  <c r="D195" i="80"/>
  <c r="B195" i="80"/>
  <c r="C189" i="80"/>
  <c r="B189" i="80"/>
  <c r="D189" i="80"/>
  <c r="C215" i="80" l="1"/>
  <c r="B215" i="80"/>
  <c r="E216" i="80"/>
  <c r="D215" i="80"/>
  <c r="C196" i="80"/>
  <c r="E197" i="80"/>
  <c r="B196" i="80"/>
  <c r="D196" i="80"/>
  <c r="D216" i="80" l="1"/>
  <c r="B216" i="80"/>
  <c r="C216" i="80"/>
  <c r="E217" i="80"/>
  <c r="B197" i="80"/>
  <c r="D197" i="80"/>
  <c r="C197" i="80"/>
  <c r="E198" i="80"/>
  <c r="B217" i="80" l="1"/>
  <c r="D217" i="80"/>
  <c r="C217" i="80"/>
  <c r="E218" i="80"/>
  <c r="D198" i="80"/>
  <c r="E199" i="80"/>
  <c r="C198" i="80"/>
  <c r="B198" i="80"/>
  <c r="D218" i="80" l="1"/>
  <c r="C218" i="80"/>
  <c r="B218" i="80"/>
  <c r="D199" i="80"/>
  <c r="B199" i="80"/>
  <c r="C199" i="80"/>
  <c r="E200" i="80"/>
  <c r="D200" i="80" l="1"/>
  <c r="B200" i="80"/>
  <c r="C200" i="80"/>
  <c r="E201" i="80"/>
  <c r="E202" i="80" l="1"/>
  <c r="C201" i="80"/>
  <c r="B201" i="80"/>
  <c r="D201" i="80"/>
  <c r="B202" i="80" l="1"/>
  <c r="E203" i="80"/>
  <c r="D202" i="80"/>
  <c r="C202" i="80"/>
  <c r="B203" i="80" l="1"/>
  <c r="E204" i="80"/>
  <c r="C203" i="80"/>
  <c r="D203" i="80"/>
  <c r="B204" i="80" l="1"/>
  <c r="C204" i="80"/>
  <c r="D204" i="80"/>
  <c r="E205" i="80"/>
  <c r="E206" i="80" l="1"/>
  <c r="D205" i="80"/>
  <c r="C205" i="80"/>
  <c r="B205" i="80"/>
  <c r="C206" i="80" l="1"/>
  <c r="B206" i="80"/>
  <c r="E207" i="80"/>
  <c r="D206" i="80"/>
  <c r="C207" i="80" l="1"/>
  <c r="E208" i="80"/>
  <c r="D207" i="80"/>
  <c r="B207" i="80"/>
  <c r="C208" i="80" l="1"/>
  <c r="E209" i="80"/>
  <c r="D208" i="80"/>
  <c r="B208" i="80"/>
  <c r="B209" i="80" l="1"/>
  <c r="D209" i="80"/>
  <c r="C209" i="80"/>
  <c r="B2" i="80" l="1"/>
  <c r="C2" i="80"/>
  <c r="D2" i="80"/>
  <c r="B3" i="80"/>
  <c r="C3" i="80"/>
  <c r="D3" i="80"/>
  <c r="B4" i="80"/>
  <c r="C4" i="80"/>
  <c r="D4" i="80"/>
  <c r="B5" i="80"/>
  <c r="C5" i="80"/>
  <c r="D5" i="80"/>
  <c r="B6" i="80"/>
  <c r="C6" i="80"/>
  <c r="D6" i="80"/>
  <c r="B7" i="80"/>
  <c r="C7" i="80"/>
  <c r="D7" i="80"/>
  <c r="B8" i="80"/>
  <c r="C8" i="80"/>
  <c r="D8" i="80"/>
  <c r="B9" i="80"/>
  <c r="C9" i="80"/>
  <c r="D9" i="80"/>
  <c r="B10" i="80"/>
  <c r="C10" i="80"/>
  <c r="D10" i="80"/>
  <c r="B11" i="80"/>
  <c r="C11" i="80"/>
  <c r="D11" i="80"/>
  <c r="B12" i="80"/>
  <c r="C12" i="80"/>
  <c r="D12" i="80"/>
  <c r="B13" i="80"/>
  <c r="C13" i="80"/>
  <c r="D13" i="80"/>
  <c r="B14" i="80"/>
  <c r="C14" i="80"/>
  <c r="D14" i="80"/>
  <c r="B15" i="80"/>
  <c r="C15" i="80"/>
  <c r="D15" i="80"/>
  <c r="B16" i="80"/>
  <c r="C16" i="80"/>
  <c r="D16" i="80"/>
  <c r="B17" i="80"/>
  <c r="C17" i="80"/>
  <c r="D17" i="80"/>
  <c r="B18" i="80"/>
  <c r="C18" i="80"/>
  <c r="D18" i="80"/>
  <c r="B19" i="80"/>
  <c r="C19" i="80"/>
  <c r="D19" i="80"/>
  <c r="B20" i="80"/>
  <c r="C20" i="80"/>
  <c r="D20" i="80"/>
  <c r="B21" i="80"/>
  <c r="C21" i="80"/>
  <c r="D21" i="80"/>
  <c r="B22" i="80"/>
  <c r="C22" i="80"/>
  <c r="D22" i="80"/>
  <c r="B23" i="80"/>
  <c r="C23" i="80"/>
  <c r="D23" i="80"/>
  <c r="B24" i="80"/>
  <c r="C24" i="80"/>
  <c r="D24" i="80"/>
  <c r="B25" i="80"/>
  <c r="C25" i="80"/>
  <c r="D25" i="80"/>
  <c r="B26" i="80"/>
  <c r="C26" i="80"/>
  <c r="D26" i="80"/>
  <c r="B27" i="80"/>
  <c r="C27" i="80"/>
  <c r="D27" i="80"/>
  <c r="B28" i="80"/>
  <c r="C28" i="80"/>
  <c r="D28" i="80"/>
  <c r="B29" i="80"/>
  <c r="C29" i="80"/>
  <c r="D29" i="80"/>
  <c r="B30" i="80"/>
  <c r="C30" i="80"/>
  <c r="D30" i="80"/>
  <c r="B31" i="80"/>
  <c r="C31" i="80"/>
  <c r="D31" i="80"/>
  <c r="B32" i="80"/>
  <c r="C32" i="80"/>
  <c r="D32" i="80"/>
  <c r="B33" i="80"/>
  <c r="C33" i="80"/>
  <c r="D33" i="80"/>
  <c r="B34" i="80"/>
  <c r="C34" i="80"/>
  <c r="D34" i="80"/>
  <c r="B35" i="80"/>
  <c r="C35" i="80"/>
  <c r="D35" i="80"/>
  <c r="B36" i="80"/>
  <c r="C36" i="80"/>
  <c r="D36" i="80"/>
  <c r="B37" i="80"/>
  <c r="C37" i="80"/>
  <c r="D37" i="80"/>
  <c r="B38" i="80"/>
  <c r="C38" i="80"/>
  <c r="D38" i="80"/>
  <c r="B39" i="80"/>
  <c r="C39" i="80"/>
  <c r="D39" i="80"/>
  <c r="B40" i="80"/>
  <c r="C40" i="80"/>
  <c r="D40" i="80"/>
  <c r="B41" i="80"/>
  <c r="C41" i="80"/>
  <c r="D41" i="80"/>
  <c r="B42" i="80"/>
  <c r="C42" i="80"/>
  <c r="D42" i="80"/>
  <c r="B43" i="80"/>
  <c r="C43" i="80"/>
  <c r="D43" i="80"/>
  <c r="B44" i="80"/>
  <c r="C44" i="80"/>
  <c r="D44" i="80"/>
  <c r="B45" i="80"/>
  <c r="C45" i="80"/>
  <c r="D45" i="80"/>
  <c r="B46" i="80"/>
  <c r="C46" i="80"/>
  <c r="D46" i="80"/>
  <c r="B47" i="80"/>
  <c r="C47" i="80"/>
  <c r="D47" i="80"/>
  <c r="B48" i="80"/>
  <c r="C48" i="80"/>
  <c r="D48" i="80"/>
  <c r="B49" i="80"/>
  <c r="C49" i="80"/>
  <c r="D49" i="80"/>
  <c r="B50" i="80"/>
  <c r="C50" i="80"/>
  <c r="D50" i="80"/>
  <c r="B51" i="80"/>
  <c r="C51" i="80"/>
  <c r="D51" i="80"/>
  <c r="B52" i="80"/>
  <c r="C52" i="80"/>
  <c r="D52" i="80"/>
  <c r="B53" i="80"/>
  <c r="C53" i="80"/>
  <c r="D53" i="80"/>
  <c r="B54" i="80"/>
  <c r="C54" i="80"/>
  <c r="D54" i="80"/>
  <c r="B55" i="80"/>
  <c r="C55" i="80"/>
  <c r="D55" i="80"/>
  <c r="B56" i="80"/>
  <c r="C56" i="80"/>
  <c r="D56" i="80"/>
  <c r="F9" i="76" a="1"/>
  <c r="F9" i="76" s="1"/>
  <c r="B8" i="76" l="1"/>
  <c r="B9" i="76"/>
  <c r="B10" i="76"/>
  <c r="B11" i="76"/>
  <c r="B12" i="76"/>
  <c r="B13" i="76"/>
  <c r="B14" i="76"/>
  <c r="B15" i="76"/>
  <c r="B16" i="76"/>
  <c r="B17" i="76"/>
  <c r="B18" i="76"/>
  <c r="B19" i="76"/>
  <c r="B20" i="76"/>
  <c r="B21" i="76"/>
  <c r="B22" i="76"/>
  <c r="B23" i="76"/>
  <c r="B24" i="76"/>
  <c r="B25" i="76"/>
  <c r="B26" i="76"/>
  <c r="B27" i="76"/>
  <c r="B28" i="76"/>
  <c r="B29" i="76"/>
  <c r="B30" i="76"/>
  <c r="B31" i="76"/>
  <c r="B32" i="76"/>
  <c r="B33" i="76"/>
  <c r="B34" i="76"/>
  <c r="B35" i="76"/>
  <c r="B36" i="76"/>
  <c r="B37" i="76"/>
  <c r="B38" i="76"/>
  <c r="B39" i="76"/>
  <c r="B40" i="76"/>
  <c r="B41" i="76"/>
  <c r="B42" i="76"/>
  <c r="B43" i="76"/>
  <c r="B44" i="76"/>
  <c r="B45" i="76"/>
  <c r="B46" i="76"/>
  <c r="B47" i="76"/>
  <c r="B48" i="76"/>
  <c r="B49" i="76"/>
  <c r="B50" i="76"/>
  <c r="B51" i="76"/>
  <c r="B52" i="76"/>
  <c r="B53" i="76"/>
  <c r="B54" i="76"/>
  <c r="B55" i="76"/>
  <c r="B56" i="76"/>
  <c r="B57" i="76"/>
  <c r="B58" i="76"/>
  <c r="B59" i="76"/>
  <c r="B60" i="76"/>
  <c r="B61" i="76"/>
  <c r="B62" i="76"/>
  <c r="B63" i="76"/>
  <c r="B64" i="76"/>
  <c r="B65" i="76"/>
  <c r="B66" i="76"/>
  <c r="B67" i="76"/>
  <c r="B68" i="76"/>
  <c r="B69" i="76"/>
  <c r="B70" i="76"/>
  <c r="B71" i="76"/>
  <c r="B72" i="76"/>
  <c r="B73" i="76"/>
  <c r="B74" i="76"/>
  <c r="B75" i="76"/>
  <c r="B76" i="76"/>
  <c r="B77" i="76"/>
  <c r="B78" i="76"/>
  <c r="B79" i="76"/>
  <c r="B80" i="76"/>
  <c r="B81" i="76"/>
  <c r="B82" i="76"/>
  <c r="B83" i="76"/>
  <c r="B84" i="76"/>
  <c r="B85" i="76"/>
  <c r="B86" i="76"/>
  <c r="B87" i="76"/>
  <c r="B88" i="76"/>
  <c r="B89" i="76"/>
  <c r="B90" i="76"/>
  <c r="B91" i="76"/>
  <c r="B92" i="76"/>
  <c r="B93" i="76"/>
  <c r="B94" i="76"/>
  <c r="B95" i="76"/>
  <c r="B96" i="76"/>
  <c r="B97" i="76"/>
  <c r="B98" i="76"/>
  <c r="B99" i="76"/>
  <c r="B100" i="76"/>
  <c r="B101" i="76"/>
  <c r="B102" i="76"/>
  <c r="B103" i="76"/>
  <c r="B104" i="76"/>
  <c r="B105" i="76"/>
  <c r="B106" i="76"/>
  <c r="B107" i="76"/>
  <c r="B108" i="76"/>
  <c r="B109" i="76"/>
  <c r="B110" i="76"/>
  <c r="B111" i="76"/>
  <c r="B112" i="76"/>
  <c r="B113" i="76"/>
  <c r="B114" i="76"/>
  <c r="B115" i="76"/>
  <c r="B116" i="76"/>
  <c r="B117" i="76"/>
  <c r="B118" i="76"/>
  <c r="B119" i="76"/>
  <c r="B120" i="76"/>
  <c r="B121" i="76"/>
  <c r="B122" i="76"/>
  <c r="B123" i="76"/>
  <c r="B124" i="76"/>
  <c r="B125" i="76"/>
  <c r="B126" i="76"/>
  <c r="B127" i="76"/>
  <c r="B128" i="76"/>
  <c r="B129" i="76"/>
  <c r="B130" i="76"/>
  <c r="B131" i="76"/>
  <c r="B132" i="76"/>
  <c r="B133" i="76"/>
  <c r="B134" i="76"/>
  <c r="B135" i="76"/>
  <c r="B136" i="76"/>
  <c r="B137" i="76"/>
  <c r="B138" i="76"/>
  <c r="B139" i="76"/>
  <c r="B140" i="76"/>
  <c r="B141" i="76"/>
  <c r="B142" i="76"/>
  <c r="B143" i="76"/>
  <c r="B144" i="76"/>
  <c r="B145" i="76"/>
  <c r="B146" i="76"/>
  <c r="B147" i="76"/>
  <c r="B148" i="76"/>
  <c r="B149" i="76"/>
  <c r="B150" i="76"/>
  <c r="B151" i="76"/>
  <c r="B152" i="76"/>
  <c r="B153" i="76"/>
  <c r="B154" i="76"/>
  <c r="B155" i="76"/>
  <c r="B156" i="76"/>
  <c r="B157" i="76"/>
  <c r="B158" i="76"/>
  <c r="B159" i="76"/>
  <c r="B160" i="76"/>
  <c r="B161" i="76"/>
  <c r="B162" i="76"/>
  <c r="B163" i="76"/>
  <c r="B164" i="76"/>
  <c r="B165" i="76"/>
  <c r="B166" i="76"/>
  <c r="B167" i="76"/>
  <c r="B168" i="76"/>
  <c r="B169" i="76"/>
  <c r="B170" i="76"/>
  <c r="B171" i="76"/>
  <c r="B172" i="76"/>
  <c r="B173" i="76"/>
  <c r="B174" i="76"/>
  <c r="B175" i="76"/>
  <c r="B176" i="76"/>
  <c r="B177" i="76"/>
  <c r="B178" i="76"/>
  <c r="B179" i="76"/>
  <c r="B180" i="76"/>
  <c r="B181" i="76"/>
  <c r="B182" i="76"/>
  <c r="B183" i="76"/>
  <c r="B184" i="76"/>
  <c r="B185" i="76"/>
  <c r="B186" i="76"/>
  <c r="B187" i="76"/>
  <c r="B188" i="76"/>
  <c r="B189" i="76"/>
  <c r="B190" i="76"/>
  <c r="B191" i="76"/>
  <c r="B192" i="76"/>
  <c r="B193" i="76"/>
  <c r="B194" i="76"/>
  <c r="B195" i="76"/>
  <c r="B196" i="76"/>
  <c r="B197" i="76"/>
  <c r="B198" i="76"/>
  <c r="B199" i="76"/>
  <c r="B200" i="76"/>
  <c r="B201" i="76"/>
  <c r="B202" i="76"/>
  <c r="B203" i="76"/>
  <c r="B204" i="76"/>
  <c r="B205" i="76"/>
  <c r="B206" i="76"/>
  <c r="B207" i="76"/>
  <c r="B208" i="76"/>
  <c r="B209" i="76"/>
  <c r="B210" i="76"/>
  <c r="B211" i="76"/>
  <c r="B212" i="76"/>
  <c r="B213" i="76"/>
  <c r="B214" i="76"/>
  <c r="B215" i="76"/>
  <c r="B216" i="76"/>
  <c r="B217" i="76"/>
  <c r="B218" i="76"/>
  <c r="B219" i="76"/>
  <c r="B220" i="76"/>
  <c r="B221" i="76"/>
  <c r="B222" i="76"/>
  <c r="B223" i="76"/>
  <c r="B224" i="76"/>
  <c r="B225" i="76"/>
  <c r="B226" i="76"/>
  <c r="B227" i="76"/>
  <c r="B228" i="76"/>
  <c r="B229" i="76"/>
  <c r="B230" i="76"/>
  <c r="B231" i="76"/>
  <c r="B232" i="76"/>
  <c r="B233" i="76"/>
  <c r="B234" i="76"/>
  <c r="B235" i="76"/>
  <c r="B236" i="76"/>
  <c r="B237" i="76"/>
  <c r="B238" i="76"/>
  <c r="B239" i="76"/>
  <c r="B240" i="76"/>
  <c r="B241" i="76"/>
  <c r="B242" i="76"/>
  <c r="B243" i="76"/>
  <c r="B244" i="76"/>
  <c r="B245" i="76"/>
  <c r="B246" i="76"/>
  <c r="B247" i="76"/>
  <c r="B248" i="76"/>
  <c r="B249" i="76"/>
  <c r="B250" i="76"/>
  <c r="B251" i="76"/>
  <c r="B252" i="76"/>
  <c r="B253" i="76"/>
  <c r="B254" i="76"/>
  <c r="B255" i="76"/>
  <c r="B256" i="76"/>
  <c r="B257" i="76"/>
  <c r="B258" i="76"/>
  <c r="B259" i="76"/>
  <c r="B260" i="76"/>
  <c r="B261" i="76"/>
  <c r="B262" i="76"/>
  <c r="B263" i="76"/>
  <c r="B264" i="76"/>
  <c r="B265" i="76"/>
  <c r="B266" i="76"/>
  <c r="B267" i="76"/>
  <c r="B268" i="76"/>
  <c r="B269" i="76"/>
  <c r="B270" i="76"/>
  <c r="B271" i="76"/>
  <c r="B272" i="76"/>
  <c r="B273" i="76"/>
  <c r="B274" i="76"/>
  <c r="B275" i="76"/>
  <c r="B276" i="76"/>
  <c r="B277" i="76"/>
  <c r="B278" i="76"/>
  <c r="B279" i="76"/>
  <c r="B280" i="76"/>
  <c r="B281" i="76"/>
  <c r="B282" i="76"/>
  <c r="B283" i="76"/>
  <c r="B284" i="76"/>
  <c r="B285" i="76"/>
  <c r="B286" i="76"/>
  <c r="B287" i="76"/>
  <c r="B288" i="76"/>
  <c r="B289" i="76"/>
  <c r="B290" i="76"/>
  <c r="B291" i="76"/>
  <c r="B292" i="76"/>
  <c r="B293" i="76"/>
  <c r="B294" i="76"/>
  <c r="B295" i="76"/>
  <c r="B296" i="76"/>
  <c r="B297" i="76"/>
  <c r="B298" i="76"/>
  <c r="B299" i="76"/>
  <c r="B300" i="76"/>
  <c r="B301" i="76"/>
  <c r="B302" i="76"/>
  <c r="B303" i="76"/>
  <c r="B304" i="76"/>
  <c r="B305" i="76"/>
  <c r="B306" i="76"/>
  <c r="B307" i="76"/>
  <c r="B308" i="76"/>
  <c r="B309" i="76"/>
  <c r="B310" i="76"/>
  <c r="B311" i="76"/>
  <c r="B312" i="76"/>
  <c r="B313" i="76"/>
  <c r="B314" i="76"/>
  <c r="B315" i="76"/>
  <c r="B316" i="76"/>
  <c r="B317" i="76"/>
  <c r="B318" i="76"/>
  <c r="B319" i="76"/>
  <c r="B320" i="76"/>
  <c r="B321" i="76"/>
  <c r="B322" i="76"/>
  <c r="B323" i="76"/>
  <c r="B324" i="76"/>
  <c r="B325" i="76"/>
  <c r="B326" i="76"/>
  <c r="B327" i="76"/>
  <c r="B328" i="76"/>
  <c r="B329" i="76"/>
  <c r="B330" i="76"/>
  <c r="B331" i="76"/>
  <c r="B332" i="76"/>
  <c r="B333" i="76"/>
  <c r="B334" i="76"/>
  <c r="B335" i="76"/>
  <c r="B336" i="76"/>
  <c r="B337" i="76"/>
  <c r="B338" i="76"/>
  <c r="B339" i="76"/>
  <c r="B340" i="76"/>
  <c r="B341" i="76"/>
  <c r="B342" i="76"/>
  <c r="B343" i="76"/>
  <c r="B344" i="76"/>
  <c r="B345" i="76"/>
  <c r="B346" i="76"/>
  <c r="B347" i="76"/>
  <c r="B348" i="76"/>
  <c r="B349" i="76"/>
  <c r="B350" i="76"/>
  <c r="B351" i="76"/>
  <c r="B352" i="76"/>
  <c r="B353" i="76"/>
  <c r="B354" i="76"/>
  <c r="B355" i="76"/>
  <c r="B356" i="76"/>
  <c r="B357" i="76"/>
  <c r="B358" i="76"/>
  <c r="B359" i="76"/>
  <c r="B360" i="76"/>
  <c r="B361" i="76"/>
  <c r="B362" i="76"/>
  <c r="B363" i="76"/>
  <c r="B364" i="76"/>
  <c r="B365" i="76"/>
  <c r="B366" i="76"/>
  <c r="B367" i="76"/>
  <c r="B368" i="76"/>
  <c r="B369" i="76"/>
  <c r="B370" i="76"/>
  <c r="B371" i="76"/>
  <c r="B372" i="76"/>
  <c r="B373" i="76"/>
  <c r="B374" i="76"/>
  <c r="B375" i="76"/>
  <c r="B376" i="76"/>
  <c r="B377" i="76"/>
  <c r="B378" i="76"/>
  <c r="B379" i="76"/>
  <c r="B380" i="76"/>
  <c r="B381" i="76"/>
  <c r="B382" i="76"/>
  <c r="B383" i="76"/>
  <c r="B384" i="76"/>
  <c r="B385" i="76"/>
  <c r="B386" i="76"/>
  <c r="B387" i="76"/>
  <c r="B388" i="76"/>
  <c r="B389" i="76"/>
  <c r="B390" i="76"/>
  <c r="B391" i="76"/>
  <c r="B392" i="76"/>
  <c r="B393" i="76"/>
  <c r="B394" i="76"/>
  <c r="B395" i="76"/>
  <c r="B396" i="76"/>
  <c r="B397" i="76"/>
  <c r="B398" i="76"/>
  <c r="B399" i="76"/>
  <c r="B400" i="76"/>
  <c r="B401" i="76"/>
  <c r="B402" i="76"/>
  <c r="B403" i="76"/>
  <c r="B404" i="76"/>
  <c r="B405" i="76"/>
  <c r="B406" i="76"/>
  <c r="B407" i="76"/>
  <c r="B408" i="76"/>
  <c r="B409" i="76"/>
  <c r="B410" i="76"/>
  <c r="B411" i="76"/>
  <c r="B412" i="76"/>
  <c r="B413" i="76"/>
  <c r="B414" i="76"/>
  <c r="B415" i="76"/>
  <c r="B416" i="76"/>
  <c r="B417" i="76"/>
  <c r="B418" i="76"/>
  <c r="B419" i="76"/>
  <c r="B420" i="76"/>
  <c r="B421" i="76"/>
  <c r="B422" i="76"/>
  <c r="B423" i="76"/>
  <c r="B424" i="76"/>
  <c r="B425" i="76"/>
  <c r="B426" i="76"/>
  <c r="B427" i="76"/>
  <c r="B428" i="76"/>
  <c r="B429" i="76"/>
  <c r="B430" i="76"/>
  <c r="B431" i="76"/>
  <c r="B432" i="76"/>
  <c r="B433" i="76"/>
  <c r="B434" i="76"/>
  <c r="B435" i="76"/>
  <c r="B436" i="76"/>
  <c r="B437" i="76"/>
  <c r="B438" i="76"/>
  <c r="B439" i="76"/>
  <c r="B440" i="76"/>
  <c r="B441" i="76"/>
  <c r="B442" i="76"/>
  <c r="B443" i="76"/>
  <c r="B444" i="76"/>
  <c r="B445" i="76"/>
  <c r="B446" i="76"/>
  <c r="B447" i="76"/>
  <c r="B448" i="76"/>
  <c r="B449" i="76"/>
  <c r="B450" i="76"/>
  <c r="B451" i="76"/>
  <c r="B452" i="76"/>
  <c r="B453" i="76"/>
  <c r="B454" i="76"/>
  <c r="B455" i="76"/>
  <c r="B456" i="76"/>
  <c r="B457" i="76"/>
  <c r="B458" i="76"/>
  <c r="B459" i="76"/>
  <c r="B460" i="76"/>
  <c r="B461" i="76"/>
  <c r="B462" i="76"/>
  <c r="B463" i="76"/>
  <c r="B464" i="76"/>
  <c r="B465" i="76"/>
  <c r="B466" i="76"/>
  <c r="B467" i="76"/>
  <c r="B468" i="76"/>
  <c r="B469" i="76"/>
  <c r="B470" i="76"/>
  <c r="B471" i="76"/>
  <c r="B472" i="76"/>
  <c r="B473" i="76"/>
  <c r="B474" i="76"/>
  <c r="B475" i="76"/>
  <c r="B476" i="76"/>
  <c r="B477" i="76"/>
  <c r="B478" i="76"/>
  <c r="B479" i="76"/>
  <c r="B480" i="76"/>
  <c r="B481" i="76"/>
  <c r="B482" i="76"/>
  <c r="B483" i="76"/>
  <c r="B484" i="76"/>
  <c r="B485" i="76"/>
  <c r="B486" i="76"/>
  <c r="B487" i="76"/>
  <c r="B488" i="76"/>
  <c r="B489" i="76"/>
  <c r="B490" i="76"/>
  <c r="B491" i="76"/>
  <c r="B492" i="76"/>
  <c r="B493" i="76"/>
  <c r="B494" i="76"/>
  <c r="B495" i="76"/>
  <c r="B496" i="76"/>
  <c r="B497" i="76"/>
  <c r="B498" i="76"/>
  <c r="B499" i="76"/>
  <c r="B500" i="76"/>
  <c r="B501" i="76"/>
  <c r="B502" i="76"/>
  <c r="B503" i="76"/>
  <c r="B504" i="76"/>
  <c r="B505" i="76"/>
  <c r="B506" i="76"/>
  <c r="B507" i="76"/>
  <c r="B508" i="76"/>
  <c r="B509" i="76"/>
  <c r="B510" i="76"/>
  <c r="B511" i="76"/>
  <c r="B512" i="76"/>
  <c r="B513" i="76"/>
  <c r="B514" i="76"/>
  <c r="B515" i="76"/>
  <c r="B516" i="76"/>
  <c r="B517" i="76"/>
  <c r="B518" i="76"/>
  <c r="B519" i="76"/>
  <c r="B520" i="76"/>
  <c r="B521" i="76"/>
  <c r="B522" i="76"/>
  <c r="B523" i="76"/>
  <c r="B524" i="76"/>
  <c r="B525" i="76"/>
  <c r="B526" i="76"/>
  <c r="B527" i="76"/>
  <c r="B528" i="76"/>
  <c r="B529" i="76"/>
  <c r="B530" i="76"/>
  <c r="B531" i="76"/>
  <c r="B532" i="76"/>
  <c r="B533" i="76"/>
  <c r="B534" i="76"/>
  <c r="B535" i="76"/>
  <c r="B536" i="76"/>
  <c r="B537" i="76"/>
  <c r="B538" i="76"/>
  <c r="B539" i="76"/>
  <c r="B540" i="76"/>
  <c r="B541" i="76"/>
  <c r="B542" i="76"/>
  <c r="B543" i="76"/>
  <c r="B544" i="76"/>
  <c r="B545" i="76"/>
  <c r="B546" i="76"/>
  <c r="B547" i="76"/>
  <c r="B548" i="76"/>
  <c r="B549" i="76"/>
  <c r="B550" i="76"/>
  <c r="B551" i="76"/>
  <c r="B552" i="76"/>
  <c r="B553" i="76"/>
  <c r="B554" i="76"/>
  <c r="B555" i="76"/>
  <c r="B556" i="76"/>
  <c r="B557" i="76"/>
  <c r="B558" i="76"/>
  <c r="B559" i="76"/>
  <c r="B560" i="76"/>
  <c r="B561" i="76"/>
  <c r="B562" i="76"/>
  <c r="B563" i="76"/>
  <c r="B564" i="76"/>
  <c r="B565" i="76"/>
  <c r="B566" i="76"/>
  <c r="B567" i="76"/>
  <c r="B568" i="76"/>
  <c r="B569" i="76"/>
  <c r="B570" i="76"/>
  <c r="B571" i="76"/>
  <c r="B572" i="76"/>
  <c r="B573" i="76"/>
  <c r="B574" i="76"/>
  <c r="B575" i="76"/>
  <c r="B576" i="76"/>
  <c r="B577" i="76"/>
  <c r="B578" i="76"/>
  <c r="B579" i="76"/>
  <c r="B580" i="76"/>
  <c r="B581" i="76"/>
  <c r="B582" i="76"/>
  <c r="B583" i="76"/>
  <c r="B584" i="76"/>
  <c r="B585" i="76"/>
  <c r="B586" i="76"/>
  <c r="B587" i="76"/>
  <c r="B588" i="76"/>
  <c r="B589" i="76"/>
  <c r="B590" i="76"/>
  <c r="B591" i="76"/>
  <c r="B592" i="76"/>
  <c r="B593" i="76"/>
  <c r="B594" i="76"/>
  <c r="B595" i="76"/>
  <c r="B596" i="76"/>
  <c r="B597" i="76"/>
  <c r="B598" i="76"/>
  <c r="B599" i="76"/>
  <c r="B600" i="76"/>
  <c r="B601" i="76"/>
  <c r="B602" i="76"/>
  <c r="B603" i="76"/>
  <c r="B604" i="76"/>
  <c r="B605" i="76"/>
  <c r="B606" i="76"/>
  <c r="B607" i="76"/>
  <c r="B608" i="76"/>
  <c r="B609" i="76"/>
  <c r="B610" i="76"/>
  <c r="B611" i="76"/>
  <c r="B612" i="76"/>
  <c r="B613" i="76"/>
  <c r="B614" i="76"/>
  <c r="B615" i="76"/>
  <c r="B616" i="76"/>
  <c r="B617" i="76"/>
  <c r="B618" i="76"/>
  <c r="B619" i="76"/>
  <c r="B620" i="76"/>
  <c r="B621" i="76"/>
  <c r="B622" i="76"/>
  <c r="B623" i="76"/>
  <c r="B624" i="76"/>
  <c r="B625" i="76"/>
  <c r="B626" i="76"/>
  <c r="B627" i="76"/>
  <c r="B628" i="76"/>
  <c r="B629" i="76"/>
  <c r="B630" i="76"/>
  <c r="B631" i="76"/>
  <c r="B632" i="76"/>
  <c r="B633" i="76"/>
  <c r="B634" i="76"/>
  <c r="B635" i="76"/>
  <c r="B636" i="76"/>
  <c r="B637" i="76"/>
  <c r="B638" i="76"/>
  <c r="B639" i="76"/>
  <c r="B640" i="76"/>
  <c r="B641" i="76"/>
  <c r="B642" i="76"/>
  <c r="B643" i="76"/>
  <c r="B644" i="76"/>
  <c r="B645" i="76"/>
  <c r="B646" i="76"/>
  <c r="B647" i="76"/>
  <c r="B648" i="76"/>
  <c r="B649" i="76"/>
  <c r="B650" i="76"/>
  <c r="B651" i="76"/>
  <c r="B652" i="76"/>
  <c r="B653" i="76"/>
  <c r="B654" i="76"/>
  <c r="B655" i="76"/>
  <c r="B656" i="76"/>
  <c r="B657" i="76"/>
  <c r="B658" i="76"/>
  <c r="B659" i="76"/>
  <c r="B660" i="76"/>
  <c r="B661" i="76"/>
  <c r="B662" i="76"/>
  <c r="B663" i="76"/>
  <c r="B664" i="76"/>
  <c r="B665" i="76"/>
  <c r="B666" i="76"/>
  <c r="B667" i="76"/>
  <c r="B668" i="76"/>
  <c r="B669" i="76"/>
  <c r="B670" i="76"/>
  <c r="B671" i="76"/>
  <c r="B672" i="76"/>
  <c r="B673" i="76"/>
  <c r="B674" i="76"/>
  <c r="B675" i="76"/>
  <c r="B676" i="76"/>
  <c r="B677" i="76"/>
  <c r="B678" i="76"/>
  <c r="B679" i="76"/>
  <c r="B680" i="76"/>
  <c r="B681" i="76"/>
  <c r="B682" i="76"/>
  <c r="B683" i="76"/>
  <c r="B684" i="76"/>
  <c r="B685" i="76"/>
  <c r="B686" i="76"/>
  <c r="B687" i="76"/>
  <c r="B688" i="76"/>
  <c r="B689" i="76"/>
  <c r="B690" i="76"/>
  <c r="B691" i="76"/>
  <c r="B692" i="76"/>
  <c r="B693" i="76"/>
  <c r="B694" i="76"/>
  <c r="B695" i="76"/>
  <c r="B696" i="76"/>
  <c r="B697" i="76"/>
  <c r="B698" i="76"/>
  <c r="B699" i="76"/>
  <c r="B700" i="76"/>
  <c r="B701" i="76"/>
  <c r="B702" i="76"/>
  <c r="B703" i="76"/>
  <c r="B704" i="76"/>
  <c r="B705" i="76"/>
  <c r="B706" i="76"/>
  <c r="B707" i="76"/>
  <c r="B708" i="76"/>
  <c r="B709" i="76"/>
  <c r="B710" i="76"/>
  <c r="B711" i="76"/>
  <c r="B712" i="76"/>
  <c r="B713" i="76"/>
  <c r="B714" i="76"/>
  <c r="B715" i="76"/>
  <c r="B716" i="76"/>
  <c r="B717" i="76"/>
  <c r="B718" i="76"/>
  <c r="B719" i="76"/>
  <c r="B720" i="76"/>
  <c r="B721" i="76"/>
  <c r="B722" i="76"/>
  <c r="B723" i="76"/>
  <c r="B724" i="76"/>
  <c r="B725" i="76"/>
  <c r="B726" i="76"/>
  <c r="B727" i="76"/>
  <c r="B728" i="76"/>
  <c r="B729" i="76"/>
  <c r="B730" i="76"/>
  <c r="B731" i="76"/>
  <c r="B732" i="76"/>
  <c r="B733" i="76"/>
  <c r="B734" i="76"/>
  <c r="B735" i="76"/>
  <c r="B736" i="76"/>
  <c r="B737" i="76"/>
  <c r="B738" i="76"/>
  <c r="B739" i="76"/>
  <c r="B740" i="76"/>
  <c r="B741" i="76"/>
  <c r="B742" i="76"/>
  <c r="B743" i="76"/>
  <c r="B744" i="76"/>
  <c r="B745" i="76"/>
  <c r="B746" i="76"/>
  <c r="B747" i="76"/>
  <c r="B748" i="76"/>
  <c r="B749" i="76"/>
  <c r="B750" i="76"/>
  <c r="B751" i="76"/>
  <c r="B752" i="76"/>
  <c r="B753" i="76"/>
  <c r="B754" i="76"/>
  <c r="B755" i="76"/>
  <c r="B756" i="76"/>
  <c r="B757" i="76"/>
  <c r="B758" i="76"/>
  <c r="B759" i="76"/>
  <c r="B760" i="76"/>
  <c r="B761" i="76"/>
  <c r="B762" i="76"/>
  <c r="B763" i="76"/>
  <c r="B764" i="76"/>
  <c r="B765" i="76"/>
  <c r="B766" i="76"/>
  <c r="B767" i="76"/>
  <c r="B768" i="76"/>
  <c r="B769" i="76"/>
  <c r="B770" i="76"/>
  <c r="B771" i="76"/>
  <c r="B772" i="76"/>
  <c r="B773" i="76"/>
  <c r="B774" i="76"/>
  <c r="B775" i="76"/>
  <c r="B776" i="76"/>
  <c r="B777" i="76"/>
  <c r="B778" i="76"/>
  <c r="B779" i="76"/>
  <c r="B780" i="76"/>
  <c r="B781" i="76"/>
  <c r="B782" i="76"/>
  <c r="B783" i="76"/>
  <c r="B784" i="76"/>
  <c r="B785" i="76"/>
  <c r="B786" i="76"/>
  <c r="B787" i="76"/>
  <c r="B788" i="76"/>
  <c r="B789" i="76"/>
  <c r="B790" i="76"/>
  <c r="B791" i="76"/>
  <c r="B792" i="76"/>
  <c r="B793" i="76"/>
  <c r="B794" i="76"/>
  <c r="B795" i="76"/>
  <c r="B796" i="76"/>
  <c r="B797" i="76"/>
  <c r="B798" i="76"/>
  <c r="B799" i="76"/>
  <c r="B800" i="76"/>
  <c r="B801" i="76"/>
  <c r="B802" i="76"/>
  <c r="B803" i="76"/>
  <c r="B804" i="76"/>
  <c r="B805" i="76"/>
  <c r="B806" i="76"/>
  <c r="B807" i="76"/>
  <c r="B808" i="76"/>
  <c r="B809" i="76"/>
  <c r="B810" i="76"/>
  <c r="B811" i="76"/>
  <c r="B812" i="76"/>
  <c r="B813" i="76"/>
  <c r="B814" i="76"/>
  <c r="B815" i="76"/>
  <c r="B816" i="76"/>
  <c r="B817" i="76"/>
  <c r="B818" i="76"/>
  <c r="B819" i="76"/>
  <c r="B820" i="76"/>
  <c r="B821" i="76"/>
  <c r="B822" i="76"/>
  <c r="B823" i="76"/>
  <c r="B824" i="76"/>
  <c r="B825" i="76"/>
  <c r="B826" i="76"/>
  <c r="B827" i="76"/>
  <c r="B828" i="76"/>
  <c r="B829" i="76"/>
  <c r="B830" i="76"/>
  <c r="B831" i="76"/>
  <c r="B832" i="76"/>
  <c r="B833" i="76"/>
  <c r="B834" i="76"/>
  <c r="B835" i="76"/>
  <c r="B836" i="76"/>
  <c r="B837" i="76"/>
  <c r="B838" i="76"/>
  <c r="B839" i="76"/>
  <c r="B840" i="76"/>
  <c r="B841" i="76"/>
  <c r="B842" i="76"/>
  <c r="B843" i="76"/>
  <c r="B844" i="76"/>
  <c r="B845" i="76"/>
  <c r="B846" i="76"/>
  <c r="B847" i="76"/>
  <c r="B848" i="76"/>
  <c r="B849" i="76"/>
  <c r="B850" i="76"/>
  <c r="B851" i="76"/>
  <c r="B852" i="76"/>
  <c r="B853" i="76"/>
  <c r="B854" i="76"/>
  <c r="B855" i="76"/>
  <c r="B856" i="76"/>
  <c r="B857" i="76"/>
  <c r="B858" i="76"/>
  <c r="B859" i="76"/>
  <c r="B860" i="76"/>
  <c r="B861" i="76"/>
  <c r="B862" i="76"/>
  <c r="B863" i="76"/>
  <c r="B864" i="76"/>
  <c r="B865" i="76"/>
  <c r="B866" i="76"/>
  <c r="B867" i="76"/>
  <c r="B868" i="76"/>
  <c r="B869" i="76"/>
  <c r="B870" i="76"/>
  <c r="B871" i="76"/>
  <c r="B872" i="76"/>
  <c r="B873" i="76"/>
  <c r="B874" i="76"/>
  <c r="B875" i="76"/>
  <c r="B876" i="76"/>
  <c r="B877" i="76"/>
  <c r="B878" i="76"/>
  <c r="B879" i="76"/>
  <c r="B880" i="76"/>
  <c r="B881" i="76"/>
  <c r="B882" i="76"/>
  <c r="B883" i="76"/>
  <c r="B884" i="76"/>
  <c r="B885" i="76"/>
  <c r="B886" i="76"/>
  <c r="B887" i="76"/>
  <c r="B888" i="76"/>
  <c r="B889" i="76"/>
  <c r="B890" i="76"/>
  <c r="B891" i="76"/>
  <c r="B892" i="76"/>
  <c r="B893" i="76"/>
  <c r="B894" i="76"/>
  <c r="B895" i="76"/>
  <c r="B896" i="76"/>
  <c r="B897" i="76"/>
  <c r="B898" i="76"/>
  <c r="B899" i="76"/>
  <c r="B900" i="76"/>
  <c r="B901" i="76"/>
  <c r="B902" i="76"/>
  <c r="B903" i="76"/>
  <c r="B904" i="76"/>
  <c r="B905" i="76"/>
  <c r="B906" i="76"/>
  <c r="B907" i="76"/>
  <c r="B908" i="76"/>
  <c r="B909" i="76"/>
  <c r="B910" i="76"/>
  <c r="B911" i="76"/>
  <c r="B912" i="76"/>
  <c r="B913" i="76"/>
  <c r="B914" i="76"/>
  <c r="B915" i="76"/>
  <c r="B916" i="76"/>
  <c r="B917" i="76"/>
  <c r="B918" i="76"/>
  <c r="B919" i="76"/>
  <c r="B920" i="76"/>
  <c r="B921" i="76"/>
  <c r="B922" i="76"/>
  <c r="B923" i="76"/>
  <c r="B924" i="76"/>
  <c r="B925" i="76"/>
  <c r="B926" i="76"/>
  <c r="B927" i="76"/>
  <c r="B928" i="76"/>
  <c r="B929" i="76"/>
  <c r="B930" i="76"/>
  <c r="B931" i="76"/>
  <c r="B932" i="76"/>
  <c r="B933" i="76"/>
  <c r="B934" i="76"/>
  <c r="B935" i="76"/>
  <c r="B936" i="76"/>
  <c r="B937" i="76"/>
  <c r="B938" i="76"/>
  <c r="B939" i="76"/>
  <c r="B940" i="76"/>
  <c r="B941" i="76"/>
  <c r="B942" i="76"/>
  <c r="B943" i="76"/>
  <c r="B944" i="76"/>
  <c r="B945" i="76"/>
  <c r="B946" i="76"/>
  <c r="B947" i="76"/>
  <c r="B948" i="76"/>
  <c r="B949" i="76"/>
  <c r="B950" i="76"/>
  <c r="B951" i="76"/>
  <c r="B952" i="76"/>
  <c r="B953" i="76"/>
  <c r="B954" i="76"/>
  <c r="B955" i="76"/>
  <c r="B956" i="76"/>
  <c r="B957" i="76"/>
  <c r="B958" i="76"/>
  <c r="B959" i="76"/>
  <c r="B960" i="76"/>
  <c r="B961" i="76"/>
  <c r="B962" i="76"/>
  <c r="B963" i="76"/>
  <c r="B964" i="76"/>
  <c r="B965" i="76"/>
  <c r="B966" i="76"/>
  <c r="B967" i="76"/>
  <c r="B968" i="76"/>
  <c r="B969" i="76"/>
  <c r="B970" i="76"/>
  <c r="B971" i="76"/>
  <c r="B972" i="76"/>
  <c r="B973" i="76"/>
  <c r="B974" i="76"/>
  <c r="B975" i="76"/>
  <c r="B976" i="76"/>
  <c r="B977" i="76"/>
  <c r="B978" i="76"/>
  <c r="B979" i="76"/>
  <c r="B980" i="76"/>
  <c r="B981" i="76"/>
  <c r="B982" i="76"/>
  <c r="B983" i="76"/>
  <c r="B984" i="76"/>
  <c r="B985" i="76"/>
  <c r="B986" i="76"/>
  <c r="B987" i="76"/>
  <c r="B988" i="76"/>
  <c r="B989" i="76"/>
  <c r="B990" i="76"/>
  <c r="B991" i="76"/>
  <c r="B992" i="76"/>
  <c r="B993" i="76"/>
  <c r="B994" i="76"/>
  <c r="B995" i="76"/>
  <c r="B996" i="76"/>
  <c r="B997" i="76"/>
  <c r="B998" i="76"/>
  <c r="B999" i="76"/>
  <c r="B1000" i="76"/>
  <c r="B1001" i="76"/>
  <c r="B1002" i="76"/>
  <c r="B1003" i="76"/>
  <c r="B1004" i="76"/>
  <c r="B1005" i="76"/>
  <c r="B1006" i="76"/>
  <c r="B1007" i="76"/>
  <c r="B1008" i="76"/>
  <c r="B1009" i="76"/>
  <c r="B1010" i="76"/>
  <c r="B1011" i="76"/>
  <c r="B1012" i="76"/>
  <c r="B1013" i="76"/>
  <c r="B1014" i="76"/>
  <c r="B1015" i="76"/>
  <c r="B1016" i="76"/>
  <c r="B1017" i="76"/>
  <c r="B1018" i="76"/>
  <c r="B1019" i="76"/>
  <c r="B1020" i="76"/>
  <c r="B1021" i="76"/>
  <c r="B1022" i="76"/>
  <c r="B1023" i="76"/>
  <c r="B1024" i="76"/>
  <c r="B1025" i="76"/>
  <c r="B1026" i="76"/>
  <c r="B1027" i="76"/>
  <c r="B1028" i="76"/>
  <c r="B1029" i="76"/>
  <c r="B1030" i="76"/>
  <c r="B1031" i="76"/>
  <c r="B1032" i="76"/>
  <c r="B1033" i="76"/>
  <c r="B1034" i="76"/>
  <c r="B1035" i="76"/>
  <c r="B1036" i="76"/>
  <c r="B1037" i="76"/>
  <c r="B1038" i="76"/>
  <c r="B1039" i="76"/>
  <c r="B1040" i="76"/>
  <c r="B1041" i="76"/>
  <c r="B1042" i="76"/>
  <c r="B1043" i="76"/>
  <c r="B1044" i="76"/>
  <c r="B1045" i="76"/>
  <c r="B1046" i="76"/>
  <c r="B1047" i="76"/>
  <c r="B1048" i="76"/>
  <c r="B1049" i="76"/>
  <c r="B1050" i="76"/>
  <c r="B1051" i="76"/>
  <c r="B1052" i="76"/>
  <c r="B1053" i="76"/>
  <c r="B1054" i="76"/>
  <c r="B1055" i="76"/>
  <c r="B1056" i="76"/>
  <c r="B1057" i="76"/>
  <c r="B1058" i="76"/>
  <c r="B1059" i="76"/>
  <c r="B1060" i="76"/>
  <c r="B1061" i="76"/>
  <c r="B1062" i="76"/>
  <c r="B1063" i="76"/>
  <c r="B1064" i="76"/>
  <c r="B1065" i="76"/>
  <c r="B1066" i="76"/>
  <c r="B1067" i="76"/>
  <c r="B1068" i="76"/>
  <c r="B1069" i="76"/>
  <c r="B1070" i="76"/>
  <c r="B1071" i="76"/>
  <c r="B1072" i="76"/>
  <c r="B1073" i="76"/>
  <c r="B1074" i="76"/>
  <c r="B1075" i="76"/>
  <c r="B1076" i="76"/>
  <c r="B1077" i="76"/>
  <c r="B1078" i="76"/>
  <c r="B1079" i="76"/>
  <c r="B1080" i="76"/>
  <c r="B1081" i="76"/>
  <c r="B1082" i="76"/>
  <c r="B1083" i="76"/>
  <c r="B1084" i="76"/>
  <c r="B1085" i="76"/>
  <c r="B1086" i="76"/>
  <c r="B1087" i="76"/>
  <c r="B1088" i="76"/>
  <c r="B1089" i="76"/>
  <c r="B1090" i="76"/>
  <c r="B1091" i="76"/>
  <c r="B1092" i="76"/>
  <c r="B1093" i="76"/>
  <c r="B1094" i="76"/>
  <c r="B1095" i="76"/>
  <c r="B1096" i="76"/>
  <c r="B1097" i="76"/>
  <c r="B1098" i="76"/>
  <c r="B1099" i="76"/>
  <c r="B1100" i="76"/>
  <c r="B1101" i="76"/>
  <c r="B1102" i="76"/>
  <c r="B1103" i="76"/>
  <c r="B1104" i="76"/>
  <c r="B1105" i="76"/>
  <c r="B1106" i="76"/>
  <c r="B1107" i="76"/>
  <c r="B1108" i="76"/>
  <c r="B1109" i="76"/>
  <c r="B1110" i="76"/>
  <c r="B1111" i="76"/>
  <c r="B1112" i="76"/>
  <c r="B1113" i="76"/>
  <c r="B1114" i="76"/>
  <c r="B1115" i="76"/>
  <c r="B1116" i="76"/>
  <c r="B1117" i="76"/>
  <c r="B1118" i="76"/>
  <c r="B1119" i="76"/>
  <c r="B1120" i="76"/>
  <c r="B1121" i="76"/>
  <c r="B1122" i="76"/>
  <c r="B1123" i="76"/>
  <c r="B1124" i="76"/>
  <c r="B1125" i="76"/>
  <c r="B1126" i="76"/>
  <c r="B1127" i="76"/>
  <c r="B1128" i="76"/>
  <c r="B1129" i="76"/>
  <c r="B1130" i="76"/>
  <c r="B1131" i="76"/>
  <c r="B1132" i="76"/>
  <c r="B1133" i="76"/>
  <c r="B1134" i="76"/>
  <c r="B1135" i="76"/>
  <c r="B1136" i="76"/>
  <c r="B1137" i="76"/>
  <c r="B1138" i="76"/>
  <c r="B1139" i="76"/>
  <c r="B1140" i="76"/>
  <c r="B1141" i="76"/>
  <c r="B1142" i="76"/>
  <c r="B1143" i="76"/>
  <c r="B1144" i="76"/>
  <c r="B1145" i="76"/>
  <c r="B1146" i="76"/>
  <c r="B1147" i="76"/>
  <c r="B1148" i="76"/>
  <c r="B1149" i="76"/>
  <c r="B1150" i="76"/>
  <c r="B1151" i="76"/>
  <c r="B1152" i="76"/>
  <c r="B1153" i="76"/>
  <c r="B1154" i="76"/>
  <c r="B1155" i="76"/>
  <c r="B1156" i="76"/>
  <c r="B1157" i="76"/>
  <c r="B1158" i="76"/>
  <c r="B1159" i="76"/>
  <c r="B1160" i="76"/>
  <c r="B1161" i="76"/>
  <c r="B1162" i="76"/>
  <c r="B1163" i="76"/>
  <c r="B1164" i="76"/>
  <c r="B1165" i="76"/>
  <c r="B1166" i="76"/>
  <c r="B1167" i="76"/>
  <c r="B1168" i="76"/>
  <c r="B1169" i="76"/>
  <c r="B1170" i="76"/>
  <c r="B1171" i="76"/>
  <c r="B1172" i="76"/>
  <c r="B1173" i="76"/>
  <c r="B1174" i="76"/>
  <c r="B1175" i="76"/>
  <c r="B1176" i="76"/>
  <c r="B1177" i="76"/>
  <c r="B1178" i="76"/>
  <c r="B1179" i="76"/>
  <c r="B1180" i="76"/>
  <c r="B1181" i="76"/>
  <c r="B1182" i="76"/>
  <c r="B1183" i="76"/>
  <c r="B1184" i="76"/>
  <c r="B1185" i="76"/>
  <c r="B1186" i="76"/>
  <c r="B1187" i="76"/>
  <c r="B1188" i="76"/>
  <c r="B1189" i="76"/>
  <c r="B1190" i="76"/>
  <c r="B1191" i="76"/>
  <c r="B1192" i="76"/>
  <c r="B1193" i="76"/>
  <c r="B1194" i="76"/>
  <c r="B1195" i="76"/>
  <c r="B1196" i="76"/>
  <c r="B1197" i="76"/>
  <c r="B1198" i="76"/>
  <c r="B1199" i="76"/>
  <c r="B1200" i="76"/>
  <c r="B1201" i="76"/>
  <c r="B1202" i="76"/>
  <c r="B1203" i="76"/>
  <c r="B1204" i="76"/>
  <c r="B1205" i="76"/>
  <c r="B1206" i="76"/>
  <c r="B1207" i="76"/>
  <c r="B1208" i="76"/>
  <c r="B1209" i="76"/>
  <c r="B1210" i="76"/>
  <c r="B1211" i="76"/>
  <c r="B1212" i="76"/>
  <c r="B1213" i="76"/>
  <c r="B1214" i="76"/>
  <c r="B1215" i="76"/>
  <c r="B1216" i="76"/>
  <c r="B1217" i="76"/>
  <c r="B1218" i="76"/>
  <c r="B1219" i="76"/>
  <c r="B1220" i="76"/>
  <c r="B1221" i="76"/>
  <c r="B1222" i="76"/>
  <c r="B1223" i="76"/>
  <c r="B1224" i="76"/>
  <c r="B1225" i="76"/>
  <c r="B1226" i="76"/>
  <c r="B1227" i="76"/>
  <c r="B1228" i="76"/>
  <c r="B1229" i="76"/>
  <c r="B1230" i="76"/>
  <c r="B1231" i="76"/>
  <c r="B1232" i="76"/>
  <c r="B1233" i="76"/>
  <c r="B1234" i="76"/>
  <c r="B1235" i="76"/>
  <c r="B1236" i="76"/>
  <c r="B1237" i="76"/>
  <c r="B1238" i="76"/>
  <c r="B1239" i="76"/>
  <c r="B1240" i="76"/>
  <c r="B1241" i="76"/>
  <c r="B1242" i="76"/>
  <c r="B1243" i="76"/>
  <c r="B1244" i="76"/>
  <c r="B1245" i="76"/>
  <c r="B1246" i="76"/>
  <c r="B1247" i="76"/>
  <c r="B1248" i="76"/>
  <c r="B1249" i="76"/>
  <c r="B1250" i="76"/>
  <c r="B1251" i="76"/>
  <c r="B1252" i="76"/>
  <c r="B1253" i="76"/>
  <c r="B1254" i="76"/>
  <c r="B1255" i="76"/>
  <c r="B1256" i="76"/>
  <c r="B1257" i="76"/>
  <c r="B1258" i="76"/>
  <c r="B1259" i="76"/>
  <c r="B1260" i="76"/>
  <c r="B1261" i="76"/>
  <c r="B1262" i="76"/>
  <c r="B1263" i="76"/>
  <c r="B1264" i="76"/>
  <c r="B1265" i="76"/>
  <c r="B1266" i="76"/>
  <c r="B1267" i="76"/>
  <c r="B1268" i="76"/>
  <c r="B1269" i="76"/>
  <c r="B1270" i="76"/>
  <c r="B1271" i="76"/>
  <c r="B1272" i="76"/>
  <c r="B1273" i="76"/>
  <c r="B1274" i="76"/>
  <c r="B1275" i="76"/>
  <c r="B1276" i="76"/>
  <c r="B1277" i="76"/>
  <c r="B1278" i="76"/>
  <c r="B1279" i="76"/>
  <c r="B1280" i="76"/>
  <c r="B1281" i="76"/>
  <c r="B1282" i="76"/>
  <c r="B1283" i="76"/>
  <c r="B1284" i="76"/>
  <c r="B1285" i="76"/>
  <c r="B1286" i="76"/>
  <c r="B1287" i="76"/>
  <c r="B1288" i="76"/>
  <c r="B1289" i="76"/>
  <c r="B1290" i="76"/>
  <c r="B1291" i="76"/>
  <c r="B1292" i="76"/>
  <c r="B1293" i="76"/>
  <c r="B1294" i="76"/>
  <c r="B1295" i="76"/>
  <c r="B1296" i="76"/>
  <c r="B1297" i="76"/>
  <c r="B1298" i="76"/>
  <c r="B1299" i="76"/>
  <c r="B1300" i="76"/>
  <c r="B1301" i="76"/>
  <c r="B1302" i="76"/>
  <c r="B1303" i="76"/>
  <c r="B1304" i="76"/>
  <c r="B1305" i="76"/>
  <c r="B1306" i="76"/>
  <c r="B1307" i="76"/>
  <c r="B1308" i="76"/>
  <c r="B1309" i="76"/>
  <c r="B1310" i="76"/>
  <c r="B1311" i="76"/>
  <c r="B1312" i="76"/>
  <c r="B1313" i="76"/>
  <c r="B1314" i="76"/>
  <c r="B1315" i="76"/>
  <c r="B1316" i="76"/>
  <c r="B1317" i="76"/>
  <c r="B1318" i="76"/>
  <c r="B1319" i="76"/>
  <c r="B1320" i="76"/>
  <c r="B1321" i="76"/>
  <c r="B1322" i="76"/>
  <c r="B1323" i="76"/>
  <c r="B1324" i="76"/>
  <c r="B1325" i="76"/>
  <c r="B1326" i="76"/>
  <c r="B1327" i="76"/>
  <c r="B1328" i="76"/>
  <c r="B1329" i="76"/>
  <c r="B1330" i="76"/>
  <c r="B1331" i="76"/>
  <c r="B1332" i="76"/>
  <c r="B1333" i="76"/>
  <c r="B1334" i="76"/>
  <c r="B1335" i="76"/>
  <c r="B1336" i="76"/>
  <c r="B1337" i="76"/>
  <c r="B1338" i="76"/>
  <c r="B1339" i="76"/>
  <c r="B1340" i="76"/>
  <c r="B1341" i="76"/>
  <c r="B1342" i="76"/>
  <c r="B1343" i="76"/>
  <c r="B1344" i="76"/>
  <c r="B1345" i="76"/>
  <c r="B1346" i="76"/>
  <c r="B1347" i="76"/>
  <c r="B1348" i="76"/>
  <c r="B1349" i="76"/>
  <c r="B1350" i="76"/>
  <c r="B1351" i="76"/>
  <c r="B1352" i="76"/>
  <c r="B1353" i="76"/>
  <c r="B1354" i="76"/>
  <c r="B1355" i="76"/>
  <c r="B1356" i="76"/>
  <c r="B1357" i="76"/>
  <c r="B1358" i="76"/>
  <c r="B1359" i="76"/>
  <c r="B1360" i="76"/>
  <c r="B1361" i="76"/>
  <c r="B1362" i="76"/>
  <c r="B1363" i="76"/>
  <c r="B1364" i="76"/>
  <c r="B1365" i="76"/>
  <c r="B1366" i="76"/>
  <c r="B1367" i="76"/>
  <c r="B1368" i="76"/>
  <c r="B1369" i="76"/>
  <c r="B1370" i="76"/>
  <c r="B1371" i="76"/>
  <c r="B1372" i="76"/>
  <c r="B1373" i="76"/>
  <c r="B1374" i="76"/>
  <c r="B1375" i="76"/>
  <c r="B1376" i="76"/>
  <c r="B1377" i="76"/>
  <c r="B1378" i="76"/>
  <c r="B1379" i="76"/>
  <c r="B1380" i="76"/>
  <c r="B1381" i="76"/>
  <c r="B1382" i="76"/>
  <c r="B1383" i="76"/>
  <c r="B1384" i="76"/>
  <c r="B1385" i="76"/>
  <c r="B1386" i="76"/>
  <c r="B1387" i="76"/>
  <c r="B1388" i="76"/>
  <c r="B1389" i="76"/>
  <c r="B1390" i="76"/>
  <c r="B1391" i="76"/>
  <c r="B1392" i="76"/>
  <c r="B1393" i="76"/>
  <c r="B1394" i="76"/>
  <c r="B1395" i="76"/>
  <c r="B1396" i="76"/>
  <c r="B1397" i="76"/>
  <c r="B1398" i="76"/>
  <c r="B1399" i="76"/>
  <c r="B1400" i="76"/>
  <c r="B1401" i="76"/>
  <c r="B1402" i="76"/>
  <c r="B1403" i="76"/>
  <c r="B1404" i="76"/>
  <c r="B1405" i="76"/>
  <c r="B1406" i="76"/>
  <c r="B1407" i="76"/>
  <c r="B1408" i="76"/>
  <c r="B1409" i="76"/>
  <c r="B1410" i="76"/>
  <c r="B1411" i="76"/>
  <c r="B1412" i="76"/>
  <c r="B1413" i="76"/>
  <c r="B1414" i="76"/>
  <c r="B1415" i="76"/>
  <c r="B1416" i="76"/>
  <c r="B1417" i="76"/>
  <c r="B1418" i="76"/>
  <c r="B1419" i="76"/>
  <c r="B1420" i="76"/>
  <c r="B1421" i="76"/>
  <c r="B1422" i="76"/>
  <c r="B1423" i="76"/>
  <c r="B1424" i="76"/>
  <c r="B1425" i="76"/>
  <c r="B1426" i="76"/>
  <c r="B1427" i="76"/>
  <c r="B1428" i="76"/>
  <c r="B1429" i="76"/>
  <c r="B1430" i="76"/>
  <c r="B1431" i="76"/>
  <c r="B1432" i="76"/>
  <c r="B1433" i="76"/>
  <c r="B1434" i="76"/>
  <c r="B1435" i="76"/>
  <c r="B1436" i="76"/>
  <c r="B1437" i="76"/>
  <c r="B1438" i="76"/>
  <c r="B1439" i="76"/>
  <c r="B1440" i="76"/>
  <c r="B1441" i="76"/>
  <c r="B1442" i="76"/>
  <c r="B1443" i="76"/>
  <c r="B1444" i="76"/>
  <c r="B1445" i="76"/>
  <c r="B1446" i="76"/>
  <c r="B1447" i="76"/>
  <c r="B1448" i="76"/>
  <c r="B1449" i="76"/>
  <c r="B1450" i="76"/>
  <c r="B1451" i="76"/>
  <c r="B1452" i="76"/>
  <c r="B1453" i="76"/>
  <c r="B1454" i="76"/>
  <c r="B1455" i="76"/>
  <c r="B1456" i="76"/>
  <c r="B1457" i="76"/>
  <c r="B1458" i="76"/>
  <c r="B1459" i="76"/>
  <c r="B1460" i="76"/>
  <c r="B1461" i="76"/>
  <c r="B1462" i="76"/>
  <c r="B1463" i="76"/>
  <c r="B1464" i="76"/>
  <c r="B1465" i="76"/>
  <c r="B1466" i="76"/>
  <c r="B1467" i="76"/>
  <c r="B1468" i="76"/>
  <c r="B1469" i="76"/>
  <c r="B1470" i="76"/>
  <c r="B1471" i="76"/>
  <c r="B1472" i="76"/>
  <c r="B1473" i="76"/>
  <c r="B1474" i="76"/>
  <c r="B1475" i="76"/>
  <c r="B1476" i="76"/>
  <c r="B1477" i="76"/>
  <c r="B1478" i="76"/>
  <c r="B1479" i="76"/>
  <c r="B1480" i="76"/>
  <c r="B1481" i="76"/>
  <c r="B1482" i="76"/>
  <c r="B1483" i="76"/>
  <c r="B1484" i="76"/>
  <c r="B1485" i="76"/>
  <c r="B1486" i="76"/>
  <c r="B1487" i="76"/>
  <c r="B1488" i="76"/>
  <c r="B1489" i="76"/>
  <c r="B1490" i="76"/>
  <c r="B1491" i="76"/>
  <c r="B1492" i="76"/>
  <c r="B1493" i="76"/>
  <c r="B1494" i="76"/>
  <c r="B1495" i="76"/>
  <c r="B1496" i="76"/>
  <c r="B1497" i="76"/>
  <c r="B1498" i="76"/>
  <c r="B1499" i="76"/>
  <c r="B1500" i="76"/>
  <c r="B1501" i="76"/>
  <c r="B1502" i="76"/>
  <c r="B1503" i="76"/>
  <c r="B1504" i="76"/>
  <c r="B1505" i="76"/>
  <c r="B1506" i="76"/>
  <c r="B1507" i="76"/>
  <c r="B1508" i="76"/>
  <c r="B1509" i="76"/>
  <c r="B1510" i="76"/>
  <c r="B1511" i="76"/>
  <c r="B1512" i="76"/>
  <c r="B1513" i="76"/>
  <c r="B1514" i="76"/>
  <c r="B1515" i="76"/>
  <c r="B1516" i="76"/>
  <c r="B1517" i="76"/>
  <c r="B1518" i="76"/>
  <c r="B1519" i="76"/>
  <c r="B1520" i="76"/>
  <c r="B1521" i="76"/>
  <c r="B1522" i="76"/>
  <c r="B1523" i="76"/>
  <c r="B1524" i="76"/>
  <c r="B1525" i="76"/>
  <c r="B1526" i="76"/>
  <c r="B1527" i="76"/>
  <c r="B1528" i="76"/>
  <c r="B1529" i="76"/>
  <c r="B1530" i="76"/>
  <c r="B1531" i="76"/>
  <c r="B1532" i="76"/>
  <c r="B1533" i="76"/>
  <c r="B1534" i="76"/>
  <c r="B1535" i="76"/>
  <c r="B1536" i="76"/>
  <c r="B1537" i="76"/>
  <c r="B1538" i="76"/>
  <c r="B1539" i="76"/>
  <c r="B1540" i="76"/>
  <c r="B1541" i="76"/>
  <c r="B1542" i="76"/>
  <c r="B1543" i="76"/>
  <c r="B1544" i="76"/>
  <c r="B1545" i="76"/>
  <c r="B1546" i="76"/>
  <c r="B1547" i="76"/>
  <c r="B1548" i="76"/>
  <c r="B1549" i="76"/>
  <c r="B1550" i="76"/>
  <c r="B1551" i="76"/>
  <c r="B1552" i="76"/>
  <c r="B1553" i="76"/>
  <c r="B1554" i="76"/>
  <c r="B1555" i="76"/>
  <c r="B1556" i="76"/>
  <c r="B1557" i="76"/>
  <c r="B1558" i="76"/>
  <c r="B1559" i="76"/>
  <c r="B1560" i="76"/>
  <c r="B1561" i="76"/>
  <c r="B1562" i="76"/>
  <c r="B1563" i="76"/>
  <c r="B1564" i="76"/>
  <c r="B1565" i="76"/>
  <c r="B1566" i="76"/>
  <c r="B1567" i="76"/>
  <c r="B1568" i="76"/>
  <c r="B1569" i="76"/>
  <c r="B1570" i="76"/>
  <c r="B1571" i="76"/>
  <c r="B1572" i="76"/>
  <c r="B1573" i="76"/>
  <c r="B1574" i="76"/>
  <c r="B1575" i="76"/>
  <c r="B1576" i="76"/>
  <c r="B1577" i="76"/>
  <c r="B1578" i="76"/>
  <c r="B1579" i="76"/>
  <c r="B1580" i="76"/>
  <c r="B1581" i="76"/>
  <c r="B1582" i="76"/>
  <c r="B1583" i="76"/>
  <c r="B1584" i="76"/>
  <c r="B1585" i="76"/>
  <c r="B1586" i="76"/>
  <c r="B1587" i="76"/>
  <c r="B1588" i="76"/>
  <c r="B1589" i="76"/>
  <c r="B1590" i="76"/>
  <c r="B1591" i="76"/>
  <c r="B1592" i="76"/>
  <c r="B1593" i="76"/>
  <c r="B1594" i="76"/>
  <c r="B1595" i="76"/>
  <c r="B1596" i="76"/>
  <c r="B1597" i="76"/>
  <c r="B1598" i="76"/>
  <c r="B1599" i="76"/>
  <c r="B1600" i="76"/>
  <c r="B1601" i="76"/>
  <c r="B1602" i="76"/>
  <c r="B1603" i="76"/>
  <c r="B1604" i="76"/>
  <c r="B1605" i="76"/>
  <c r="B1606" i="76"/>
  <c r="B1607" i="76"/>
  <c r="B1608" i="76"/>
  <c r="B1609" i="76"/>
  <c r="B1610" i="76"/>
  <c r="B1611" i="76"/>
  <c r="B1612" i="76"/>
  <c r="B1613" i="76"/>
  <c r="B1614" i="76"/>
  <c r="B1615" i="76"/>
  <c r="B1616" i="76"/>
  <c r="B1617" i="76"/>
  <c r="B1618" i="76"/>
  <c r="B1619" i="76"/>
  <c r="B1620" i="76"/>
  <c r="B1621" i="76"/>
  <c r="B1622" i="76"/>
  <c r="B1623" i="76"/>
  <c r="B1624" i="76"/>
  <c r="B1625" i="76"/>
  <c r="B1626" i="76"/>
  <c r="B1627" i="76"/>
  <c r="B1628" i="76"/>
  <c r="B1629" i="76"/>
  <c r="B1630" i="76"/>
  <c r="B1631" i="76"/>
  <c r="B1632" i="76"/>
  <c r="B1633" i="76"/>
  <c r="B1634" i="76"/>
  <c r="B1635" i="76"/>
  <c r="B1636" i="76"/>
  <c r="B1637" i="76"/>
  <c r="B1638" i="76"/>
  <c r="B1639" i="76"/>
  <c r="B1640" i="76"/>
  <c r="B1641" i="76"/>
  <c r="B1642" i="76"/>
  <c r="B1643" i="76"/>
  <c r="B1644" i="76"/>
  <c r="B1645" i="76"/>
  <c r="B1646" i="76"/>
  <c r="B1647" i="76"/>
  <c r="B1648" i="76"/>
  <c r="B1649" i="76"/>
  <c r="B1650" i="76"/>
  <c r="B1651" i="76"/>
  <c r="B1652" i="76"/>
  <c r="B1653" i="76"/>
  <c r="B1654" i="76"/>
  <c r="B1655" i="76"/>
  <c r="B1656" i="76"/>
  <c r="B1657" i="76"/>
  <c r="B1658" i="76"/>
  <c r="B1659" i="76"/>
  <c r="B1660" i="76"/>
  <c r="B1661" i="76"/>
  <c r="B1662" i="76"/>
  <c r="B1663" i="76"/>
  <c r="B1664" i="76"/>
  <c r="B1665" i="76"/>
  <c r="B1666" i="76"/>
  <c r="B1667" i="76"/>
  <c r="B1668" i="76"/>
  <c r="B1669" i="76"/>
  <c r="B1670" i="76"/>
  <c r="B1671" i="76"/>
  <c r="B1672" i="76"/>
  <c r="B1673" i="76"/>
  <c r="B1674" i="76"/>
  <c r="B1675" i="76"/>
  <c r="B1676" i="76"/>
  <c r="B1677" i="76"/>
  <c r="B1678" i="76"/>
  <c r="B1679" i="76"/>
  <c r="B1680" i="76"/>
  <c r="B1681" i="76"/>
  <c r="B1682" i="76"/>
  <c r="B1683" i="76"/>
  <c r="B1684" i="76"/>
  <c r="B1685" i="76"/>
  <c r="B1686" i="76"/>
  <c r="B1687" i="76"/>
  <c r="B1688" i="76"/>
  <c r="B1689" i="76"/>
  <c r="B1690" i="76"/>
  <c r="B1691" i="76"/>
  <c r="B1692" i="76"/>
  <c r="B1693" i="76"/>
  <c r="B1694" i="76"/>
  <c r="B1695" i="76"/>
  <c r="B1696" i="76"/>
  <c r="B1697" i="76"/>
  <c r="B1698" i="76"/>
  <c r="B1699" i="76"/>
  <c r="B1700" i="76"/>
  <c r="B1701" i="76"/>
  <c r="B1702" i="76"/>
  <c r="B1703" i="76"/>
  <c r="B1704" i="76"/>
  <c r="B1705" i="76"/>
  <c r="B1706" i="76"/>
  <c r="B1707" i="76"/>
  <c r="B1708" i="76"/>
  <c r="B1709" i="76"/>
  <c r="B1710" i="76"/>
  <c r="B1711" i="76"/>
  <c r="B1712" i="76"/>
  <c r="B1713" i="76"/>
  <c r="B1714" i="76"/>
  <c r="B1715" i="76"/>
  <c r="B1716" i="76"/>
  <c r="B1717" i="76"/>
  <c r="B1718" i="76"/>
  <c r="B1719" i="76"/>
  <c r="B1720" i="76"/>
  <c r="B1721" i="76"/>
  <c r="B1722" i="76"/>
  <c r="B1723" i="76"/>
  <c r="B1724" i="76"/>
  <c r="B1725" i="76"/>
  <c r="B1726" i="76"/>
  <c r="B1727" i="76"/>
  <c r="B1728" i="76"/>
  <c r="B1729" i="76"/>
  <c r="B1730" i="76"/>
  <c r="B1731" i="76"/>
  <c r="B1732" i="76"/>
  <c r="B1733" i="76"/>
  <c r="B1734" i="76"/>
  <c r="B1735" i="76"/>
  <c r="B1736" i="76"/>
  <c r="B1737" i="76"/>
  <c r="B1738" i="76"/>
  <c r="B1739" i="76"/>
  <c r="B1740" i="76"/>
  <c r="B1741" i="76"/>
  <c r="B1742" i="76"/>
  <c r="B1743" i="76"/>
  <c r="B1744" i="76"/>
  <c r="B1745" i="76"/>
  <c r="B1746" i="76"/>
  <c r="B1747" i="76"/>
  <c r="B1748" i="76"/>
  <c r="B1749" i="76"/>
  <c r="B1750" i="76"/>
  <c r="B1751" i="76"/>
  <c r="B1752" i="76"/>
  <c r="B1753" i="76"/>
  <c r="B1754" i="76"/>
  <c r="B1755" i="76"/>
  <c r="B1756" i="76"/>
  <c r="B1757" i="76"/>
  <c r="B1758" i="76"/>
  <c r="B1759" i="76"/>
  <c r="B1760" i="76"/>
  <c r="B1761" i="76"/>
  <c r="B1762" i="76"/>
  <c r="B1763" i="76"/>
  <c r="B1764" i="76"/>
  <c r="B1765" i="76"/>
  <c r="B1766" i="76"/>
  <c r="B1767" i="76"/>
  <c r="B1768" i="76"/>
  <c r="B1769" i="76"/>
  <c r="B1770" i="76"/>
  <c r="B1771" i="76"/>
  <c r="B1772" i="76"/>
  <c r="B1773" i="76"/>
  <c r="B1774" i="76"/>
  <c r="B1775" i="76"/>
  <c r="B1776" i="76"/>
  <c r="B1777" i="76"/>
  <c r="B1778" i="76"/>
  <c r="B1779" i="76"/>
  <c r="B1780" i="76"/>
  <c r="B1781" i="76"/>
  <c r="B1782" i="76"/>
  <c r="B1783" i="76"/>
  <c r="B1784" i="76"/>
  <c r="B1785" i="76"/>
  <c r="B1786" i="76"/>
  <c r="B1787" i="76"/>
  <c r="B1788" i="76"/>
  <c r="B1789" i="76"/>
  <c r="B1790" i="76"/>
  <c r="B1791" i="76"/>
  <c r="B1792" i="76"/>
  <c r="B1793" i="76"/>
  <c r="B1794" i="76"/>
  <c r="B1795" i="76"/>
  <c r="B1796" i="76"/>
  <c r="B1797" i="76"/>
  <c r="B1798" i="76"/>
  <c r="B1799" i="76"/>
  <c r="B1800" i="76"/>
  <c r="B1801" i="76"/>
  <c r="B1802" i="76"/>
  <c r="B1803" i="76"/>
  <c r="B1804" i="76"/>
  <c r="B1805" i="76"/>
  <c r="B1806" i="76"/>
  <c r="B1807" i="76"/>
  <c r="B1808" i="76"/>
  <c r="B1809" i="76"/>
  <c r="B1810" i="76"/>
  <c r="B1811" i="76"/>
  <c r="B1812" i="76"/>
  <c r="B1813" i="76"/>
  <c r="B1814" i="76"/>
  <c r="B1815" i="76"/>
  <c r="B1816" i="76"/>
  <c r="B1817" i="76"/>
  <c r="B1818" i="76"/>
  <c r="B1819" i="76"/>
  <c r="B1820" i="76"/>
  <c r="B1821" i="76"/>
  <c r="B1822" i="76"/>
  <c r="B1823" i="76"/>
  <c r="B1824" i="76"/>
  <c r="B1825" i="76"/>
  <c r="B1826" i="76"/>
  <c r="B1827" i="76"/>
  <c r="B1828" i="76"/>
  <c r="B1829" i="76"/>
  <c r="B1830" i="76"/>
  <c r="B1831" i="76"/>
  <c r="B1832" i="76"/>
  <c r="B1833" i="76"/>
  <c r="B1834" i="76"/>
  <c r="B1835" i="76"/>
  <c r="B1836" i="76"/>
  <c r="B1837" i="76"/>
  <c r="B1838" i="76"/>
  <c r="B1839" i="76"/>
  <c r="B1840" i="76"/>
  <c r="B1841" i="76"/>
  <c r="B1842" i="76"/>
  <c r="B1843" i="76"/>
  <c r="B1844" i="76"/>
  <c r="B1845" i="76"/>
  <c r="B1846" i="76"/>
  <c r="B1847" i="76"/>
  <c r="B1848" i="76"/>
  <c r="B1849" i="76"/>
  <c r="B1850" i="76"/>
  <c r="B1851" i="76"/>
  <c r="B1852" i="76"/>
  <c r="B1853" i="76"/>
  <c r="B1854" i="76"/>
  <c r="B1855" i="76"/>
  <c r="B1856" i="76"/>
  <c r="B1857" i="76"/>
  <c r="B1858" i="76"/>
  <c r="B1859" i="76"/>
  <c r="B1860" i="76"/>
  <c r="B1861" i="76"/>
  <c r="B1862" i="76"/>
  <c r="B1863" i="76"/>
  <c r="B1864" i="76"/>
  <c r="B1865" i="76"/>
  <c r="B1866" i="76"/>
  <c r="B1867" i="76"/>
  <c r="B1868" i="76"/>
  <c r="B1869" i="76"/>
  <c r="B1870" i="76"/>
  <c r="B1871" i="76"/>
  <c r="B1872" i="76"/>
  <c r="B1873" i="76"/>
  <c r="B1874" i="76"/>
  <c r="B1875" i="76"/>
  <c r="B1876" i="76"/>
  <c r="B1877" i="76"/>
  <c r="B1878" i="76"/>
  <c r="B1879" i="76"/>
  <c r="B1880" i="76"/>
  <c r="B1881" i="76"/>
  <c r="B1882" i="76"/>
  <c r="B1883" i="76"/>
  <c r="B1884" i="76"/>
  <c r="B1885" i="76"/>
  <c r="B1886" i="76"/>
  <c r="B1887" i="76"/>
  <c r="B1888" i="76"/>
  <c r="B1889" i="76"/>
  <c r="B1890" i="76"/>
  <c r="B1891" i="76"/>
  <c r="B1892" i="76"/>
  <c r="B1893" i="76"/>
  <c r="B1894" i="76"/>
  <c r="B1895" i="76"/>
  <c r="B1896" i="76"/>
  <c r="B1897" i="76"/>
  <c r="B1898" i="76"/>
  <c r="B1899" i="76"/>
  <c r="B1900" i="76"/>
  <c r="B1901" i="76"/>
  <c r="B1902" i="76"/>
  <c r="B1903" i="76"/>
  <c r="B1904" i="76"/>
  <c r="B1905" i="76"/>
  <c r="B1906" i="76"/>
  <c r="B1907" i="76"/>
  <c r="B1908" i="76"/>
  <c r="B1909" i="76"/>
  <c r="B1910" i="76"/>
  <c r="B1911" i="76"/>
  <c r="B1912" i="76"/>
  <c r="B1913" i="76"/>
  <c r="B1914" i="76"/>
  <c r="B1915" i="76"/>
  <c r="B1916" i="76"/>
  <c r="B1917" i="76"/>
  <c r="B1918" i="76"/>
  <c r="B1919" i="76"/>
  <c r="B1920" i="76"/>
  <c r="B1921" i="76"/>
  <c r="B1922" i="76"/>
  <c r="B1923" i="76"/>
  <c r="B1924" i="76"/>
  <c r="B1925" i="76"/>
  <c r="B1926" i="76"/>
  <c r="B1927" i="76"/>
  <c r="B1928" i="76"/>
  <c r="B1929" i="76"/>
  <c r="B1930" i="76"/>
  <c r="B1931" i="76"/>
  <c r="B1932" i="76"/>
  <c r="B1933" i="76"/>
  <c r="B1934" i="76"/>
  <c r="B1935" i="76"/>
  <c r="B1936" i="76"/>
  <c r="B1937" i="76"/>
  <c r="B1938" i="76"/>
  <c r="B1939" i="76"/>
  <c r="B1940" i="76"/>
  <c r="B1941" i="76"/>
  <c r="B1942" i="76"/>
  <c r="B1943" i="76"/>
  <c r="B1944" i="76"/>
  <c r="B1945" i="76"/>
  <c r="B1946" i="76"/>
  <c r="B1947" i="76"/>
  <c r="B1948" i="76"/>
  <c r="B1949" i="76"/>
  <c r="B1950" i="76"/>
  <c r="B1951" i="76"/>
  <c r="B1952" i="76"/>
  <c r="B1953" i="76"/>
  <c r="B1954" i="76"/>
  <c r="B1955" i="76"/>
  <c r="B1956" i="76"/>
  <c r="B1957" i="76"/>
  <c r="B1958" i="76"/>
  <c r="B1959" i="76"/>
  <c r="B1960" i="76"/>
  <c r="B1961" i="76"/>
  <c r="B1962" i="76"/>
  <c r="B1963" i="76"/>
  <c r="B1964" i="76"/>
  <c r="B1965" i="76"/>
  <c r="B1966" i="76"/>
  <c r="B1967" i="76"/>
  <c r="B1968" i="76"/>
  <c r="B1969" i="76"/>
  <c r="B1970" i="76"/>
  <c r="B1971" i="76"/>
  <c r="B1972" i="76"/>
  <c r="B1973" i="76"/>
  <c r="B1974" i="76"/>
  <c r="B1975" i="76"/>
  <c r="B1976" i="76"/>
  <c r="B1977" i="76"/>
  <c r="B1978" i="76"/>
  <c r="B1979" i="76"/>
  <c r="B1980" i="76"/>
  <c r="B1981" i="76"/>
  <c r="B1982" i="76"/>
  <c r="B1983" i="76"/>
  <c r="B1984" i="76"/>
  <c r="B1985" i="76"/>
  <c r="B1986" i="76"/>
  <c r="B1987" i="76"/>
  <c r="B1988" i="76"/>
  <c r="B1989" i="76"/>
  <c r="B1990" i="76"/>
  <c r="B1991" i="76"/>
  <c r="B1992" i="76"/>
  <c r="B1993" i="76"/>
  <c r="B1994" i="76"/>
  <c r="B1995" i="76"/>
  <c r="B1996" i="76"/>
  <c r="B1997" i="76"/>
  <c r="B1998" i="76"/>
  <c r="B1999" i="76"/>
  <c r="B2000" i="76"/>
  <c r="B2001" i="76"/>
  <c r="B2002" i="76"/>
  <c r="B2003" i="76"/>
  <c r="B2004" i="76"/>
  <c r="B2005" i="76"/>
  <c r="B2006" i="76"/>
  <c r="B2007" i="76"/>
  <c r="B2008" i="76"/>
  <c r="B2009" i="76"/>
  <c r="B2010" i="76"/>
  <c r="B2011" i="76"/>
  <c r="B2012" i="76"/>
  <c r="B2013" i="76"/>
  <c r="B2014" i="76"/>
  <c r="B2015" i="76"/>
  <c r="B2016" i="76"/>
  <c r="B2017" i="76"/>
  <c r="B2018" i="76"/>
  <c r="B2019" i="76"/>
  <c r="B2020" i="76"/>
  <c r="B2021" i="76"/>
  <c r="B2022" i="76"/>
  <c r="B2023" i="76"/>
  <c r="B2024" i="76"/>
  <c r="B2025" i="76"/>
  <c r="B2026" i="76"/>
  <c r="B2027" i="76"/>
  <c r="B2028" i="76"/>
  <c r="B2029" i="76"/>
  <c r="B2030" i="76"/>
  <c r="B2031" i="76"/>
  <c r="B2032" i="76"/>
  <c r="B2033" i="76"/>
  <c r="B2034" i="76"/>
  <c r="B2035" i="76"/>
  <c r="B2036" i="76"/>
  <c r="B2037" i="76"/>
  <c r="B2038" i="76"/>
  <c r="B2039" i="76"/>
  <c r="B2040" i="76"/>
  <c r="B2041" i="76"/>
  <c r="B2042" i="76"/>
  <c r="B2043" i="76"/>
  <c r="B2044" i="76"/>
  <c r="B2045" i="76"/>
  <c r="B2046" i="76"/>
  <c r="B2047" i="76"/>
  <c r="B2048" i="76"/>
  <c r="B2049" i="76"/>
  <c r="B2050" i="76"/>
  <c r="B2051" i="76"/>
  <c r="B2052" i="76"/>
  <c r="B2053" i="76"/>
  <c r="B2054" i="76"/>
  <c r="B2055" i="76"/>
  <c r="B2056" i="76"/>
  <c r="B2057" i="76"/>
  <c r="B2058" i="76"/>
  <c r="B2059" i="76"/>
  <c r="B2060" i="76"/>
  <c r="B2061" i="76"/>
  <c r="B2062" i="76"/>
  <c r="B2063" i="76"/>
  <c r="B2064" i="76"/>
  <c r="B2065" i="76"/>
  <c r="B2066" i="76"/>
  <c r="B2067" i="76"/>
  <c r="B2068" i="76"/>
  <c r="B2069" i="76"/>
  <c r="B2070" i="76"/>
  <c r="B2071" i="76"/>
  <c r="B2072" i="76"/>
  <c r="B2073" i="76"/>
  <c r="B2074" i="76"/>
  <c r="B2075" i="76"/>
  <c r="B2076" i="76"/>
  <c r="B2077" i="76"/>
  <c r="B2078" i="76"/>
  <c r="B2079" i="76"/>
  <c r="B2080" i="76"/>
  <c r="B2081" i="76"/>
  <c r="B2082" i="76"/>
  <c r="B2083" i="76"/>
  <c r="B2084" i="76"/>
  <c r="B2085" i="76"/>
  <c r="B2086" i="76"/>
  <c r="B2087" i="76"/>
  <c r="B2088" i="76"/>
  <c r="B2089" i="76"/>
  <c r="B2090" i="76"/>
  <c r="B2091" i="76"/>
  <c r="B2092" i="76"/>
  <c r="B2093" i="76"/>
  <c r="B2094" i="76"/>
  <c r="B2095" i="76"/>
  <c r="B2096" i="76"/>
  <c r="B2097" i="76"/>
  <c r="B2098" i="76"/>
  <c r="B2099" i="76"/>
  <c r="B2100" i="76"/>
  <c r="B2101" i="76"/>
  <c r="B2102" i="76"/>
  <c r="B2103" i="76"/>
  <c r="B2104" i="76"/>
  <c r="B2105" i="76"/>
  <c r="B2106" i="76"/>
  <c r="B2107" i="76"/>
  <c r="B2108" i="76"/>
  <c r="B2109" i="76"/>
  <c r="B2110" i="76"/>
  <c r="B2111" i="76"/>
  <c r="B2112" i="76"/>
  <c r="B2113" i="76"/>
  <c r="B2114" i="76"/>
  <c r="B2115" i="76"/>
  <c r="B2116" i="76"/>
  <c r="B2117" i="76"/>
  <c r="B2118" i="76"/>
  <c r="B2119" i="76"/>
  <c r="B2120" i="76"/>
  <c r="B2121" i="76"/>
  <c r="B2122" i="76"/>
  <c r="B2123" i="76"/>
  <c r="B2124" i="76"/>
  <c r="B2125" i="76"/>
  <c r="B2126" i="76"/>
  <c r="B2127" i="76"/>
  <c r="B2128" i="76"/>
  <c r="B2129" i="76"/>
  <c r="B2130" i="76"/>
  <c r="B2131" i="76"/>
  <c r="B2132" i="76"/>
  <c r="B2133" i="76"/>
  <c r="B2134" i="76"/>
  <c r="B2135" i="76"/>
  <c r="B2136" i="76"/>
  <c r="B2137" i="76"/>
  <c r="B2138" i="76"/>
  <c r="B2139" i="76"/>
  <c r="B2140" i="76"/>
  <c r="B2141" i="76"/>
  <c r="B2142" i="76"/>
  <c r="B2143" i="76"/>
  <c r="B2144" i="76"/>
  <c r="B2145" i="76"/>
  <c r="B2146" i="76"/>
  <c r="B2147" i="76"/>
  <c r="B2148" i="76"/>
  <c r="B2149" i="76"/>
  <c r="B2150" i="76"/>
  <c r="B2151" i="76"/>
  <c r="B57" i="80"/>
  <c r="D57" i="80"/>
  <c r="C57" i="80"/>
  <c r="F8" i="76" a="1"/>
  <c r="F8" i="76" s="1"/>
  <c r="AA652" i="76" a="1"/>
  <c r="AA652" i="76" s="1"/>
  <c r="AA1165" i="76" a="1"/>
  <c r="AA1165" i="76" s="1"/>
  <c r="AA11" i="76" a="1"/>
  <c r="AA11" i="76" s="1"/>
  <c r="AA12" i="76" a="1"/>
  <c r="AA12" i="76" s="1"/>
  <c r="AA13" i="76" a="1"/>
  <c r="AA13" i="76" s="1"/>
  <c r="AA14" i="76" a="1"/>
  <c r="AA14" i="76" s="1"/>
  <c r="AA1166" i="76" a="1"/>
  <c r="AA1166" i="76" s="1"/>
  <c r="AA16" i="76" a="1"/>
  <c r="AA16" i="76" s="1"/>
  <c r="AA1164" i="76" a="1"/>
  <c r="AA1164" i="76" s="1"/>
  <c r="AA1071" i="76" a="1"/>
  <c r="AA1071" i="76" s="1"/>
  <c r="AA651" i="76" a="1"/>
  <c r="AA651" i="76" s="1"/>
  <c r="AA717" i="76" a="1"/>
  <c r="AA717" i="76" s="1"/>
  <c r="AA1250" i="76" a="1"/>
  <c r="AA1250" i="76" s="1"/>
  <c r="AA22" i="76" a="1"/>
  <c r="AA22" i="76" s="1"/>
  <c r="AA23" i="76" a="1"/>
  <c r="AA23" i="76" s="1"/>
  <c r="AA1598" i="76" a="1"/>
  <c r="AA1598" i="76" s="1"/>
  <c r="AA24" i="76" a="1"/>
  <c r="AA24" i="76" s="1"/>
  <c r="AA28" i="76" a="1"/>
  <c r="AA28" i="76" s="1"/>
  <c r="AA26" i="76" a="1"/>
  <c r="AA26" i="76" s="1"/>
  <c r="AA27" i="76" a="1"/>
  <c r="AA27" i="76" s="1"/>
  <c r="AA29" i="76" a="1"/>
  <c r="AA29" i="76" s="1"/>
  <c r="AA30" i="76" a="1"/>
  <c r="AA30" i="76" s="1"/>
  <c r="AA619" i="76" a="1"/>
  <c r="AA619" i="76" s="1"/>
  <c r="AA653" i="76" a="1"/>
  <c r="AA653" i="76" s="1"/>
  <c r="AA31" i="76" a="1"/>
  <c r="AA31" i="76" s="1"/>
  <c r="AA34" i="76" a="1"/>
  <c r="AA34" i="76" s="1"/>
  <c r="AA1153" i="76" a="1"/>
  <c r="AA1153" i="76" s="1"/>
  <c r="AA35" i="76" a="1"/>
  <c r="AA35" i="76" s="1"/>
  <c r="AA36" i="76" a="1"/>
  <c r="AA36" i="76" s="1"/>
  <c r="AA37" i="76" a="1"/>
  <c r="AA37" i="76" s="1"/>
  <c r="AA1327" i="76" a="1"/>
  <c r="AA1327" i="76" s="1"/>
  <c r="AA1816" i="76" a="1"/>
  <c r="AA1816" i="76" s="1"/>
  <c r="AA1713" i="76" a="1"/>
  <c r="AA1713" i="76" s="1"/>
  <c r="AA38" i="76" a="1"/>
  <c r="AA38" i="76" s="1"/>
  <c r="AA39" i="76" a="1"/>
  <c r="AA39" i="76" s="1"/>
  <c r="AA44" i="76" a="1"/>
  <c r="AA44" i="76" s="1"/>
  <c r="AA45" i="76" a="1"/>
  <c r="AA45" i="76" s="1"/>
  <c r="AA46" i="76" a="1"/>
  <c r="AA46" i="76" s="1"/>
  <c r="AA47" i="76" a="1"/>
  <c r="AA47" i="76" s="1"/>
  <c r="AA48" i="76" a="1"/>
  <c r="AA48" i="76" s="1"/>
  <c r="AA69" i="76" a="1"/>
  <c r="AA69" i="76" s="1"/>
  <c r="AA49" i="76" a="1"/>
  <c r="AA49" i="76" s="1"/>
  <c r="AA50" i="76" a="1"/>
  <c r="AA50" i="76" s="1"/>
  <c r="AA51" i="76" a="1"/>
  <c r="AA51" i="76" s="1"/>
  <c r="AA1811" i="76" a="1"/>
  <c r="AA1811" i="76" s="1"/>
  <c r="AA52" i="76" a="1"/>
  <c r="AA52" i="76" s="1"/>
  <c r="AA53" i="76" a="1"/>
  <c r="AA53" i="76" s="1"/>
  <c r="AA54" i="76" a="1"/>
  <c r="AA54" i="76" s="1"/>
  <c r="AA482" i="76" a="1"/>
  <c r="AA482" i="76" s="1"/>
  <c r="AA1069" i="76" a="1"/>
  <c r="AA1069" i="76" s="1"/>
  <c r="AA1740" i="76" a="1"/>
  <c r="AA1740" i="76" s="1"/>
  <c r="AA1135" i="76" a="1"/>
  <c r="AA1135" i="76" s="1"/>
  <c r="AA1074" i="76" a="1"/>
  <c r="AA1074" i="76" s="1"/>
  <c r="AA55" i="76" a="1"/>
  <c r="AA55" i="76" s="1"/>
  <c r="AA63" i="76" a="1"/>
  <c r="AA63" i="76" s="1"/>
  <c r="AA1143" i="76" a="1"/>
  <c r="AA1143" i="76" s="1"/>
  <c r="AA1381" i="76" a="1"/>
  <c r="AA1381" i="76" s="1"/>
  <c r="AA64" i="76" a="1"/>
  <c r="AA64" i="76" s="1"/>
  <c r="AA1193" i="76" a="1"/>
  <c r="AA1193" i="76" s="1"/>
  <c r="AA929" i="76" a="1"/>
  <c r="AA929" i="76" s="1"/>
  <c r="AA1742" i="76" a="1"/>
  <c r="AA1742" i="76" s="1"/>
  <c r="AA70" i="76" a="1"/>
  <c r="AA70" i="76" s="1"/>
  <c r="AA71" i="76" a="1"/>
  <c r="AA71" i="76" s="1"/>
  <c r="AA72" i="76" a="1"/>
  <c r="AA72" i="76" s="1"/>
  <c r="AA73" i="76" a="1"/>
  <c r="AA73" i="76" s="1"/>
  <c r="AA274" i="76" a="1"/>
  <c r="AA274" i="76" s="1"/>
  <c r="AA1245" i="76" a="1"/>
  <c r="AA1245" i="76" s="1"/>
  <c r="AA77" i="76" a="1"/>
  <c r="AA77" i="76" s="1"/>
  <c r="AA78" i="76" a="1"/>
  <c r="AA78" i="76" s="1"/>
  <c r="AA79" i="76" a="1"/>
  <c r="AA79" i="76" s="1"/>
  <c r="AA80" i="76" a="1"/>
  <c r="AA80" i="76" s="1"/>
  <c r="AA81" i="76" a="1"/>
  <c r="AA81" i="76" s="1"/>
  <c r="AA1749" i="76" a="1"/>
  <c r="AA1749" i="76" s="1"/>
  <c r="AA751" i="76" a="1"/>
  <c r="AA751" i="76" s="1"/>
  <c r="AA82" i="76" a="1"/>
  <c r="AA82" i="76" s="1"/>
  <c r="AA1061" i="76" a="1"/>
  <c r="AA1061" i="76" s="1"/>
  <c r="AA83" i="76" a="1"/>
  <c r="AA83" i="76" s="1"/>
  <c r="AA388" i="76" a="1"/>
  <c r="AA388" i="76" s="1"/>
  <c r="AA625" i="76" a="1"/>
  <c r="AA625" i="76" s="1"/>
  <c r="AA665" i="76" a="1"/>
  <c r="AA665" i="76" s="1"/>
  <c r="AA384" i="76" a="1"/>
  <c r="AA384" i="76" s="1"/>
  <c r="AA1743" i="76" a="1"/>
  <c r="AA1743" i="76" s="1"/>
  <c r="AA1758" i="76" a="1"/>
  <c r="AA1758" i="76" s="1"/>
  <c r="AA1754" i="76" a="1"/>
  <c r="AA1754" i="76" s="1"/>
  <c r="AA93" i="76" a="1"/>
  <c r="AA93" i="76" s="1"/>
  <c r="AA806" i="76" a="1"/>
  <c r="AA806" i="76" s="1"/>
  <c r="AA1499" i="76" a="1"/>
  <c r="AA1499" i="76" s="1"/>
  <c r="AA94" i="76" a="1"/>
  <c r="AA94" i="76" s="1"/>
  <c r="AA95" i="76" a="1"/>
  <c r="AA95" i="76" s="1"/>
  <c r="AA1727" i="76" a="1"/>
  <c r="AA1727" i="76" s="1"/>
  <c r="AA318" i="76" a="1"/>
  <c r="AA318" i="76" s="1"/>
  <c r="AA96" i="76" a="1"/>
  <c r="AA96" i="76" s="1"/>
  <c r="AA102" i="76" a="1"/>
  <c r="AA102" i="76" s="1"/>
  <c r="AA103" i="76" a="1"/>
  <c r="AA103" i="76" s="1"/>
  <c r="AA104" i="76" a="1"/>
  <c r="AA104" i="76" s="1"/>
  <c r="AA1183" i="76" a="1"/>
  <c r="AA1183" i="76" s="1"/>
  <c r="AA1075" i="76" a="1"/>
  <c r="AA1075" i="76" s="1"/>
  <c r="AA177" i="76" a="1"/>
  <c r="AA177" i="76" s="1"/>
  <c r="AA289" i="76" a="1"/>
  <c r="AA289" i="76" s="1"/>
  <c r="AA1868" i="76" a="1"/>
  <c r="AA1868" i="76" s="1"/>
  <c r="AA108" i="76" a="1"/>
  <c r="AA108" i="76" s="1"/>
  <c r="AA109" i="76" a="1"/>
  <c r="AA109" i="76" s="1"/>
  <c r="AA110" i="76" a="1"/>
  <c r="AA110" i="76" s="1"/>
  <c r="AA934" i="76" a="1"/>
  <c r="AA934" i="76" s="1"/>
  <c r="AA111" i="76" a="1"/>
  <c r="AA111" i="76" s="1"/>
  <c r="AA641" i="76" a="1"/>
  <c r="AA641" i="76" s="1"/>
  <c r="AA626" i="76" a="1"/>
  <c r="AA626" i="76" s="1"/>
  <c r="AA1144" i="76" a="1"/>
  <c r="AA1144" i="76" s="1"/>
  <c r="AA446" i="76" a="1"/>
  <c r="AA446" i="76" s="1"/>
  <c r="AA1315" i="76" a="1"/>
  <c r="AA1315" i="76" s="1"/>
  <c r="AA117" i="76" a="1"/>
  <c r="AA117" i="76" s="1"/>
  <c r="AA118" i="76" a="1"/>
  <c r="AA118" i="76" s="1"/>
  <c r="AA119" i="76" a="1"/>
  <c r="AA119" i="76" s="1"/>
  <c r="AA120" i="76" a="1"/>
  <c r="AA120" i="76" s="1"/>
  <c r="AA121" i="76" a="1"/>
  <c r="AA121" i="76" s="1"/>
  <c r="AA122" i="76" a="1"/>
  <c r="AA122" i="76" s="1"/>
  <c r="AA257" i="76" a="1"/>
  <c r="AA257" i="76" s="1"/>
  <c r="AA807" i="76" a="1"/>
  <c r="AA807" i="76" s="1"/>
  <c r="AA1708" i="76" a="1"/>
  <c r="AA1708" i="76" s="1"/>
  <c r="AA469" i="76" a="1"/>
  <c r="AA469" i="76" s="1"/>
  <c r="AA1184" i="76" a="1"/>
  <c r="AA1184" i="76" s="1"/>
  <c r="AA808" i="76" a="1"/>
  <c r="AA808" i="76" s="1"/>
  <c r="AA17" i="76" a="1"/>
  <c r="AA17" i="76" s="1"/>
  <c r="AA178" i="76" a="1"/>
  <c r="AA178" i="76" s="1"/>
  <c r="AA129" i="76" a="1"/>
  <c r="AA129" i="76" s="1"/>
  <c r="AA130" i="76" a="1"/>
  <c r="AA130" i="76" s="1"/>
  <c r="AA1831" i="76" a="1"/>
  <c r="AA1831" i="76" s="1"/>
  <c r="AA706" i="76" a="1"/>
  <c r="AA706" i="76" s="1"/>
  <c r="AA136" i="76" a="1"/>
  <c r="AA136" i="76" s="1"/>
  <c r="AA893" i="76" a="1"/>
  <c r="AA893" i="76" s="1"/>
  <c r="AA1072" i="76" a="1"/>
  <c r="AA1072" i="76" s="1"/>
  <c r="AA137" i="76" a="1"/>
  <c r="AA137" i="76" s="1"/>
  <c r="AA138" i="76" a="1"/>
  <c r="AA138" i="76" s="1"/>
  <c r="AA139" i="76" a="1"/>
  <c r="AA139" i="76" s="1"/>
  <c r="AA140" i="76" a="1"/>
  <c r="AA140" i="76" s="1"/>
  <c r="AA145" i="76" a="1"/>
  <c r="AA145" i="76" s="1"/>
  <c r="AA381" i="76" a="1"/>
  <c r="AA381" i="76" s="1"/>
  <c r="AA146" i="76" a="1"/>
  <c r="AA146" i="76" s="1"/>
  <c r="AA15" i="76" a="1"/>
  <c r="AA15" i="76" s="1"/>
  <c r="AA1669" i="76" a="1"/>
  <c r="AA1669" i="76" s="1"/>
  <c r="AA147" i="76" a="1"/>
  <c r="AA147" i="76" s="1"/>
  <c r="AA1136" i="76" a="1"/>
  <c r="AA1136" i="76" s="1"/>
  <c r="AA1782" i="76" a="1"/>
  <c r="AA1782" i="76" s="1"/>
  <c r="AA153" i="76" a="1"/>
  <c r="AA153" i="76" s="1"/>
  <c r="AA154" i="76" a="1"/>
  <c r="AA154" i="76" s="1"/>
  <c r="AA155" i="76" a="1"/>
  <c r="AA155" i="76" s="1"/>
  <c r="AA156" i="76" a="1"/>
  <c r="AA156" i="76" s="1"/>
  <c r="AA157" i="76" a="1"/>
  <c r="AA157" i="76" s="1"/>
  <c r="AA158" i="76" a="1"/>
  <c r="AA158" i="76" s="1"/>
  <c r="AA159" i="76" a="1"/>
  <c r="AA159" i="76" s="1"/>
  <c r="AA163" i="76" a="1"/>
  <c r="AA163" i="76" s="1"/>
  <c r="AA97" i="76" a="1"/>
  <c r="AA97" i="76" s="1"/>
  <c r="AA160" i="76" a="1"/>
  <c r="AA160" i="76" s="1"/>
  <c r="AA161" i="76" a="1"/>
  <c r="AA161" i="76" s="1"/>
  <c r="AA400" i="76" a="1"/>
  <c r="AA400" i="76" s="1"/>
  <c r="AA162" i="76" a="1"/>
  <c r="AA162" i="76" s="1"/>
  <c r="AA1204" i="76" a="1"/>
  <c r="AA1204" i="76" s="1"/>
  <c r="AA375" i="76" a="1"/>
  <c r="AA375" i="76" s="1"/>
  <c r="AA1870" i="76" a="1"/>
  <c r="AA1870" i="76" s="1"/>
  <c r="AA935" i="76" a="1"/>
  <c r="AA935" i="76" s="1"/>
  <c r="AA866" i="76" a="1"/>
  <c r="AA866" i="76" s="1"/>
  <c r="AA1073" i="76" a="1"/>
  <c r="AA1073" i="76" s="1"/>
  <c r="AA164" i="76" a="1"/>
  <c r="AA164" i="76" s="1"/>
  <c r="AA1685" i="76" a="1"/>
  <c r="AA1685" i="76" s="1"/>
  <c r="AA809" i="76" a="1"/>
  <c r="AA809" i="76" s="1"/>
  <c r="AA1487" i="76" a="1"/>
  <c r="AA1487" i="76" s="1"/>
  <c r="AA668" i="76" a="1"/>
  <c r="AA668" i="76" s="1"/>
  <c r="AA712" i="76" a="1"/>
  <c r="AA712" i="76" s="1"/>
  <c r="AA1600" i="76" a="1"/>
  <c r="AA1600" i="76" s="1"/>
  <c r="AA470" i="76" a="1"/>
  <c r="AA470" i="76" s="1"/>
  <c r="AA18" i="76" a="1"/>
  <c r="AA18" i="76" s="1"/>
  <c r="AA1013" i="76" a="1"/>
  <c r="AA1013" i="76" s="1"/>
  <c r="AA179" i="76" a="1"/>
  <c r="AA179" i="76" s="1"/>
  <c r="AA1234" i="76" a="1"/>
  <c r="AA1234" i="76" s="1"/>
  <c r="AA19" i="76" a="1"/>
  <c r="AA19" i="76" s="1"/>
  <c r="AA768" i="76" a="1"/>
  <c r="AA768" i="76" s="1"/>
  <c r="AA180" i="76" a="1"/>
  <c r="AA180" i="76" s="1"/>
  <c r="AA1783" i="76" a="1"/>
  <c r="AA1783" i="76" s="1"/>
  <c r="AA188" i="76" a="1"/>
  <c r="AA188" i="76" s="1"/>
  <c r="AA141" i="76" a="1"/>
  <c r="AA141" i="76" s="1"/>
  <c r="AA1251" i="76" a="1"/>
  <c r="AA1251" i="76" s="1"/>
  <c r="AA1215" i="76" a="1"/>
  <c r="AA1215" i="76" s="1"/>
  <c r="AA189" i="76" a="1"/>
  <c r="AA189" i="76" s="1"/>
  <c r="AA1427" i="76" a="1"/>
  <c r="AA1427" i="76" s="1"/>
  <c r="AA1092" i="76" a="1"/>
  <c r="AA1092" i="76" s="1"/>
  <c r="AA797" i="76" a="1"/>
  <c r="AA797" i="76" s="1"/>
  <c r="AA854" i="76" a="1"/>
  <c r="AA854" i="76" s="1"/>
  <c r="AA1235" i="76" a="1"/>
  <c r="AA1235" i="76" s="1"/>
  <c r="AA1254" i="76" a="1"/>
  <c r="AA1254" i="76" s="1"/>
  <c r="AA20" i="76" a="1"/>
  <c r="AA20" i="76" s="1"/>
  <c r="AA1178" i="76" a="1"/>
  <c r="AA1178" i="76" s="1"/>
  <c r="AA25" i="76" a="1"/>
  <c r="AA25" i="76" s="1"/>
  <c r="AA202" i="76" a="1"/>
  <c r="AA202" i="76" s="1"/>
  <c r="AA203" i="76" a="1"/>
  <c r="AA203" i="76" s="1"/>
  <c r="AA204" i="76" a="1"/>
  <c r="AA204" i="76" s="1"/>
  <c r="AA301" i="76" a="1"/>
  <c r="AA301" i="76" s="1"/>
  <c r="AA205" i="76" a="1"/>
  <c r="AA205" i="76" s="1"/>
  <c r="AA1159" i="76" a="1"/>
  <c r="AA1159" i="76" s="1"/>
  <c r="AA206" i="76" a="1"/>
  <c r="AA206" i="76" s="1"/>
  <c r="AA33" i="76" a="1"/>
  <c r="AA33" i="76" s="1"/>
  <c r="AA350" i="76" a="1"/>
  <c r="AA350" i="76" s="1"/>
  <c r="AA654" i="76" a="1"/>
  <c r="AA654" i="76" s="1"/>
  <c r="AA1856" i="76" a="1"/>
  <c r="AA1856" i="76" s="1"/>
  <c r="AA326" i="76" a="1"/>
  <c r="AA326" i="76" s="1"/>
  <c r="AA212" i="76" a="1"/>
  <c r="AA212" i="76" s="1"/>
  <c r="AA213" i="76" a="1"/>
  <c r="AA213" i="76" s="1"/>
  <c r="AA214" i="76" a="1"/>
  <c r="AA214" i="76" s="1"/>
  <c r="AA215" i="76" a="1"/>
  <c r="AA215" i="76" s="1"/>
  <c r="AA216" i="76" a="1"/>
  <c r="AA216" i="76" s="1"/>
  <c r="AA217" i="76" a="1"/>
  <c r="AA217" i="76" s="1"/>
  <c r="AA218" i="76" a="1"/>
  <c r="AA218" i="76" s="1"/>
  <c r="AA219" i="76" a="1"/>
  <c r="AA219" i="76" s="1"/>
  <c r="AA220" i="76" a="1"/>
  <c r="AA220" i="76" s="1"/>
  <c r="AA221" i="76" a="1"/>
  <c r="AA221" i="76" s="1"/>
  <c r="AA222" i="76" a="1"/>
  <c r="AA222" i="76" s="1"/>
  <c r="AA223" i="76" a="1"/>
  <c r="AA223" i="76" s="1"/>
  <c r="AA224" i="76" a="1"/>
  <c r="AA224" i="76" s="1"/>
  <c r="AA225" i="76" a="1"/>
  <c r="AA225" i="76" s="1"/>
  <c r="AA226" i="76" a="1"/>
  <c r="AA226" i="76" s="1"/>
  <c r="AA227" i="76" a="1"/>
  <c r="AA227" i="76" s="1"/>
  <c r="AA228" i="76" a="1"/>
  <c r="AA228" i="76" s="1"/>
  <c r="AA229" i="76" a="1"/>
  <c r="AA229" i="76" s="1"/>
  <c r="AA230" i="76" a="1"/>
  <c r="AA230" i="76" s="1"/>
  <c r="AA231" i="76" a="1"/>
  <c r="AA231" i="76" s="1"/>
  <c r="AA232" i="76" a="1"/>
  <c r="AA232" i="76" s="1"/>
  <c r="AA233" i="76" a="1"/>
  <c r="AA233" i="76" s="1"/>
  <c r="AA234" i="76" a="1"/>
  <c r="AA234" i="76" s="1"/>
  <c r="AA235" i="76" a="1"/>
  <c r="AA235" i="76" s="1"/>
  <c r="AA236" i="76" a="1"/>
  <c r="AA236" i="76" s="1"/>
  <c r="AA237" i="76" a="1"/>
  <c r="AA237" i="76" s="1"/>
  <c r="AA238" i="76" a="1"/>
  <c r="AA238" i="76" s="1"/>
  <c r="AA249" i="76" a="1"/>
  <c r="AA249" i="76" s="1"/>
  <c r="AA239" i="76" a="1"/>
  <c r="AA239" i="76" s="1"/>
  <c r="AA240" i="76" a="1"/>
  <c r="AA240" i="76" s="1"/>
  <c r="AA241" i="76" a="1"/>
  <c r="AA241" i="76" s="1"/>
  <c r="AA245" i="76" a="1"/>
  <c r="AA245" i="76" s="1"/>
  <c r="AA246" i="76" a="1"/>
  <c r="AA246" i="76" s="1"/>
  <c r="AA789" i="76" a="1"/>
  <c r="AA789" i="76" s="1"/>
  <c r="AA1033" i="76" a="1"/>
  <c r="AA1033" i="76" s="1"/>
  <c r="AA247" i="76" a="1"/>
  <c r="AA247" i="76" s="1"/>
  <c r="AA248" i="76" a="1"/>
  <c r="AA248" i="76" s="1"/>
  <c r="AA251" i="76" a="1"/>
  <c r="AA251" i="76" s="1"/>
  <c r="AA1338" i="76" a="1"/>
  <c r="AA1338" i="76" s="1"/>
  <c r="AA1820" i="76" a="1"/>
  <c r="AA1820" i="76" s="1"/>
  <c r="AA1100" i="76" a="1"/>
  <c r="AA1100" i="76" s="1"/>
  <c r="AA252" i="76" a="1"/>
  <c r="AA252" i="76" s="1"/>
  <c r="AA253" i="76" a="1"/>
  <c r="AA253" i="76" s="1"/>
  <c r="AA376" i="76" a="1"/>
  <c r="AA376" i="76" s="1"/>
  <c r="AA258" i="76" a="1"/>
  <c r="AA258" i="76" s="1"/>
  <c r="AA259" i="76" a="1"/>
  <c r="AA259" i="76" s="1"/>
  <c r="AA260" i="76" a="1"/>
  <c r="AA260" i="76" s="1"/>
  <c r="AA642" i="76" a="1"/>
  <c r="AA642" i="76" s="1"/>
  <c r="AA262" i="76" a="1"/>
  <c r="AA262" i="76" s="1"/>
  <c r="AA263" i="76" a="1"/>
  <c r="AA263" i="76" s="1"/>
  <c r="AA264" i="76" a="1"/>
  <c r="AA264" i="76" s="1"/>
  <c r="AA265" i="76" a="1"/>
  <c r="AA265" i="76" s="1"/>
  <c r="AA266" i="76" a="1"/>
  <c r="AA266" i="76" s="1"/>
  <c r="AA267" i="76" a="1"/>
  <c r="AA267" i="76" s="1"/>
  <c r="AA268" i="76" a="1"/>
  <c r="AA268" i="76" s="1"/>
  <c r="AA1363" i="76" a="1"/>
  <c r="AA1363" i="76" s="1"/>
  <c r="AA955" i="76" a="1"/>
  <c r="AA955" i="76" s="1"/>
  <c r="AA1670" i="76" a="1"/>
  <c r="AA1670" i="76" s="1"/>
  <c r="AA1825" i="76" a="1"/>
  <c r="AA1825" i="76" s="1"/>
  <c r="AA269" i="76" a="1"/>
  <c r="AA269" i="76" s="1"/>
  <c r="AA362" i="76" a="1"/>
  <c r="AA362" i="76" s="1"/>
  <c r="AA1750" i="76" a="1"/>
  <c r="AA1750" i="76" s="1"/>
  <c r="AA276" i="76" a="1"/>
  <c r="AA276" i="76" s="1"/>
  <c r="AA277" i="76" a="1"/>
  <c r="AA277" i="76" s="1"/>
  <c r="AA278" i="76" a="1"/>
  <c r="AA278" i="76" s="1"/>
  <c r="AA279" i="76" a="1"/>
  <c r="AA279" i="76" s="1"/>
  <c r="AA1167" i="76" a="1"/>
  <c r="AA1167" i="76" s="1"/>
  <c r="AA834" i="76" a="1"/>
  <c r="AA834" i="76" s="1"/>
  <c r="AA612" i="76" a="1"/>
  <c r="AA612" i="76" s="1"/>
  <c r="AA280" i="76" a="1"/>
  <c r="AA280" i="76" s="1"/>
  <c r="AA906" i="76" a="1"/>
  <c r="AA906" i="76" s="1"/>
  <c r="AA286" i="76" a="1"/>
  <c r="AA286" i="76" s="1"/>
  <c r="AA287" i="76" a="1"/>
  <c r="AA287" i="76" s="1"/>
  <c r="AA288" i="76" a="1"/>
  <c r="AA288" i="76" s="1"/>
  <c r="AA290" i="76" a="1"/>
  <c r="AA290" i="76" s="1"/>
  <c r="AA40" i="76" a="1"/>
  <c r="AA40" i="76" s="1"/>
  <c r="AA254" i="76" a="1"/>
  <c r="AA254" i="76" s="1"/>
  <c r="AA42" i="76" a="1"/>
  <c r="AA42" i="76" s="1"/>
  <c r="AA291" i="76" a="1"/>
  <c r="AA291" i="76" s="1"/>
  <c r="AA292" i="76" a="1"/>
  <c r="AA292" i="76" s="1"/>
  <c r="AA293" i="76" a="1"/>
  <c r="AA293" i="76" s="1"/>
  <c r="AA294" i="76" a="1"/>
  <c r="AA294" i="76" s="1"/>
  <c r="AA295" i="76" a="1"/>
  <c r="AA295" i="76" s="1"/>
  <c r="AA296" i="76" a="1"/>
  <c r="AA296" i="76" s="1"/>
  <c r="AA297" i="76" a="1"/>
  <c r="AA297" i="76" s="1"/>
  <c r="AA300" i="76" a="1"/>
  <c r="AA300" i="76" s="1"/>
  <c r="AA627" i="76" a="1"/>
  <c r="AA627" i="76" s="1"/>
  <c r="AA1817" i="76" a="1"/>
  <c r="AA1817" i="76" s="1"/>
  <c r="AA148" i="76" a="1"/>
  <c r="AA148" i="76" s="1"/>
  <c r="AA428" i="76" a="1"/>
  <c r="AA428" i="76" s="1"/>
  <c r="AA57" i="76" a="1"/>
  <c r="AA57" i="76" s="1"/>
  <c r="AA305" i="76" a="1"/>
  <c r="AA305" i="76" s="1"/>
  <c r="AA306" i="76" a="1"/>
  <c r="AA306" i="76" s="1"/>
  <c r="AA1185" i="76" a="1"/>
  <c r="AA1185" i="76" s="1"/>
  <c r="AA307" i="76" a="1"/>
  <c r="AA307" i="76" s="1"/>
  <c r="AA310" i="76" a="1"/>
  <c r="AA310" i="76" s="1"/>
  <c r="AA311" i="76" a="1"/>
  <c r="AA311" i="76" s="1"/>
  <c r="AA312" i="76" a="1"/>
  <c r="AA312" i="76" s="1"/>
  <c r="AA313" i="76" a="1"/>
  <c r="AA313" i="76" s="1"/>
  <c r="AA165" i="76" a="1"/>
  <c r="AA165" i="76" s="1"/>
  <c r="AA314" i="76" a="1"/>
  <c r="AA314" i="76" s="1"/>
  <c r="AA315" i="76" a="1"/>
  <c r="AA315" i="76" s="1"/>
  <c r="AA316" i="76" a="1"/>
  <c r="AA316" i="76" s="1"/>
  <c r="AA628" i="76" a="1"/>
  <c r="AA628" i="76" s="1"/>
  <c r="AA323" i="76" a="1"/>
  <c r="AA323" i="76" s="1"/>
  <c r="AA324" i="76" a="1"/>
  <c r="AA324" i="76" s="1"/>
  <c r="AA319" i="76" a="1"/>
  <c r="AA319" i="76" s="1"/>
  <c r="AA325" i="76" a="1"/>
  <c r="AA325" i="76" s="1"/>
  <c r="AA320" i="76" a="1"/>
  <c r="AA320" i="76" s="1"/>
  <c r="AA321" i="76" a="1"/>
  <c r="AA321" i="76" s="1"/>
  <c r="AA322" i="76" a="1"/>
  <c r="AA322" i="76" s="1"/>
  <c r="AA1863" i="76" a="1"/>
  <c r="AA1863" i="76" s="1"/>
  <c r="AA835" i="76" a="1"/>
  <c r="AA835" i="76" s="1"/>
  <c r="AA327" i="76" a="1"/>
  <c r="AA327" i="76" s="1"/>
  <c r="AA1728" i="76" a="1"/>
  <c r="AA1728" i="76" s="1"/>
  <c r="AA58" i="76" a="1"/>
  <c r="AA58" i="76" s="1"/>
  <c r="AA328" i="76" a="1"/>
  <c r="AA328" i="76" s="1"/>
  <c r="AA329" i="76" a="1"/>
  <c r="AA329" i="76" s="1"/>
  <c r="AA655" i="76" a="1"/>
  <c r="AA655" i="76" s="1"/>
  <c r="AA1062" i="76" a="1"/>
  <c r="AA1062" i="76" s="1"/>
  <c r="AA330" i="76" a="1"/>
  <c r="AA330" i="76" s="1"/>
  <c r="AA59" i="76" a="1"/>
  <c r="AA59" i="76" s="1"/>
  <c r="AA336" i="76" a="1"/>
  <c r="AA336" i="76" s="1"/>
  <c r="AA1252" i="76" a="1"/>
  <c r="AA1252" i="76" s="1"/>
  <c r="AA339" i="76" a="1"/>
  <c r="AA339" i="76" s="1"/>
  <c r="AA340" i="76" a="1"/>
  <c r="AA340" i="76" s="1"/>
  <c r="AA341" i="76" a="1"/>
  <c r="AA341" i="76" s="1"/>
  <c r="AA113" i="76" a="1"/>
  <c r="AA113" i="76" s="1"/>
  <c r="AA343" i="76" a="1"/>
  <c r="AA343" i="76" s="1"/>
  <c r="AA344" i="76" a="1"/>
  <c r="AA344" i="76" s="1"/>
  <c r="AA345" i="76" a="1"/>
  <c r="AA345" i="76" s="1"/>
  <c r="AA346" i="76" a="1"/>
  <c r="AA346" i="76" s="1"/>
  <c r="AA347" i="76" a="1"/>
  <c r="AA347" i="76" s="1"/>
  <c r="AA348" i="76" a="1"/>
  <c r="AA348" i="76" s="1"/>
  <c r="AA349" i="76" a="1"/>
  <c r="AA349" i="76" s="1"/>
  <c r="AA351" i="76" a="1"/>
  <c r="AA351" i="76" s="1"/>
  <c r="AA352" i="76" a="1"/>
  <c r="AA352" i="76" s="1"/>
  <c r="AA60" i="76" a="1"/>
  <c r="AA60" i="76" s="1"/>
  <c r="AA61" i="76" a="1"/>
  <c r="AA61" i="76" s="1"/>
  <c r="AA353" i="76" a="1"/>
  <c r="AA353" i="76" s="1"/>
  <c r="AA354" i="76" a="1"/>
  <c r="AA354" i="76" s="1"/>
  <c r="AA62" i="76" a="1"/>
  <c r="AA62" i="76" s="1"/>
  <c r="AA355" i="76" a="1"/>
  <c r="AA355" i="76" s="1"/>
  <c r="AA358" i="76" a="1"/>
  <c r="AA358" i="76" s="1"/>
  <c r="AA382" i="76" a="1"/>
  <c r="AA382" i="76" s="1"/>
  <c r="AA359" i="76" a="1"/>
  <c r="AA359" i="76" s="1"/>
  <c r="AA360" i="76" a="1"/>
  <c r="AA360" i="76" s="1"/>
  <c r="AA408" i="76" a="1"/>
  <c r="AA408" i="76" s="1"/>
  <c r="AA242" i="76" a="1"/>
  <c r="AA242" i="76" s="1"/>
  <c r="AA65" i="76" a="1"/>
  <c r="AA65" i="76" s="1"/>
  <c r="AA67" i="76" a="1"/>
  <c r="AA67" i="76" s="1"/>
  <c r="AA600" i="76" a="1"/>
  <c r="AA600" i="76" s="1"/>
  <c r="AA363" i="76" a="1"/>
  <c r="AA363" i="76" s="1"/>
  <c r="AA368" i="76" a="1"/>
  <c r="AA368" i="76" s="1"/>
  <c r="AA993" i="76" a="1"/>
  <c r="AA993" i="76" s="1"/>
  <c r="AA370" i="76" a="1"/>
  <c r="AA370" i="76" s="1"/>
  <c r="AA371" i="76" a="1"/>
  <c r="AA371" i="76" s="1"/>
  <c r="AA372" i="76" a="1"/>
  <c r="AA372" i="76" s="1"/>
  <c r="AA373" i="76" a="1"/>
  <c r="AA373" i="76" s="1"/>
  <c r="AA1862" i="76" a="1"/>
  <c r="AA1862" i="76" s="1"/>
  <c r="AA56" i="76" a="1"/>
  <c r="AA56" i="76" s="1"/>
  <c r="AA666" i="76" a="1"/>
  <c r="AA666" i="76" s="1"/>
  <c r="AA1818" i="76" a="1"/>
  <c r="AA1818" i="76" s="1"/>
  <c r="AA308" i="76" a="1"/>
  <c r="AA308" i="76" s="1"/>
  <c r="AA377" i="76" a="1"/>
  <c r="AA377" i="76" s="1"/>
  <c r="AA378" i="76" a="1"/>
  <c r="AA378" i="76" s="1"/>
  <c r="AA487" i="76" a="1"/>
  <c r="AA487" i="76" s="1"/>
  <c r="AA1330" i="76" a="1"/>
  <c r="AA1330" i="76" s="1"/>
  <c r="AA1253" i="76" a="1"/>
  <c r="AA1253" i="76" s="1"/>
  <c r="AA1105" i="76" a="1"/>
  <c r="AA1105" i="76" s="1"/>
  <c r="AA385" i="76" a="1"/>
  <c r="AA385" i="76" s="1"/>
  <c r="AA386" i="76" a="1"/>
  <c r="AA386" i="76" s="1"/>
  <c r="AA387" i="76" a="1"/>
  <c r="AA387" i="76" s="1"/>
  <c r="AA68" i="76" a="1"/>
  <c r="AA68" i="76" s="1"/>
  <c r="AA74" i="76" a="1"/>
  <c r="AA74" i="76" s="1"/>
  <c r="AA390" i="76" a="1"/>
  <c r="AA390" i="76" s="1"/>
  <c r="AA391" i="76" a="1"/>
  <c r="AA391" i="76" s="1"/>
  <c r="AA392" i="76" a="1"/>
  <c r="AA392" i="76" s="1"/>
  <c r="AA393" i="76" a="1"/>
  <c r="AA393" i="76" s="1"/>
  <c r="AA394" i="76" a="1"/>
  <c r="AA394" i="76" s="1"/>
  <c r="AA395" i="76" a="1"/>
  <c r="AA395" i="76" s="1"/>
  <c r="AA396" i="76" a="1"/>
  <c r="AA396" i="76" s="1"/>
  <c r="AA397" i="76" a="1"/>
  <c r="AA397" i="76" s="1"/>
  <c r="AA398" i="76" a="1"/>
  <c r="AA398" i="76" s="1"/>
  <c r="AA399" i="76" a="1"/>
  <c r="AA399" i="76" s="1"/>
  <c r="AA337" i="76" a="1"/>
  <c r="AA337" i="76" s="1"/>
  <c r="AA401" i="76" a="1"/>
  <c r="AA401" i="76" s="1"/>
  <c r="AA402" i="76" a="1"/>
  <c r="AA402" i="76" s="1"/>
  <c r="AA403" i="76" a="1"/>
  <c r="AA403" i="76" s="1"/>
  <c r="AA75" i="76" a="1"/>
  <c r="AA75" i="76" s="1"/>
  <c r="AA463" i="76" a="1"/>
  <c r="AA463" i="76" s="1"/>
  <c r="AA406" i="76" a="1"/>
  <c r="AA406" i="76" s="1"/>
  <c r="AA790" i="76" a="1"/>
  <c r="AA790" i="76" s="1"/>
  <c r="AA409" i="76" a="1"/>
  <c r="AA409" i="76" s="1"/>
  <c r="AA412" i="76" a="1"/>
  <c r="AA412" i="76" s="1"/>
  <c r="AA415" i="76" a="1"/>
  <c r="AA415" i="76" s="1"/>
  <c r="AA364" i="76" a="1"/>
  <c r="AA364" i="76" s="1"/>
  <c r="AA410" i="76" a="1"/>
  <c r="AA410" i="76" s="1"/>
  <c r="AA707" i="76" a="1"/>
  <c r="AA707" i="76" s="1"/>
  <c r="AA413" i="76" a="1"/>
  <c r="AA413" i="76" s="1"/>
  <c r="AA414" i="76" a="1"/>
  <c r="AA414" i="76" s="1"/>
  <c r="AA930" i="76" a="1"/>
  <c r="AA930" i="76" s="1"/>
  <c r="AA417" i="76" a="1"/>
  <c r="AA417" i="76" s="1"/>
  <c r="AA418" i="76" a="1"/>
  <c r="AA418" i="76" s="1"/>
  <c r="AA1665" i="76" a="1"/>
  <c r="AA1665" i="76" s="1"/>
  <c r="AA419" i="76" a="1"/>
  <c r="AA419" i="76" s="1"/>
  <c r="AA76" i="76" a="1"/>
  <c r="AA76" i="76" s="1"/>
  <c r="AA420" i="76" a="1"/>
  <c r="AA420" i="76" s="1"/>
  <c r="AA421" i="76" a="1"/>
  <c r="AA421" i="76" s="1"/>
  <c r="AA422" i="76" a="1"/>
  <c r="AA422" i="76" s="1"/>
  <c r="AA425" i="76" a="1"/>
  <c r="AA425" i="76" s="1"/>
  <c r="AA426" i="76" a="1"/>
  <c r="AA426" i="76" s="1"/>
  <c r="AA427" i="76" a="1"/>
  <c r="AA427" i="76" s="1"/>
  <c r="AA1115" i="76" a="1"/>
  <c r="AA1115" i="76" s="1"/>
  <c r="AA429" i="76" a="1"/>
  <c r="AA429" i="76" s="1"/>
  <c r="AA411" i="76" a="1"/>
  <c r="AA411" i="76" s="1"/>
  <c r="AA430" i="76" a="1"/>
  <c r="AA430" i="76" s="1"/>
  <c r="AA432" i="76" a="1"/>
  <c r="AA432" i="76" s="1"/>
  <c r="AA84" i="76" a="1"/>
  <c r="AA84" i="76" s="1"/>
  <c r="AA85" i="76" a="1"/>
  <c r="AA85" i="76" s="1"/>
  <c r="AA86" i="76" a="1"/>
  <c r="AA86" i="76" s="1"/>
  <c r="AA433" i="76" a="1"/>
  <c r="AA433" i="76" s="1"/>
  <c r="AA438" i="76" a="1"/>
  <c r="AA438" i="76" s="1"/>
  <c r="AA439" i="76" a="1"/>
  <c r="AA439" i="76" s="1"/>
  <c r="AA629" i="76" a="1"/>
  <c r="AA629" i="76" s="1"/>
  <c r="AA87" i="76" a="1"/>
  <c r="AA87" i="76" s="1"/>
  <c r="AA440" i="76" a="1"/>
  <c r="AA440" i="76" s="1"/>
  <c r="AA441" i="76" a="1"/>
  <c r="AA441" i="76" s="1"/>
  <c r="AA442" i="76" a="1"/>
  <c r="AA442" i="76" s="1"/>
  <c r="AA443" i="76" a="1"/>
  <c r="AA443" i="76" s="1"/>
  <c r="AA444" i="76" a="1"/>
  <c r="AA444" i="76" s="1"/>
  <c r="AA447" i="76" a="1"/>
  <c r="AA447" i="76" s="1"/>
  <c r="AA815" i="76" a="1"/>
  <c r="AA815" i="76" s="1"/>
  <c r="AA448" i="76" a="1"/>
  <c r="AA448" i="76" s="1"/>
  <c r="AA449" i="76" a="1"/>
  <c r="AA449" i="76" s="1"/>
  <c r="AA450" i="76" a="1"/>
  <c r="AA450" i="76" s="1"/>
  <c r="AA451" i="76" a="1"/>
  <c r="AA451" i="76" s="1"/>
  <c r="AA452" i="76" a="1"/>
  <c r="AA452" i="76" s="1"/>
  <c r="AA453" i="76" a="1"/>
  <c r="AA453" i="76" s="1"/>
  <c r="AA454" i="76" a="1"/>
  <c r="AA454" i="76" s="1"/>
  <c r="AA455" i="76" a="1"/>
  <c r="AA455" i="76" s="1"/>
  <c r="AA456" i="76" a="1"/>
  <c r="AA456" i="76" s="1"/>
  <c r="AA457" i="76" a="1"/>
  <c r="AA457" i="76" s="1"/>
  <c r="AA458" i="76" a="1"/>
  <c r="AA458" i="76" s="1"/>
  <c r="AA459" i="76" a="1"/>
  <c r="AA459" i="76" s="1"/>
  <c r="AA460" i="76" a="1"/>
  <c r="AA460" i="76" s="1"/>
  <c r="AA461" i="76" a="1"/>
  <c r="AA461" i="76" s="1"/>
  <c r="AA462" i="76" a="1"/>
  <c r="AA462" i="76" s="1"/>
  <c r="AA464" i="76" a="1"/>
  <c r="AA464" i="76" s="1"/>
  <c r="AA465" i="76" a="1"/>
  <c r="AA465" i="76" s="1"/>
  <c r="AA1527" i="76" a="1"/>
  <c r="AA1527" i="76" s="1"/>
  <c r="AA466" i="76" a="1"/>
  <c r="AA466" i="76" s="1"/>
  <c r="AA467" i="76" a="1"/>
  <c r="AA467" i="76" s="1"/>
  <c r="AA468" i="76" a="1"/>
  <c r="AA468" i="76" s="1"/>
  <c r="AA142" i="76" a="1"/>
  <c r="AA142" i="76" s="1"/>
  <c r="AA883" i="76" a="1"/>
  <c r="AA883" i="76" s="1"/>
  <c r="AA471" i="76" a="1"/>
  <c r="AA471" i="76" s="1"/>
  <c r="AA472" i="76" a="1"/>
  <c r="AA472" i="76" s="1"/>
  <c r="AA473" i="76" a="1"/>
  <c r="AA473" i="76" s="1"/>
  <c r="AA474" i="76" a="1"/>
  <c r="AA474" i="76" s="1"/>
  <c r="AA475" i="76" a="1"/>
  <c r="AA475" i="76" s="1"/>
  <c r="AA476" i="76" a="1"/>
  <c r="AA476" i="76" s="1"/>
  <c r="AA477" i="76" a="1"/>
  <c r="AA477" i="76" s="1"/>
  <c r="AA478" i="76" a="1"/>
  <c r="AA478" i="76" s="1"/>
  <c r="AA479" i="76" a="1"/>
  <c r="AA479" i="76" s="1"/>
  <c r="AA480" i="76" a="1"/>
  <c r="AA480" i="76" s="1"/>
  <c r="AA481" i="76" a="1"/>
  <c r="AA481" i="76" s="1"/>
  <c r="AA1179" i="76" a="1"/>
  <c r="AA1179" i="76" s="1"/>
  <c r="AA483" i="76" a="1"/>
  <c r="AA483" i="76" s="1"/>
  <c r="AA484" i="76" a="1"/>
  <c r="AA484" i="76" s="1"/>
  <c r="AA485" i="76" a="1"/>
  <c r="AA485" i="76" s="1"/>
  <c r="AA486" i="76" a="1"/>
  <c r="AA486" i="76" s="1"/>
  <c r="AA488" i="76" a="1"/>
  <c r="AA488" i="76" s="1"/>
  <c r="AA489" i="76" a="1"/>
  <c r="AA489" i="76" s="1"/>
  <c r="AA490" i="76" a="1"/>
  <c r="AA490" i="76" s="1"/>
  <c r="AA1698" i="76" a="1"/>
  <c r="AA1698" i="76" s="1"/>
  <c r="AA491" i="76" a="1"/>
  <c r="AA491" i="76" s="1"/>
  <c r="AA492" i="76" a="1"/>
  <c r="AA492" i="76" s="1"/>
  <c r="AA493" i="76" a="1"/>
  <c r="AA493" i="76" s="1"/>
  <c r="AA494" i="76" a="1"/>
  <c r="AA494" i="76" s="1"/>
  <c r="AA495" i="76" a="1"/>
  <c r="AA495" i="76" s="1"/>
  <c r="AA496" i="76" a="1"/>
  <c r="AA496" i="76" s="1"/>
  <c r="AA497" i="76" a="1"/>
  <c r="AA497" i="76" s="1"/>
  <c r="AA498" i="76" a="1"/>
  <c r="AA498" i="76" s="1"/>
  <c r="AA423" i="76" a="1"/>
  <c r="AA423" i="76" s="1"/>
  <c r="AA499" i="76" a="1"/>
  <c r="AA499" i="76" s="1"/>
  <c r="AA500" i="76" a="1"/>
  <c r="AA500" i="76" s="1"/>
  <c r="AA501" i="76" a="1"/>
  <c r="AA501" i="76" s="1"/>
  <c r="AA502" i="76" a="1"/>
  <c r="AA502" i="76" s="1"/>
  <c r="AA783" i="76" a="1"/>
  <c r="AA783" i="76" s="1"/>
  <c r="AA505" i="76" a="1"/>
  <c r="AA505" i="76" s="1"/>
  <c r="AA506" i="76" a="1"/>
  <c r="AA506" i="76" s="1"/>
  <c r="AA507" i="76" a="1"/>
  <c r="AA507" i="76" s="1"/>
  <c r="AA508" i="76" a="1"/>
  <c r="AA508" i="76" s="1"/>
  <c r="AA88" i="76" a="1"/>
  <c r="AA88" i="76" s="1"/>
  <c r="AA565" i="76" a="1"/>
  <c r="AA565" i="76" s="1"/>
  <c r="AA698" i="76" a="1"/>
  <c r="AA698" i="76" s="1"/>
  <c r="AA1871" i="76" a="1"/>
  <c r="AA1871" i="76" s="1"/>
  <c r="AA509" i="76" a="1"/>
  <c r="AA509" i="76" s="1"/>
  <c r="AA514" i="76" a="1"/>
  <c r="AA514" i="76" s="1"/>
  <c r="AA515" i="76" a="1"/>
  <c r="AA515" i="76" s="1"/>
  <c r="AA89" i="76" a="1"/>
  <c r="AA89" i="76" s="1"/>
  <c r="AA791" i="76" a="1"/>
  <c r="AA791" i="76" s="1"/>
  <c r="AA90" i="76" a="1"/>
  <c r="AA90" i="76" s="1"/>
  <c r="AA519" i="76" a="1"/>
  <c r="AA519" i="76" s="1"/>
  <c r="AA520" i="76" a="1"/>
  <c r="AA520" i="76" s="1"/>
  <c r="AA521" i="76" a="1"/>
  <c r="AA521" i="76" s="1"/>
  <c r="AA522" i="76" a="1"/>
  <c r="AA522" i="76" s="1"/>
  <c r="AA523" i="76" a="1"/>
  <c r="AA523" i="76" s="1"/>
  <c r="AA524" i="76" a="1"/>
  <c r="AA524" i="76" s="1"/>
  <c r="AA366" i="76" a="1"/>
  <c r="AA366" i="76" s="1"/>
  <c r="AA1392" i="76" a="1"/>
  <c r="AA1392" i="76" s="1"/>
  <c r="AA527" i="76" a="1"/>
  <c r="AA527" i="76" s="1"/>
  <c r="AA528" i="76" a="1"/>
  <c r="AA528" i="76" s="1"/>
  <c r="AA529" i="76" a="1"/>
  <c r="AA529" i="76" s="1"/>
  <c r="AA530" i="76" a="1"/>
  <c r="AA530" i="76" s="1"/>
  <c r="AA531" i="76" a="1"/>
  <c r="AA531" i="76" s="1"/>
  <c r="AA669" i="76" a="1"/>
  <c r="AA669" i="76" s="1"/>
  <c r="AA503" i="76" a="1"/>
  <c r="AA503" i="76" s="1"/>
  <c r="AA534" i="76" a="1"/>
  <c r="AA534" i="76" s="1"/>
  <c r="AA535" i="76" a="1"/>
  <c r="AA535" i="76" s="1"/>
  <c r="AA536" i="76" a="1"/>
  <c r="AA536" i="76" s="1"/>
  <c r="AA537" i="76" a="1"/>
  <c r="AA537" i="76" s="1"/>
  <c r="AA538" i="76" a="1"/>
  <c r="AA538" i="76" s="1"/>
  <c r="AA539" i="76" a="1"/>
  <c r="AA539" i="76" s="1"/>
  <c r="AA540" i="76" a="1"/>
  <c r="AA540" i="76" s="1"/>
  <c r="AA541" i="76" a="1"/>
  <c r="AA541" i="76" s="1"/>
  <c r="AA542" i="76" a="1"/>
  <c r="AA542" i="76" s="1"/>
  <c r="AA543" i="76" a="1"/>
  <c r="AA543" i="76" s="1"/>
  <c r="AA544" i="76" a="1"/>
  <c r="AA544" i="76" s="1"/>
  <c r="AA545" i="76" a="1"/>
  <c r="AA545" i="76" s="1"/>
  <c r="AA546" i="76" a="1"/>
  <c r="AA546" i="76" s="1"/>
  <c r="AA1122" i="76" a="1"/>
  <c r="AA1122" i="76" s="1"/>
  <c r="AA547" i="76" a="1"/>
  <c r="AA547" i="76" s="1"/>
  <c r="AA548" i="76" a="1"/>
  <c r="AA548" i="76" s="1"/>
  <c r="AA549" i="76" a="1"/>
  <c r="AA549" i="76" s="1"/>
  <c r="AA550" i="76" a="1"/>
  <c r="AA550" i="76" s="1"/>
  <c r="AA551" i="76" a="1"/>
  <c r="AA551" i="76" s="1"/>
  <c r="AA553" i="76" a="1"/>
  <c r="AA553" i="76" s="1"/>
  <c r="AA554" i="76" a="1"/>
  <c r="AA554" i="76" s="1"/>
  <c r="AA555" i="76" a="1"/>
  <c r="AA555" i="76" s="1"/>
  <c r="AA556" i="76" a="1"/>
  <c r="AA556" i="76" s="1"/>
  <c r="AA557" i="76" a="1"/>
  <c r="AA557" i="76" s="1"/>
  <c r="AA558" i="76" a="1"/>
  <c r="AA558" i="76" s="1"/>
  <c r="AA559" i="76" a="1"/>
  <c r="AA559" i="76" s="1"/>
  <c r="AA560" i="76" a="1"/>
  <c r="AA560" i="76" s="1"/>
  <c r="AA561" i="76" a="1"/>
  <c r="AA561" i="76" s="1"/>
  <c r="AA562" i="76" a="1"/>
  <c r="AA562" i="76" s="1"/>
  <c r="AA563" i="76" a="1"/>
  <c r="AA563" i="76" s="1"/>
  <c r="AA564" i="76" a="1"/>
  <c r="AA564" i="76" s="1"/>
  <c r="AA566" i="76" a="1"/>
  <c r="AA566" i="76" s="1"/>
  <c r="AA567" i="76" a="1"/>
  <c r="AA567" i="76" s="1"/>
  <c r="AA1299" i="76" a="1"/>
  <c r="AA1299" i="76" s="1"/>
  <c r="AA91" i="76" a="1"/>
  <c r="AA91" i="76" s="1"/>
  <c r="AA568" i="76" a="1"/>
  <c r="AA568" i="76" s="1"/>
  <c r="AA92" i="76" a="1"/>
  <c r="AA92" i="76" s="1"/>
  <c r="AA1879" i="76" a="1"/>
  <c r="AA1879" i="76" s="1"/>
  <c r="K1879" i="76" s="1"/>
  <c r="AA1880" i="76" a="1"/>
  <c r="AA1880" i="76" s="1"/>
  <c r="K1880" i="76" s="1"/>
  <c r="AA1881" i="76" a="1"/>
  <c r="AA1881" i="76" s="1"/>
  <c r="K1881" i="76" s="1"/>
  <c r="AA1882" i="76" a="1"/>
  <c r="AA1882" i="76" s="1"/>
  <c r="K1882" i="76" s="1"/>
  <c r="AA1883" i="76" a="1"/>
  <c r="AA1883" i="76" s="1"/>
  <c r="K1883" i="76" s="1"/>
  <c r="AA1884" i="76" a="1"/>
  <c r="AA1884" i="76" s="1"/>
  <c r="K1884" i="76" s="1"/>
  <c r="AA1885" i="76" a="1"/>
  <c r="AA1885" i="76" s="1"/>
  <c r="K1885" i="76" s="1"/>
  <c r="AA1886" i="76" a="1"/>
  <c r="AA1886" i="76" s="1"/>
  <c r="K1886" i="76" s="1"/>
  <c r="AA1887" i="76" a="1"/>
  <c r="AA1887" i="76" s="1"/>
  <c r="K1887" i="76" s="1"/>
  <c r="AA1888" i="76" a="1"/>
  <c r="AA1888" i="76" s="1"/>
  <c r="K1888" i="76" s="1"/>
  <c r="AA1889" i="76" a="1"/>
  <c r="AA1889" i="76" s="1"/>
  <c r="K1889" i="76" s="1"/>
  <c r="AA1890" i="76" a="1"/>
  <c r="AA1890" i="76" s="1"/>
  <c r="K1890" i="76" s="1"/>
  <c r="AA1891" i="76" a="1"/>
  <c r="AA1891" i="76" s="1"/>
  <c r="K1891" i="76" s="1"/>
  <c r="AA1892" i="76" a="1"/>
  <c r="AA1892" i="76" s="1"/>
  <c r="K1892" i="76" s="1"/>
  <c r="AA1893" i="76" a="1"/>
  <c r="AA1893" i="76" s="1"/>
  <c r="K1893" i="76" s="1"/>
  <c r="AA1894" i="76" a="1"/>
  <c r="AA1894" i="76" s="1"/>
  <c r="K1894" i="76" s="1"/>
  <c r="AA1895" i="76" a="1"/>
  <c r="AA1895" i="76" s="1"/>
  <c r="K1895" i="76" s="1"/>
  <c r="AA1896" i="76" a="1"/>
  <c r="AA1896" i="76" s="1"/>
  <c r="K1896" i="76" s="1"/>
  <c r="AA1897" i="76" a="1"/>
  <c r="AA1897" i="76" s="1"/>
  <c r="K1897" i="76" s="1"/>
  <c r="AA1898" i="76" a="1"/>
  <c r="AA1898" i="76" s="1"/>
  <c r="K1898" i="76" s="1"/>
  <c r="AA1899" i="76" a="1"/>
  <c r="AA1899" i="76" s="1"/>
  <c r="K1899" i="76" s="1"/>
  <c r="AA1900" i="76" a="1"/>
  <c r="AA1900" i="76" s="1"/>
  <c r="K1900" i="76" s="1"/>
  <c r="AA1901" i="76" a="1"/>
  <c r="AA1901" i="76" s="1"/>
  <c r="K1901" i="76" s="1"/>
  <c r="AA1902" i="76" a="1"/>
  <c r="AA1902" i="76" s="1"/>
  <c r="K1902" i="76" s="1"/>
  <c r="AA1903" i="76" a="1"/>
  <c r="AA1903" i="76" s="1"/>
  <c r="K1903" i="76" s="1"/>
  <c r="AA1904" i="76" a="1"/>
  <c r="AA1904" i="76" s="1"/>
  <c r="K1904" i="76" s="1"/>
  <c r="AA1905" i="76" a="1"/>
  <c r="AA1905" i="76" s="1"/>
  <c r="K1905" i="76" s="1"/>
  <c r="AA1906" i="76" a="1"/>
  <c r="AA1906" i="76" s="1"/>
  <c r="K1906" i="76" s="1"/>
  <c r="AA1907" i="76" a="1"/>
  <c r="AA1907" i="76" s="1"/>
  <c r="K1907" i="76" s="1"/>
  <c r="AA1908" i="76" a="1"/>
  <c r="AA1908" i="76" s="1"/>
  <c r="K1908" i="76" s="1"/>
  <c r="AA1909" i="76" a="1"/>
  <c r="AA1909" i="76" s="1"/>
  <c r="K1909" i="76" s="1"/>
  <c r="AA1910" i="76" a="1"/>
  <c r="AA1910" i="76" s="1"/>
  <c r="K1910" i="76" s="1"/>
  <c r="AA1911" i="76" a="1"/>
  <c r="AA1911" i="76" s="1"/>
  <c r="K1911" i="76" s="1"/>
  <c r="AA1912" i="76" a="1"/>
  <c r="AA1912" i="76" s="1"/>
  <c r="K1912" i="76" s="1"/>
  <c r="AA1913" i="76" a="1"/>
  <c r="AA1913" i="76" s="1"/>
  <c r="K1913" i="76" s="1"/>
  <c r="AA1914" i="76" a="1"/>
  <c r="AA1914" i="76" s="1"/>
  <c r="K1914" i="76" s="1"/>
  <c r="AA1915" i="76" a="1"/>
  <c r="AA1915" i="76" s="1"/>
  <c r="K1915" i="76" s="1"/>
  <c r="AA1916" i="76" a="1"/>
  <c r="AA1916" i="76" s="1"/>
  <c r="K1916" i="76" s="1"/>
  <c r="AA1917" i="76" a="1"/>
  <c r="AA1917" i="76" s="1"/>
  <c r="K1917" i="76" s="1"/>
  <c r="AA1918" i="76" a="1"/>
  <c r="AA1918" i="76" s="1"/>
  <c r="K1918" i="76" s="1"/>
  <c r="AA1919" i="76" a="1"/>
  <c r="AA1919" i="76" s="1"/>
  <c r="K1919" i="76" s="1"/>
  <c r="AA1920" i="76" a="1"/>
  <c r="AA1920" i="76" s="1"/>
  <c r="K1920" i="76" s="1"/>
  <c r="AA1921" i="76" a="1"/>
  <c r="AA1921" i="76" s="1"/>
  <c r="K1921" i="76" s="1"/>
  <c r="AA1922" i="76" a="1"/>
  <c r="AA1922" i="76" s="1"/>
  <c r="K1922" i="76" s="1"/>
  <c r="AA1923" i="76" a="1"/>
  <c r="AA1923" i="76" s="1"/>
  <c r="K1923" i="76" s="1"/>
  <c r="AA1924" i="76" a="1"/>
  <c r="AA1924" i="76" s="1"/>
  <c r="K1924" i="76" s="1"/>
  <c r="AA1925" i="76" a="1"/>
  <c r="AA1925" i="76" s="1"/>
  <c r="K1925" i="76" s="1"/>
  <c r="AA1926" i="76" a="1"/>
  <c r="AA1926" i="76" s="1"/>
  <c r="K1926" i="76" s="1"/>
  <c r="AA1927" i="76" a="1"/>
  <c r="AA1927" i="76" s="1"/>
  <c r="K1927" i="76" s="1"/>
  <c r="AA1928" i="76" a="1"/>
  <c r="AA1928" i="76" s="1"/>
  <c r="K1928" i="76" s="1"/>
  <c r="AA1929" i="76" a="1"/>
  <c r="AA1929" i="76" s="1"/>
  <c r="K1929" i="76" s="1"/>
  <c r="AA1930" i="76" a="1"/>
  <c r="AA1930" i="76" s="1"/>
  <c r="K1930" i="76" s="1"/>
  <c r="AA1931" i="76" a="1"/>
  <c r="AA1931" i="76" s="1"/>
  <c r="K1931" i="76" s="1"/>
  <c r="AA1932" i="76" a="1"/>
  <c r="AA1932" i="76" s="1"/>
  <c r="K1932" i="76" s="1"/>
  <c r="AA1933" i="76" a="1"/>
  <c r="AA1933" i="76" s="1"/>
  <c r="K1933" i="76" s="1"/>
  <c r="AA1934" i="76" a="1"/>
  <c r="AA1934" i="76" s="1"/>
  <c r="K1934" i="76" s="1"/>
  <c r="AA1935" i="76" a="1"/>
  <c r="AA1935" i="76" s="1"/>
  <c r="K1935" i="76" s="1"/>
  <c r="AA1936" i="76" a="1"/>
  <c r="AA1936" i="76" s="1"/>
  <c r="K1936" i="76" s="1"/>
  <c r="AA1937" i="76" a="1"/>
  <c r="AA1937" i="76" s="1"/>
  <c r="K1937" i="76" s="1"/>
  <c r="AA1938" i="76" a="1"/>
  <c r="AA1938" i="76" s="1"/>
  <c r="K1938" i="76" s="1"/>
  <c r="AA1939" i="76" a="1"/>
  <c r="AA1939" i="76" s="1"/>
  <c r="K1939" i="76" s="1"/>
  <c r="AA1940" i="76" a="1"/>
  <c r="AA1940" i="76" s="1"/>
  <c r="K1940" i="76" s="1"/>
  <c r="AA1941" i="76" a="1"/>
  <c r="AA1941" i="76" s="1"/>
  <c r="K1941" i="76" s="1"/>
  <c r="AA1942" i="76" a="1"/>
  <c r="AA1942" i="76" s="1"/>
  <c r="K1942" i="76" s="1"/>
  <c r="AA1943" i="76" a="1"/>
  <c r="AA1943" i="76" s="1"/>
  <c r="K1943" i="76" s="1"/>
  <c r="AA1944" i="76" a="1"/>
  <c r="AA1944" i="76" s="1"/>
  <c r="K1944" i="76" s="1"/>
  <c r="AA1945" i="76" a="1"/>
  <c r="AA1945" i="76" s="1"/>
  <c r="K1945" i="76" s="1"/>
  <c r="AA1946" i="76" a="1"/>
  <c r="AA1946" i="76" s="1"/>
  <c r="K1946" i="76" s="1"/>
  <c r="AA1947" i="76" a="1"/>
  <c r="AA1947" i="76" s="1"/>
  <c r="K1947" i="76" s="1"/>
  <c r="AA1948" i="76" a="1"/>
  <c r="AA1948" i="76" s="1"/>
  <c r="K1948" i="76" s="1"/>
  <c r="AA1949" i="76" a="1"/>
  <c r="AA1949" i="76" s="1"/>
  <c r="K1949" i="76" s="1"/>
  <c r="AA1950" i="76" a="1"/>
  <c r="AA1950" i="76" s="1"/>
  <c r="K1950" i="76" s="1"/>
  <c r="AA1951" i="76" a="1"/>
  <c r="AA1951" i="76" s="1"/>
  <c r="K1951" i="76" s="1"/>
  <c r="AA1952" i="76" a="1"/>
  <c r="AA1952" i="76" s="1"/>
  <c r="K1952" i="76" s="1"/>
  <c r="AA1953" i="76" a="1"/>
  <c r="AA1953" i="76" s="1"/>
  <c r="K1953" i="76" s="1"/>
  <c r="AA1954" i="76" a="1"/>
  <c r="AA1954" i="76" s="1"/>
  <c r="K1954" i="76" s="1"/>
  <c r="AA1955" i="76" a="1"/>
  <c r="AA1955" i="76" s="1"/>
  <c r="K1955" i="76" s="1"/>
  <c r="AA1956" i="76" a="1"/>
  <c r="AA1956" i="76" s="1"/>
  <c r="K1956" i="76" s="1"/>
  <c r="AA1957" i="76" a="1"/>
  <c r="AA1957" i="76" s="1"/>
  <c r="K1957" i="76" s="1"/>
  <c r="AA1958" i="76" a="1"/>
  <c r="AA1958" i="76" s="1"/>
  <c r="K1958" i="76" s="1"/>
  <c r="AA1959" i="76" a="1"/>
  <c r="AA1959" i="76" s="1"/>
  <c r="K1959" i="76" s="1"/>
  <c r="AA1960" i="76" a="1"/>
  <c r="AA1960" i="76" s="1"/>
  <c r="K1960" i="76" s="1"/>
  <c r="AA1961" i="76" a="1"/>
  <c r="AA1961" i="76" s="1"/>
  <c r="K1961" i="76" s="1"/>
  <c r="AA1962" i="76" a="1"/>
  <c r="AA1962" i="76" s="1"/>
  <c r="K1962" i="76" s="1"/>
  <c r="AA1963" i="76" a="1"/>
  <c r="AA1963" i="76" s="1"/>
  <c r="K1963" i="76" s="1"/>
  <c r="AA1964" i="76" a="1"/>
  <c r="AA1964" i="76" s="1"/>
  <c r="K1964" i="76" s="1"/>
  <c r="AA1965" i="76" a="1"/>
  <c r="AA1965" i="76" s="1"/>
  <c r="K1965" i="76" s="1"/>
  <c r="AA1966" i="76" a="1"/>
  <c r="AA1966" i="76" s="1"/>
  <c r="K1966" i="76" s="1"/>
  <c r="AA1967" i="76" a="1"/>
  <c r="AA1967" i="76" s="1"/>
  <c r="K1967" i="76" s="1"/>
  <c r="AA1968" i="76" a="1"/>
  <c r="AA1968" i="76" s="1"/>
  <c r="K1968" i="76" s="1"/>
  <c r="AA1969" i="76" a="1"/>
  <c r="AA1969" i="76" s="1"/>
  <c r="K1969" i="76" s="1"/>
  <c r="AA1970" i="76" a="1"/>
  <c r="AA1970" i="76" s="1"/>
  <c r="K1970" i="76" s="1"/>
  <c r="AA1971" i="76" a="1"/>
  <c r="AA1971" i="76" s="1"/>
  <c r="K1971" i="76" s="1"/>
  <c r="AA1972" i="76" a="1"/>
  <c r="AA1972" i="76" s="1"/>
  <c r="K1972" i="76" s="1"/>
  <c r="AA1973" i="76" a="1"/>
  <c r="AA1973" i="76" s="1"/>
  <c r="K1973" i="76" s="1"/>
  <c r="AA1974" i="76" a="1"/>
  <c r="AA1974" i="76" s="1"/>
  <c r="K1974" i="76" s="1"/>
  <c r="AA1975" i="76" a="1"/>
  <c r="AA1975" i="76" s="1"/>
  <c r="K1975" i="76" s="1"/>
  <c r="AA1976" i="76" a="1"/>
  <c r="AA1976" i="76" s="1"/>
  <c r="K1976" i="76" s="1"/>
  <c r="AA1977" i="76" a="1"/>
  <c r="AA1977" i="76" s="1"/>
  <c r="K1977" i="76" s="1"/>
  <c r="AA1978" i="76" a="1"/>
  <c r="AA1978" i="76" s="1"/>
  <c r="K1978" i="76" s="1"/>
  <c r="AA1979" i="76" a="1"/>
  <c r="AA1979" i="76" s="1"/>
  <c r="K1979" i="76" s="1"/>
  <c r="AA1980" i="76" a="1"/>
  <c r="AA1980" i="76" s="1"/>
  <c r="K1980" i="76" s="1"/>
  <c r="AA1981" i="76" a="1"/>
  <c r="AA1981" i="76" s="1"/>
  <c r="K1981" i="76" s="1"/>
  <c r="AA1982" i="76" a="1"/>
  <c r="AA1982" i="76" s="1"/>
  <c r="K1982" i="76" s="1"/>
  <c r="AA1983" i="76" a="1"/>
  <c r="AA1983" i="76" s="1"/>
  <c r="K1983" i="76" s="1"/>
  <c r="AA1984" i="76" a="1"/>
  <c r="AA1984" i="76" s="1"/>
  <c r="K1984" i="76" s="1"/>
  <c r="AA1985" i="76" a="1"/>
  <c r="AA1985" i="76" s="1"/>
  <c r="K1985" i="76" s="1"/>
  <c r="AA1986" i="76" a="1"/>
  <c r="AA1986" i="76" s="1"/>
  <c r="K1986" i="76" s="1"/>
  <c r="AA1987" i="76" a="1"/>
  <c r="AA1987" i="76" s="1"/>
  <c r="K1987" i="76" s="1"/>
  <c r="AA1988" i="76" a="1"/>
  <c r="AA1988" i="76" s="1"/>
  <c r="K1988" i="76" s="1"/>
  <c r="AA1989" i="76" a="1"/>
  <c r="AA1989" i="76" s="1"/>
  <c r="K1989" i="76" s="1"/>
  <c r="AA1990" i="76" a="1"/>
  <c r="AA1990" i="76" s="1"/>
  <c r="K1990" i="76" s="1"/>
  <c r="AA1991" i="76" a="1"/>
  <c r="AA1991" i="76" s="1"/>
  <c r="K1991" i="76" s="1"/>
  <c r="AA1992" i="76" a="1"/>
  <c r="AA1992" i="76" s="1"/>
  <c r="K1992" i="76" s="1"/>
  <c r="AA1993" i="76" a="1"/>
  <c r="AA1993" i="76" s="1"/>
  <c r="K1993" i="76" s="1"/>
  <c r="AA1994" i="76" a="1"/>
  <c r="AA1994" i="76" s="1"/>
  <c r="K1994" i="76" s="1"/>
  <c r="AA1995" i="76" a="1"/>
  <c r="AA1995" i="76" s="1"/>
  <c r="K1995" i="76" s="1"/>
  <c r="AA1996" i="76" a="1"/>
  <c r="AA1996" i="76" s="1"/>
  <c r="K1996" i="76" s="1"/>
  <c r="AA1997" i="76" a="1"/>
  <c r="AA1997" i="76" s="1"/>
  <c r="K1997" i="76" s="1"/>
  <c r="AA1998" i="76" a="1"/>
  <c r="AA1998" i="76" s="1"/>
  <c r="K1998" i="76" s="1"/>
  <c r="AA1999" i="76" a="1"/>
  <c r="AA1999" i="76" s="1"/>
  <c r="K1999" i="76" s="1"/>
  <c r="AA2000" i="76" a="1"/>
  <c r="AA2000" i="76" s="1"/>
  <c r="K2000" i="76" s="1"/>
  <c r="AA2001" i="76" a="1"/>
  <c r="AA2001" i="76" s="1"/>
  <c r="K2001" i="76" s="1"/>
  <c r="AA2002" i="76" a="1"/>
  <c r="AA2002" i="76" s="1"/>
  <c r="K2002" i="76" s="1"/>
  <c r="AA2003" i="76" a="1"/>
  <c r="AA2003" i="76" s="1"/>
  <c r="K2003" i="76" s="1"/>
  <c r="AA2004" i="76" a="1"/>
  <c r="AA2004" i="76" s="1"/>
  <c r="K2004" i="76" s="1"/>
  <c r="AA2005" i="76" a="1"/>
  <c r="AA2005" i="76" s="1"/>
  <c r="K2005" i="76" s="1"/>
  <c r="AA2006" i="76" a="1"/>
  <c r="AA2006" i="76" s="1"/>
  <c r="K2006" i="76" s="1"/>
  <c r="AA2007" i="76" a="1"/>
  <c r="AA2007" i="76" s="1"/>
  <c r="K2007" i="76" s="1"/>
  <c r="AA2008" i="76" a="1"/>
  <c r="AA2008" i="76" s="1"/>
  <c r="K2008" i="76" s="1"/>
  <c r="AA2009" i="76" a="1"/>
  <c r="AA2009" i="76" s="1"/>
  <c r="K2009" i="76" s="1"/>
  <c r="AA2010" i="76" a="1"/>
  <c r="AA2010" i="76" s="1"/>
  <c r="K2010" i="76" s="1"/>
  <c r="AA2011" i="76" a="1"/>
  <c r="AA2011" i="76" s="1"/>
  <c r="K2011" i="76" s="1"/>
  <c r="AA2012" i="76" a="1"/>
  <c r="AA2012" i="76" s="1"/>
  <c r="K2012" i="76" s="1"/>
  <c r="AA2013" i="76" a="1"/>
  <c r="AA2013" i="76" s="1"/>
  <c r="K2013" i="76" s="1"/>
  <c r="AA2014" i="76" a="1"/>
  <c r="AA2014" i="76" s="1"/>
  <c r="K2014" i="76" s="1"/>
  <c r="AA2015" i="76" a="1"/>
  <c r="AA2015" i="76" s="1"/>
  <c r="K2015" i="76" s="1"/>
  <c r="AA2016" i="76" a="1"/>
  <c r="AA2016" i="76" s="1"/>
  <c r="K2016" i="76" s="1"/>
  <c r="AA2017" i="76" a="1"/>
  <c r="AA2017" i="76" s="1"/>
  <c r="K2017" i="76" s="1"/>
  <c r="AA2018" i="76" a="1"/>
  <c r="AA2018" i="76" s="1"/>
  <c r="K2018" i="76" s="1"/>
  <c r="AA2019" i="76" a="1"/>
  <c r="AA2019" i="76" s="1"/>
  <c r="K2019" i="76" s="1"/>
  <c r="AA2020" i="76" a="1"/>
  <c r="AA2020" i="76" s="1"/>
  <c r="K2020" i="76" s="1"/>
  <c r="AA2021" i="76" a="1"/>
  <c r="AA2021" i="76" s="1"/>
  <c r="K2021" i="76" s="1"/>
  <c r="AA2022" i="76" a="1"/>
  <c r="AA2022" i="76" s="1"/>
  <c r="K2022" i="76" s="1"/>
  <c r="AA2023" i="76" a="1"/>
  <c r="AA2023" i="76" s="1"/>
  <c r="K2023" i="76" s="1"/>
  <c r="AA2024" i="76" a="1"/>
  <c r="AA2024" i="76" s="1"/>
  <c r="K2024" i="76" s="1"/>
  <c r="AA2025" i="76" a="1"/>
  <c r="AA2025" i="76" s="1"/>
  <c r="K2025" i="76" s="1"/>
  <c r="AA2026" i="76" a="1"/>
  <c r="AA2026" i="76" s="1"/>
  <c r="K2026" i="76" s="1"/>
  <c r="AA2027" i="76" a="1"/>
  <c r="AA2027" i="76" s="1"/>
  <c r="K2027" i="76" s="1"/>
  <c r="AA2028" i="76" a="1"/>
  <c r="AA2028" i="76" s="1"/>
  <c r="K2028" i="76" s="1"/>
  <c r="AA2029" i="76" a="1"/>
  <c r="AA2029" i="76" s="1"/>
  <c r="K2029" i="76" s="1"/>
  <c r="AA2030" i="76" a="1"/>
  <c r="AA2030" i="76" s="1"/>
  <c r="K2030" i="76" s="1"/>
  <c r="AA2031" i="76" a="1"/>
  <c r="AA2031" i="76" s="1"/>
  <c r="K2031" i="76" s="1"/>
  <c r="AA2032" i="76" a="1"/>
  <c r="AA2032" i="76" s="1"/>
  <c r="K2032" i="76" s="1"/>
  <c r="AA2033" i="76" a="1"/>
  <c r="AA2033" i="76" s="1"/>
  <c r="K2033" i="76" s="1"/>
  <c r="AA2034" i="76" a="1"/>
  <c r="AA2034" i="76" s="1"/>
  <c r="K2034" i="76" s="1"/>
  <c r="AA2035" i="76" a="1"/>
  <c r="AA2035" i="76" s="1"/>
  <c r="K2035" i="76" s="1"/>
  <c r="AA2036" i="76" a="1"/>
  <c r="AA2036" i="76" s="1"/>
  <c r="K2036" i="76" s="1"/>
  <c r="AA2037" i="76" a="1"/>
  <c r="AA2037" i="76" s="1"/>
  <c r="K2037" i="76" s="1"/>
  <c r="AA2038" i="76" a="1"/>
  <c r="AA2038" i="76" s="1"/>
  <c r="K2038" i="76" s="1"/>
  <c r="AA2039" i="76" a="1"/>
  <c r="AA2039" i="76" s="1"/>
  <c r="K2039" i="76" s="1"/>
  <c r="AA2040" i="76" a="1"/>
  <c r="AA2040" i="76" s="1"/>
  <c r="K2040" i="76" s="1"/>
  <c r="AA2041" i="76" a="1"/>
  <c r="AA2041" i="76" s="1"/>
  <c r="K2041" i="76" s="1"/>
  <c r="AA2042" i="76" a="1"/>
  <c r="AA2042" i="76" s="1"/>
  <c r="K2042" i="76" s="1"/>
  <c r="AA2043" i="76" a="1"/>
  <c r="AA2043" i="76" s="1"/>
  <c r="K2043" i="76" s="1"/>
  <c r="AA2044" i="76" a="1"/>
  <c r="AA2044" i="76" s="1"/>
  <c r="K2044" i="76" s="1"/>
  <c r="AA2045" i="76" a="1"/>
  <c r="AA2045" i="76" s="1"/>
  <c r="K2045" i="76" s="1"/>
  <c r="AA2046" i="76" a="1"/>
  <c r="AA2046" i="76" s="1"/>
  <c r="K2046" i="76" s="1"/>
  <c r="AA2047" i="76" a="1"/>
  <c r="AA2047" i="76" s="1"/>
  <c r="K2047" i="76" s="1"/>
  <c r="AA2048" i="76" a="1"/>
  <c r="AA2048" i="76" s="1"/>
  <c r="K2048" i="76" s="1"/>
  <c r="AA2049" i="76" a="1"/>
  <c r="AA2049" i="76" s="1"/>
  <c r="K2049" i="76" s="1"/>
  <c r="AA2050" i="76" a="1"/>
  <c r="AA2050" i="76" s="1"/>
  <c r="K2050" i="76" s="1"/>
  <c r="AA2051" i="76" a="1"/>
  <c r="AA2051" i="76" s="1"/>
  <c r="K2051" i="76" s="1"/>
  <c r="AA2052" i="76" a="1"/>
  <c r="AA2052" i="76" s="1"/>
  <c r="K2052" i="76" s="1"/>
  <c r="AA2053" i="76" a="1"/>
  <c r="AA2053" i="76" s="1"/>
  <c r="K2053" i="76" s="1"/>
  <c r="AA2054" i="76" a="1"/>
  <c r="AA2054" i="76" s="1"/>
  <c r="K2054" i="76" s="1"/>
  <c r="AA2055" i="76" a="1"/>
  <c r="AA2055" i="76" s="1"/>
  <c r="K2055" i="76" s="1"/>
  <c r="AA2056" i="76" a="1"/>
  <c r="AA2056" i="76" s="1"/>
  <c r="K2056" i="76" s="1"/>
  <c r="AA2057" i="76" a="1"/>
  <c r="AA2057" i="76" s="1"/>
  <c r="K2057" i="76" s="1"/>
  <c r="AA2058" i="76" a="1"/>
  <c r="AA2058" i="76" s="1"/>
  <c r="K2058" i="76" s="1"/>
  <c r="AA2059" i="76" a="1"/>
  <c r="AA2059" i="76" s="1"/>
  <c r="K2059" i="76" s="1"/>
  <c r="AA2060" i="76" a="1"/>
  <c r="AA2060" i="76" s="1"/>
  <c r="K2060" i="76" s="1"/>
  <c r="AA2061" i="76" a="1"/>
  <c r="AA2061" i="76" s="1"/>
  <c r="K2061" i="76" s="1"/>
  <c r="AA2062" i="76" a="1"/>
  <c r="AA2062" i="76" s="1"/>
  <c r="K2062" i="76" s="1"/>
  <c r="AA2063" i="76" a="1"/>
  <c r="AA2063" i="76" s="1"/>
  <c r="K2063" i="76" s="1"/>
  <c r="AA2064" i="76" a="1"/>
  <c r="AA2064" i="76" s="1"/>
  <c r="K2064" i="76" s="1"/>
  <c r="AA2065" i="76" a="1"/>
  <c r="AA2065" i="76" s="1"/>
  <c r="K2065" i="76" s="1"/>
  <c r="AA2066" i="76" a="1"/>
  <c r="AA2066" i="76" s="1"/>
  <c r="K2066" i="76" s="1"/>
  <c r="AA2067" i="76" a="1"/>
  <c r="AA2067" i="76" s="1"/>
  <c r="K2067" i="76" s="1"/>
  <c r="AA2068" i="76" a="1"/>
  <c r="AA2068" i="76" s="1"/>
  <c r="K2068" i="76" s="1"/>
  <c r="AA2069" i="76" a="1"/>
  <c r="AA2069" i="76" s="1"/>
  <c r="K2069" i="76" s="1"/>
  <c r="AA2070" i="76" a="1"/>
  <c r="AA2070" i="76" s="1"/>
  <c r="K2070" i="76" s="1"/>
  <c r="AA2071" i="76" a="1"/>
  <c r="AA2071" i="76" s="1"/>
  <c r="K2071" i="76" s="1"/>
  <c r="AA2072" i="76" a="1"/>
  <c r="AA2072" i="76" s="1"/>
  <c r="K2072" i="76" s="1"/>
  <c r="AA2073" i="76" a="1"/>
  <c r="AA2073" i="76" s="1"/>
  <c r="K2073" i="76" s="1"/>
  <c r="AA2074" i="76" a="1"/>
  <c r="AA2074" i="76" s="1"/>
  <c r="K2074" i="76" s="1"/>
  <c r="AA2075" i="76" a="1"/>
  <c r="AA2075" i="76" s="1"/>
  <c r="K2075" i="76" s="1"/>
  <c r="AA2076" i="76" a="1"/>
  <c r="AA2076" i="76" s="1"/>
  <c r="K2076" i="76" s="1"/>
  <c r="AA2077" i="76" a="1"/>
  <c r="AA2077" i="76" s="1"/>
  <c r="K2077" i="76" s="1"/>
  <c r="AA2078" i="76" a="1"/>
  <c r="AA2078" i="76" s="1"/>
  <c r="K2078" i="76" s="1"/>
  <c r="AA2079" i="76" a="1"/>
  <c r="AA2079" i="76" s="1"/>
  <c r="K2079" i="76" s="1"/>
  <c r="AA2080" i="76" a="1"/>
  <c r="AA2080" i="76" s="1"/>
  <c r="K2080" i="76" s="1"/>
  <c r="AA2081" i="76" a="1"/>
  <c r="AA2081" i="76" s="1"/>
  <c r="K2081" i="76" s="1"/>
  <c r="AA2082" i="76" a="1"/>
  <c r="AA2082" i="76" s="1"/>
  <c r="K2082" i="76" s="1"/>
  <c r="AA2083" i="76" a="1"/>
  <c r="AA2083" i="76" s="1"/>
  <c r="K2083" i="76" s="1"/>
  <c r="AA2084" i="76" a="1"/>
  <c r="AA2084" i="76" s="1"/>
  <c r="K2084" i="76" s="1"/>
  <c r="AA2085" i="76" a="1"/>
  <c r="AA2085" i="76" s="1"/>
  <c r="K2085" i="76" s="1"/>
  <c r="AA2086" i="76" a="1"/>
  <c r="AA2086" i="76" s="1"/>
  <c r="K2086" i="76" s="1"/>
  <c r="AA2087" i="76" a="1"/>
  <c r="AA2087" i="76" s="1"/>
  <c r="K2087" i="76" s="1"/>
  <c r="AA2088" i="76" a="1"/>
  <c r="AA2088" i="76" s="1"/>
  <c r="K2088" i="76" s="1"/>
  <c r="AA2089" i="76" a="1"/>
  <c r="AA2089" i="76" s="1"/>
  <c r="K2089" i="76" s="1"/>
  <c r="AA2090" i="76" a="1"/>
  <c r="AA2090" i="76" s="1"/>
  <c r="K2090" i="76" s="1"/>
  <c r="AA2091" i="76" a="1"/>
  <c r="AA2091" i="76" s="1"/>
  <c r="K2091" i="76" s="1"/>
  <c r="AA2092" i="76" a="1"/>
  <c r="AA2092" i="76" s="1"/>
  <c r="K2092" i="76" s="1"/>
  <c r="AA2093" i="76" a="1"/>
  <c r="AA2093" i="76" s="1"/>
  <c r="K2093" i="76" s="1"/>
  <c r="AA2094" i="76" a="1"/>
  <c r="AA2094" i="76" s="1"/>
  <c r="K2094" i="76" s="1"/>
  <c r="AA2095" i="76" a="1"/>
  <c r="AA2095" i="76" s="1"/>
  <c r="K2095" i="76" s="1"/>
  <c r="AA2096" i="76" a="1"/>
  <c r="AA2096" i="76" s="1"/>
  <c r="K2096" i="76" s="1"/>
  <c r="AA2097" i="76" a="1"/>
  <c r="AA2097" i="76" s="1"/>
  <c r="K2097" i="76" s="1"/>
  <c r="AA2098" i="76" a="1"/>
  <c r="AA2098" i="76" s="1"/>
  <c r="K2098" i="76" s="1"/>
  <c r="AA2099" i="76" a="1"/>
  <c r="AA2099" i="76" s="1"/>
  <c r="K2099" i="76" s="1"/>
  <c r="AA2100" i="76" a="1"/>
  <c r="AA2100" i="76" s="1"/>
  <c r="K2100" i="76" s="1"/>
  <c r="AA2101" i="76" a="1"/>
  <c r="AA2101" i="76" s="1"/>
  <c r="K2101" i="76" s="1"/>
  <c r="AA2102" i="76" a="1"/>
  <c r="AA2102" i="76" s="1"/>
  <c r="K2102" i="76" s="1"/>
  <c r="AA2103" i="76" a="1"/>
  <c r="AA2103" i="76" s="1"/>
  <c r="K2103" i="76" s="1"/>
  <c r="AA2104" i="76" a="1"/>
  <c r="AA2104" i="76" s="1"/>
  <c r="K2104" i="76" s="1"/>
  <c r="AA2105" i="76" a="1"/>
  <c r="AA2105" i="76" s="1"/>
  <c r="K2105" i="76" s="1"/>
  <c r="AA2106" i="76" a="1"/>
  <c r="AA2106" i="76" s="1"/>
  <c r="K2106" i="76" s="1"/>
  <c r="AA2107" i="76" a="1"/>
  <c r="AA2107" i="76" s="1"/>
  <c r="K2107" i="76" s="1"/>
  <c r="AA2108" i="76" a="1"/>
  <c r="AA2108" i="76" s="1"/>
  <c r="K2108" i="76" s="1"/>
  <c r="AA2109" i="76" a="1"/>
  <c r="AA2109" i="76" s="1"/>
  <c r="K2109" i="76" s="1"/>
  <c r="AA2110" i="76" a="1"/>
  <c r="AA2110" i="76" s="1"/>
  <c r="K2110" i="76" s="1"/>
  <c r="AA2111" i="76" a="1"/>
  <c r="AA2111" i="76" s="1"/>
  <c r="K2111" i="76" s="1"/>
  <c r="AA2112" i="76" a="1"/>
  <c r="AA2112" i="76" s="1"/>
  <c r="K2112" i="76" s="1"/>
  <c r="AA2113" i="76" a="1"/>
  <c r="AA2113" i="76" s="1"/>
  <c r="K2113" i="76" s="1"/>
  <c r="AA2114" i="76" a="1"/>
  <c r="AA2114" i="76" s="1"/>
  <c r="K2114" i="76" s="1"/>
  <c r="AA2115" i="76" a="1"/>
  <c r="AA2115" i="76" s="1"/>
  <c r="K2115" i="76" s="1"/>
  <c r="AA2116" i="76" a="1"/>
  <c r="AA2116" i="76" s="1"/>
  <c r="K2116" i="76" s="1"/>
  <c r="AA2117" i="76" a="1"/>
  <c r="AA2117" i="76" s="1"/>
  <c r="K2117" i="76" s="1"/>
  <c r="AA2118" i="76" a="1"/>
  <c r="AA2118" i="76" s="1"/>
  <c r="K2118" i="76" s="1"/>
  <c r="AA2119" i="76" a="1"/>
  <c r="AA2119" i="76" s="1"/>
  <c r="K2119" i="76" s="1"/>
  <c r="AA2120" i="76" a="1"/>
  <c r="AA2120" i="76" s="1"/>
  <c r="K2120" i="76" s="1"/>
  <c r="AA2121" i="76" a="1"/>
  <c r="AA2121" i="76" s="1"/>
  <c r="K2121" i="76" s="1"/>
  <c r="AA2122" i="76" a="1"/>
  <c r="AA2122" i="76" s="1"/>
  <c r="K2122" i="76" s="1"/>
  <c r="AA2123" i="76" a="1"/>
  <c r="AA2123" i="76" s="1"/>
  <c r="K2123" i="76" s="1"/>
  <c r="AA2124" i="76" a="1"/>
  <c r="AA2124" i="76" s="1"/>
  <c r="K2124" i="76" s="1"/>
  <c r="AA2125" i="76" a="1"/>
  <c r="AA2125" i="76" s="1"/>
  <c r="K2125" i="76" s="1"/>
  <c r="AA2126" i="76" a="1"/>
  <c r="AA2126" i="76" s="1"/>
  <c r="K2126" i="76" s="1"/>
  <c r="AA2127" i="76" a="1"/>
  <c r="AA2127" i="76" s="1"/>
  <c r="K2127" i="76" s="1"/>
  <c r="AA2128" i="76" a="1"/>
  <c r="AA2128" i="76" s="1"/>
  <c r="K2128" i="76" s="1"/>
  <c r="AA2129" i="76" a="1"/>
  <c r="AA2129" i="76" s="1"/>
  <c r="K2129" i="76" s="1"/>
  <c r="AA2130" i="76" a="1"/>
  <c r="AA2130" i="76" s="1"/>
  <c r="K2130" i="76" s="1"/>
  <c r="AA2131" i="76" a="1"/>
  <c r="AA2131" i="76" s="1"/>
  <c r="K2131" i="76" s="1"/>
  <c r="AA2132" i="76" a="1"/>
  <c r="AA2132" i="76" s="1"/>
  <c r="K2132" i="76" s="1"/>
  <c r="AA2133" i="76" a="1"/>
  <c r="AA2133" i="76" s="1"/>
  <c r="K2133" i="76" s="1"/>
  <c r="AA2134" i="76" a="1"/>
  <c r="AA2134" i="76" s="1"/>
  <c r="K2134" i="76" s="1"/>
  <c r="AA2135" i="76" a="1"/>
  <c r="AA2135" i="76" s="1"/>
  <c r="K2135" i="76" s="1"/>
  <c r="AA2136" i="76" a="1"/>
  <c r="AA2136" i="76" s="1"/>
  <c r="K2136" i="76" s="1"/>
  <c r="AA2137" i="76" a="1"/>
  <c r="AA2137" i="76" s="1"/>
  <c r="K2137" i="76" s="1"/>
  <c r="AA2138" i="76" a="1"/>
  <c r="AA2138" i="76" s="1"/>
  <c r="K2138" i="76" s="1"/>
  <c r="AA2139" i="76" a="1"/>
  <c r="AA2139" i="76" s="1"/>
  <c r="K2139" i="76" s="1"/>
  <c r="AA2140" i="76" a="1"/>
  <c r="AA2140" i="76" s="1"/>
  <c r="K2140" i="76" s="1"/>
  <c r="AA2141" i="76" a="1"/>
  <c r="AA2141" i="76" s="1"/>
  <c r="K2141" i="76" s="1"/>
  <c r="AA2142" i="76" a="1"/>
  <c r="AA2142" i="76" s="1"/>
  <c r="K2142" i="76" s="1"/>
  <c r="AA2143" i="76" a="1"/>
  <c r="AA2143" i="76" s="1"/>
  <c r="K2143" i="76" s="1"/>
  <c r="AA2144" i="76" a="1"/>
  <c r="AA2144" i="76" s="1"/>
  <c r="K2144" i="76" s="1"/>
  <c r="AA2145" i="76" a="1"/>
  <c r="AA2145" i="76" s="1"/>
  <c r="K2145" i="76" s="1"/>
  <c r="AA2146" i="76" a="1"/>
  <c r="AA2146" i="76" s="1"/>
  <c r="K2146" i="76" s="1"/>
  <c r="AA2147" i="76" a="1"/>
  <c r="AA2147" i="76" s="1"/>
  <c r="K2147" i="76" s="1"/>
  <c r="AA2148" i="76" a="1"/>
  <c r="AA2148" i="76" s="1"/>
  <c r="K2148" i="76" s="1"/>
  <c r="AA2149" i="76" a="1"/>
  <c r="AA2149" i="76" s="1"/>
  <c r="K2149" i="76" s="1"/>
  <c r="AA2150" i="76" a="1"/>
  <c r="AA2150" i="76" s="1"/>
  <c r="K2150" i="76" s="1"/>
  <c r="AA571" i="76" a="1"/>
  <c r="AA571" i="76" s="1"/>
  <c r="AA572" i="76" a="1"/>
  <c r="AA572" i="76" s="1"/>
  <c r="AA573" i="76" a="1"/>
  <c r="AA573" i="76" s="1"/>
  <c r="AA574" i="76" a="1"/>
  <c r="AA574" i="76" s="1"/>
  <c r="AA575" i="76" a="1"/>
  <c r="AA575" i="76" s="1"/>
  <c r="AA576" i="76" a="1"/>
  <c r="AA576" i="76" s="1"/>
  <c r="AA577" i="76" a="1"/>
  <c r="AA577" i="76" s="1"/>
  <c r="AA578" i="76" a="1"/>
  <c r="AA578" i="76" s="1"/>
  <c r="AA1116" i="76" a="1"/>
  <c r="AA1116" i="76" s="1"/>
  <c r="AA1123" i="76" a="1"/>
  <c r="AA1123" i="76" s="1"/>
  <c r="AA580" i="76" a="1"/>
  <c r="AA580" i="76" s="1"/>
  <c r="AA1364" i="76" a="1"/>
  <c r="AA1364" i="76" s="1"/>
  <c r="AA125" i="76" a="1"/>
  <c r="AA125" i="76" s="1"/>
  <c r="AA98" i="76" a="1"/>
  <c r="AA98" i="76" s="1"/>
  <c r="AA1168" i="76" a="1"/>
  <c r="AA1168" i="76" s="1"/>
  <c r="AA1106" i="76" a="1"/>
  <c r="AA1106" i="76" s="1"/>
  <c r="AA99" i="76" a="1"/>
  <c r="AA99" i="76" s="1"/>
  <c r="AA922" i="76" a="1"/>
  <c r="AA922" i="76" s="1"/>
  <c r="AA656" i="76" a="1"/>
  <c r="AA656" i="76" s="1"/>
  <c r="AA590" i="76" a="1"/>
  <c r="AA590" i="76" s="1"/>
  <c r="AA100" i="76" a="1"/>
  <c r="AA100" i="76" s="1"/>
  <c r="AA1874" i="76" a="1"/>
  <c r="AA1874" i="76" s="1"/>
  <c r="AA383" i="76" a="1"/>
  <c r="AA383" i="76" s="1"/>
  <c r="AA255" i="76" a="1"/>
  <c r="AA255" i="76" s="1"/>
  <c r="AA719" i="76" a="1"/>
  <c r="AA719" i="76" s="1"/>
  <c r="AA101" i="76" a="1"/>
  <c r="AA101" i="76" s="1"/>
  <c r="AA855" i="76" a="1"/>
  <c r="AA855" i="76" s="1"/>
  <c r="AA105" i="76" a="1"/>
  <c r="AA105" i="76" s="1"/>
  <c r="AA106" i="76" a="1"/>
  <c r="AA106" i="76" s="1"/>
  <c r="AA601" i="76" a="1"/>
  <c r="AA601" i="76" s="1"/>
  <c r="AA107" i="76" a="1"/>
  <c r="AA107" i="76" s="1"/>
  <c r="AA602" i="76" a="1"/>
  <c r="AA602" i="76" s="1"/>
  <c r="AA603" i="76" a="1"/>
  <c r="AA603" i="76" s="1"/>
  <c r="AA604" i="76" a="1"/>
  <c r="AA604" i="76" s="1"/>
  <c r="AA143" i="76" a="1"/>
  <c r="AA143" i="76" s="1"/>
  <c r="AA298" i="76" a="1"/>
  <c r="AA298" i="76" s="1"/>
  <c r="AA884" i="76" a="1"/>
  <c r="AA884" i="76" s="1"/>
  <c r="AA1217" i="76" a="1"/>
  <c r="AA1217" i="76" s="1"/>
  <c r="AA605" i="76" a="1"/>
  <c r="AA605" i="76" s="1"/>
  <c r="AA1769" i="76" a="1"/>
  <c r="AA1769" i="76" s="1"/>
  <c r="AA367" i="76" a="1"/>
  <c r="AA367" i="76" s="1"/>
  <c r="AA613" i="76" a="1"/>
  <c r="AA613" i="76" s="1"/>
  <c r="AA112" i="76" a="1"/>
  <c r="AA112" i="76" s="1"/>
  <c r="AA614" i="76" a="1"/>
  <c r="AA614" i="76" s="1"/>
  <c r="AA114" i="76" a="1"/>
  <c r="AA114" i="76" s="1"/>
  <c r="AA1755" i="76" a="1"/>
  <c r="AA1755" i="76" s="1"/>
  <c r="AA144" i="76" a="1"/>
  <c r="AA144" i="76" s="1"/>
  <c r="AA115" i="76" a="1"/>
  <c r="AA115" i="76" s="1"/>
  <c r="AA116" i="76" a="1"/>
  <c r="AA116" i="76" s="1"/>
  <c r="AA621" i="76" a="1"/>
  <c r="AA621" i="76" s="1"/>
  <c r="AA66" i="76" a="1"/>
  <c r="AA66" i="76" s="1"/>
  <c r="AA622" i="76" a="1"/>
  <c r="AA622" i="76" s="1"/>
  <c r="AA623" i="76" a="1"/>
  <c r="AA623" i="76" s="1"/>
  <c r="AA379" i="76" a="1"/>
  <c r="AA379" i="76" s="1"/>
  <c r="AA123" i="76" a="1"/>
  <c r="AA123" i="76" s="1"/>
  <c r="AA630" i="76" a="1"/>
  <c r="AA630" i="76" s="1"/>
  <c r="AA1784" i="76" a="1"/>
  <c r="AA1784" i="76" s="1"/>
  <c r="AA124" i="76" a="1"/>
  <c r="AA124" i="76" s="1"/>
  <c r="AA380" i="76" a="1"/>
  <c r="AA380" i="76" s="1"/>
  <c r="AA708" i="76" a="1"/>
  <c r="AA708" i="76" s="1"/>
  <c r="AA631" i="76" a="1"/>
  <c r="AA631" i="76" s="1"/>
  <c r="AA632" i="76" a="1"/>
  <c r="AA632" i="76" s="1"/>
  <c r="AA709" i="76" a="1"/>
  <c r="AA709" i="76" s="1"/>
  <c r="AA633" i="76" a="1"/>
  <c r="AA633" i="76" s="1"/>
  <c r="AA635" i="76" a="1"/>
  <c r="AA635" i="76" s="1"/>
  <c r="AA636" i="76" a="1"/>
  <c r="AA636" i="76" s="1"/>
  <c r="AA637" i="76" a="1"/>
  <c r="AA637" i="76" s="1"/>
  <c r="AA638" i="76" a="1"/>
  <c r="AA638" i="76" s="1"/>
  <c r="AA639" i="76" a="1"/>
  <c r="AA639" i="76" s="1"/>
  <c r="AA640" i="76" a="1"/>
  <c r="AA640" i="76" s="1"/>
  <c r="AA1382" i="76" a="1"/>
  <c r="AA1382" i="76" s="1"/>
  <c r="AA1589" i="76" a="1"/>
  <c r="AA1589" i="76" s="1"/>
  <c r="AA643" i="76" a="1"/>
  <c r="AA643" i="76" s="1"/>
  <c r="AA644" i="76" a="1"/>
  <c r="AA644" i="76" s="1"/>
  <c r="AA126" i="76" a="1"/>
  <c r="AA126" i="76" s="1"/>
  <c r="AA256" i="76" a="1"/>
  <c r="AA256" i="76" s="1"/>
  <c r="AA127" i="76" a="1"/>
  <c r="AA127" i="76" s="1"/>
  <c r="AA645" i="76" a="1"/>
  <c r="AA645" i="76" s="1"/>
  <c r="AA131" i="76" a="1"/>
  <c r="AA131" i="76" s="1"/>
  <c r="AA646" i="76" a="1"/>
  <c r="AA646" i="76" s="1"/>
  <c r="AA132" i="76" a="1"/>
  <c r="AA132" i="76" s="1"/>
  <c r="AA133" i="76" a="1"/>
  <c r="AA133" i="76" s="1"/>
  <c r="AA765" i="76" a="1"/>
  <c r="AA765" i="76" s="1"/>
  <c r="AA657" i="76" a="1"/>
  <c r="AA657" i="76" s="1"/>
  <c r="AA1875" i="76" a="1"/>
  <c r="AA1875" i="76" s="1"/>
  <c r="AA134" i="76" a="1"/>
  <c r="AA134" i="76" s="1"/>
  <c r="AA658" i="76" a="1"/>
  <c r="AA658" i="76" s="1"/>
  <c r="AA659" i="76" a="1"/>
  <c r="AA659" i="76" s="1"/>
  <c r="AA1872" i="76" a="1"/>
  <c r="AA1872" i="76" s="1"/>
  <c r="AA431" i="76" a="1"/>
  <c r="AA431" i="76" s="1"/>
  <c r="AA647" i="76" a="1"/>
  <c r="AA647" i="76" s="1"/>
  <c r="AA771" i="76" a="1"/>
  <c r="AA771" i="76" s="1"/>
  <c r="AA837" i="76" a="1"/>
  <c r="AA837" i="76" s="1"/>
  <c r="AA1745" i="76" a="1"/>
  <c r="AA1745" i="76" s="1"/>
  <c r="AA149" i="76" a="1"/>
  <c r="AA149" i="76" s="1"/>
  <c r="AA150" i="76" a="1"/>
  <c r="AA150" i="76" s="1"/>
  <c r="AA1383" i="76" a="1"/>
  <c r="AA1383" i="76" s="1"/>
  <c r="AA1839" i="76" a="1"/>
  <c r="AA1839" i="76" s="1"/>
  <c r="AA670" i="76" a="1"/>
  <c r="AA670" i="76" s="1"/>
  <c r="AA671" i="76" a="1"/>
  <c r="AA671" i="76" s="1"/>
  <c r="AA332" i="76" a="1"/>
  <c r="AA332" i="76" s="1"/>
  <c r="AA672" i="76" a="1"/>
  <c r="AA672" i="76" s="1"/>
  <c r="AA151" i="76" a="1"/>
  <c r="AA151" i="76" s="1"/>
  <c r="AA333" i="76" a="1"/>
  <c r="AA333" i="76" s="1"/>
  <c r="AA445" i="76" a="1"/>
  <c r="AA445" i="76" s="1"/>
  <c r="AA152" i="76" a="1"/>
  <c r="AA152" i="76" s="1"/>
  <c r="AA1746" i="76" a="1"/>
  <c r="AA1746" i="76" s="1"/>
  <c r="AA166" i="76" a="1"/>
  <c r="AA166" i="76" s="1"/>
  <c r="AA607" i="76" a="1"/>
  <c r="AA607" i="76" s="1"/>
  <c r="AA680" i="76" a="1"/>
  <c r="AA680" i="76" s="1"/>
  <c r="AA681" i="76" a="1"/>
  <c r="AA681" i="76" s="1"/>
  <c r="AA682" i="76" a="1"/>
  <c r="AA682" i="76" s="1"/>
  <c r="AA1154" i="76" a="1"/>
  <c r="AA1154" i="76" s="1"/>
  <c r="AA569" i="76" a="1"/>
  <c r="AA569" i="76" s="1"/>
  <c r="AA167" i="76" a="1"/>
  <c r="AA167" i="76" s="1"/>
  <c r="AA1834" i="76" a="1"/>
  <c r="AA1834" i="76" s="1"/>
  <c r="AA168" i="76" a="1"/>
  <c r="AA168" i="76" s="1"/>
  <c r="AA169" i="76" a="1"/>
  <c r="AA169" i="76" s="1"/>
  <c r="AA1570" i="76" a="1"/>
  <c r="AA1570" i="76" s="1"/>
  <c r="AA690" i="76" a="1"/>
  <c r="AA690" i="76" s="1"/>
  <c r="AA691" i="76" a="1"/>
  <c r="AA691" i="76" s="1"/>
  <c r="AA692" i="76" a="1"/>
  <c r="AA692" i="76" s="1"/>
  <c r="AA170" i="76" a="1"/>
  <c r="AA170" i="76" s="1"/>
  <c r="AA171" i="76" a="1"/>
  <c r="AA171" i="76" s="1"/>
  <c r="AA172" i="76" a="1"/>
  <c r="AA172" i="76" s="1"/>
  <c r="AA173" i="76" a="1"/>
  <c r="AA173" i="76" s="1"/>
  <c r="AA174" i="76" a="1"/>
  <c r="AA174" i="76" s="1"/>
  <c r="AA699" i="76" a="1"/>
  <c r="AA699" i="76" s="1"/>
  <c r="AA700" i="76" a="1"/>
  <c r="AA700" i="76" s="1"/>
  <c r="AA701" i="76" a="1"/>
  <c r="AA701" i="76" s="1"/>
  <c r="AA702" i="76" a="1"/>
  <c r="AA702" i="76" s="1"/>
  <c r="AA1333" i="76" a="1"/>
  <c r="AA1333" i="76" s="1"/>
  <c r="AA703" i="76" a="1"/>
  <c r="AA703" i="76" s="1"/>
  <c r="AA175" i="76" a="1"/>
  <c r="AA175" i="76" s="1"/>
  <c r="AA704" i="76" a="1"/>
  <c r="AA704" i="76" s="1"/>
  <c r="AA1770" i="76" a="1"/>
  <c r="AA1770" i="76" s="1"/>
  <c r="AA710" i="76" a="1"/>
  <c r="AA710" i="76" s="1"/>
  <c r="AA176" i="76" a="1"/>
  <c r="AA176" i="76" s="1"/>
  <c r="AA181" i="76" a="1"/>
  <c r="AA181" i="76" s="1"/>
  <c r="AA1853" i="76" a="1"/>
  <c r="AA1853" i="76" s="1"/>
  <c r="AA41" i="76" a="1"/>
  <c r="AA41" i="76" s="1"/>
  <c r="AA369" i="76" a="1"/>
  <c r="AA369" i="76" s="1"/>
  <c r="AA182" i="76" a="1"/>
  <c r="AA182" i="76" s="1"/>
  <c r="AA973" i="76" a="1"/>
  <c r="AA973" i="76" s="1"/>
  <c r="AA999" i="76" a="1"/>
  <c r="AA999" i="76" s="1"/>
  <c r="AA183" i="76" a="1"/>
  <c r="AA183" i="76" s="1"/>
  <c r="AA135" i="76" a="1"/>
  <c r="AA135" i="76" s="1"/>
  <c r="AA334" i="76" a="1"/>
  <c r="AA334" i="76" s="1"/>
  <c r="AA720" i="76" a="1"/>
  <c r="AA720" i="76" s="1"/>
  <c r="AA609" i="76" a="1"/>
  <c r="AA609" i="76" s="1"/>
  <c r="AA721" i="76" a="1"/>
  <c r="AA721" i="76" s="1"/>
  <c r="AA722" i="76" a="1"/>
  <c r="AA722" i="76" s="1"/>
  <c r="AA184" i="76" a="1"/>
  <c r="AA184" i="76" s="1"/>
  <c r="AA660" i="76" a="1"/>
  <c r="AA660" i="76" s="1"/>
  <c r="AA661" i="76" a="1"/>
  <c r="AA661" i="76" s="1"/>
  <c r="AA735" i="76" a="1"/>
  <c r="AA735" i="76" s="1"/>
  <c r="AA186" i="76" a="1"/>
  <c r="AA186" i="76" s="1"/>
  <c r="AA190" i="76" a="1"/>
  <c r="AA190" i="76" s="1"/>
  <c r="AA736" i="76" a="1"/>
  <c r="AA736" i="76" s="1"/>
  <c r="AA739" i="76" a="1"/>
  <c r="AA739" i="76" s="1"/>
  <c r="AA740" i="76" a="1"/>
  <c r="AA740" i="76" s="1"/>
  <c r="AA741" i="76" a="1"/>
  <c r="AA741" i="76" s="1"/>
  <c r="AA742" i="76" a="1"/>
  <c r="AA742" i="76" s="1"/>
  <c r="AA743" i="76" a="1"/>
  <c r="AA743" i="76" s="1"/>
  <c r="AA744" i="76" a="1"/>
  <c r="AA744" i="76" s="1"/>
  <c r="AA745" i="76" a="1"/>
  <c r="AA745" i="76" s="1"/>
  <c r="AA746" i="76" a="1"/>
  <c r="AA746" i="76" s="1"/>
  <c r="AA747" i="76" a="1"/>
  <c r="AA747" i="76" s="1"/>
  <c r="AA748" i="76" a="1"/>
  <c r="AA748" i="76" s="1"/>
  <c r="AA634" i="76" a="1"/>
  <c r="AA634" i="76" s="1"/>
  <c r="AA749" i="76" a="1"/>
  <c r="AA749" i="76" s="1"/>
  <c r="AA191" i="76" a="1"/>
  <c r="AA191" i="76" s="1"/>
  <c r="AA752" i="76" a="1"/>
  <c r="AA752" i="76" s="1"/>
  <c r="AA753" i="76" a="1"/>
  <c r="AA753" i="76" s="1"/>
  <c r="AA754" i="76" a="1"/>
  <c r="AA754" i="76" s="1"/>
  <c r="AA755" i="76" a="1"/>
  <c r="AA755" i="76" s="1"/>
  <c r="AA756" i="76" a="1"/>
  <c r="AA756" i="76" s="1"/>
  <c r="AA757" i="76" a="1"/>
  <c r="AA757" i="76" s="1"/>
  <c r="AA758" i="76" a="1"/>
  <c r="AA758" i="76" s="1"/>
  <c r="AA759" i="76" a="1"/>
  <c r="AA759" i="76" s="1"/>
  <c r="AA760" i="76" a="1"/>
  <c r="AA760" i="76" s="1"/>
  <c r="AA761" i="76" a="1"/>
  <c r="AA761" i="76" s="1"/>
  <c r="AA762" i="76" a="1"/>
  <c r="AA762" i="76" s="1"/>
  <c r="AA763" i="76" a="1"/>
  <c r="AA763" i="76" s="1"/>
  <c r="AA764" i="76" a="1"/>
  <c r="AA764" i="76" s="1"/>
  <c r="AA766" i="76" a="1"/>
  <c r="AA766" i="76" s="1"/>
  <c r="AA192" i="76" a="1"/>
  <c r="AA192" i="76" s="1"/>
  <c r="AA767" i="76" a="1"/>
  <c r="AA767" i="76" s="1"/>
  <c r="AA769" i="76" a="1"/>
  <c r="AA769" i="76" s="1"/>
  <c r="AA193" i="76" a="1"/>
  <c r="AA193" i="76" s="1"/>
  <c r="AA770" i="76" a="1"/>
  <c r="AA770" i="76" s="1"/>
  <c r="AA772" i="76" a="1"/>
  <c r="AA772" i="76" s="1"/>
  <c r="AA648" i="76" a="1"/>
  <c r="AA648" i="76" s="1"/>
  <c r="AA838" i="76" a="1"/>
  <c r="AA838" i="76" s="1"/>
  <c r="AA194" i="76" a="1"/>
  <c r="AA194" i="76" s="1"/>
  <c r="AA195" i="76" a="1"/>
  <c r="AA195" i="76" s="1"/>
  <c r="AA196" i="76" a="1"/>
  <c r="AA196" i="76" s="1"/>
  <c r="AA1785" i="76" a="1"/>
  <c r="AA1785" i="76" s="1"/>
  <c r="AA197" i="76" a="1"/>
  <c r="AA197" i="76" s="1"/>
  <c r="AA649" i="76" a="1"/>
  <c r="AA649" i="76" s="1"/>
  <c r="AA198" i="76" a="1"/>
  <c r="AA198" i="76" s="1"/>
  <c r="AA199" i="76" a="1"/>
  <c r="AA199" i="76" s="1"/>
  <c r="AA200" i="76" a="1"/>
  <c r="AA200" i="76" s="1"/>
  <c r="AA784" i="76" a="1"/>
  <c r="AA784" i="76" s="1"/>
  <c r="AA785" i="76" a="1"/>
  <c r="AA785" i="76" s="1"/>
  <c r="AA207" i="76" a="1"/>
  <c r="AA207" i="76" s="1"/>
  <c r="AA786" i="76" a="1"/>
  <c r="AA786" i="76" s="1"/>
  <c r="AA787" i="76" a="1"/>
  <c r="AA787" i="76" s="1"/>
  <c r="AA208" i="76" a="1"/>
  <c r="AA208" i="76" s="1"/>
  <c r="AA792" i="76" a="1"/>
  <c r="AA792" i="76" s="1"/>
  <c r="AA209" i="76" a="1"/>
  <c r="AA209" i="76" s="1"/>
  <c r="AA793" i="76" a="1"/>
  <c r="AA793" i="76" s="1"/>
  <c r="AA210" i="76" a="1"/>
  <c r="AA210" i="76" s="1"/>
  <c r="AA335" i="76" a="1"/>
  <c r="AA335" i="76" s="1"/>
  <c r="AA794" i="76" a="1"/>
  <c r="AA794" i="76" s="1"/>
  <c r="AA795" i="76" a="1"/>
  <c r="AA795" i="76" s="1"/>
  <c r="AA796" i="76" a="1"/>
  <c r="AA796" i="76" s="1"/>
  <c r="AA435" i="76" a="1"/>
  <c r="AA435" i="76" s="1"/>
  <c r="AA798" i="76" a="1"/>
  <c r="AA798" i="76" s="1"/>
  <c r="AA799" i="76" a="1"/>
  <c r="AA799" i="76" s="1"/>
  <c r="AA800" i="76" a="1"/>
  <c r="AA800" i="76" s="1"/>
  <c r="AA801" i="76" a="1"/>
  <c r="AA801" i="76" s="1"/>
  <c r="AA802" i="76" a="1"/>
  <c r="AA802" i="76" s="1"/>
  <c r="AA803" i="76" a="1"/>
  <c r="AA803" i="76" s="1"/>
  <c r="AA804" i="76" a="1"/>
  <c r="AA804" i="76" s="1"/>
  <c r="AA805" i="76" a="1"/>
  <c r="AA805" i="76" s="1"/>
  <c r="AA211" i="76" a="1"/>
  <c r="AA211" i="76" s="1"/>
  <c r="AA243" i="76" a="1"/>
  <c r="AA243" i="76" s="1"/>
  <c r="AA244" i="76" a="1"/>
  <c r="AA244" i="76" s="1"/>
  <c r="AA250" i="76" a="1"/>
  <c r="AA250" i="76" s="1"/>
  <c r="AA810" i="76" a="1"/>
  <c r="AA810" i="76" s="1"/>
  <c r="AA811" i="76" a="1"/>
  <c r="AA811" i="76" s="1"/>
  <c r="AA812" i="76" a="1"/>
  <c r="AA812" i="76" s="1"/>
  <c r="AA813" i="76" a="1"/>
  <c r="AA813" i="76" s="1"/>
  <c r="AA814" i="76" a="1"/>
  <c r="AA814" i="76" s="1"/>
  <c r="AA816" i="76" a="1"/>
  <c r="AA816" i="76" s="1"/>
  <c r="AA270" i="76" a="1"/>
  <c r="AA270" i="76" s="1"/>
  <c r="AA817" i="76" a="1"/>
  <c r="AA817" i="76" s="1"/>
  <c r="AA818" i="76" a="1"/>
  <c r="AA818" i="76" s="1"/>
  <c r="AA819" i="76" a="1"/>
  <c r="AA819" i="76" s="1"/>
  <c r="AA820" i="76" a="1"/>
  <c r="AA820" i="76" s="1"/>
  <c r="AA821" i="76" a="1"/>
  <c r="AA821" i="76" s="1"/>
  <c r="AA822" i="76" a="1"/>
  <c r="AA822" i="76" s="1"/>
  <c r="AA823" i="76" a="1"/>
  <c r="AA823" i="76" s="1"/>
  <c r="AA824" i="76" a="1"/>
  <c r="AA824" i="76" s="1"/>
  <c r="AA825" i="76" a="1"/>
  <c r="AA825" i="76" s="1"/>
  <c r="AA662" i="76" a="1"/>
  <c r="AA662" i="76" s="1"/>
  <c r="AA827" i="76" a="1"/>
  <c r="AA827" i="76" s="1"/>
  <c r="AA828" i="76" a="1"/>
  <c r="AA828" i="76" s="1"/>
  <c r="AA829" i="76" a="1"/>
  <c r="AA829" i="76" s="1"/>
  <c r="AA830" i="76" a="1"/>
  <c r="AA830" i="76" s="1"/>
  <c r="AA831" i="76" a="1"/>
  <c r="AA831" i="76" s="1"/>
  <c r="AA832" i="76" a="1"/>
  <c r="AA832" i="76" s="1"/>
  <c r="AA833" i="76" a="1"/>
  <c r="AA833" i="76" s="1"/>
  <c r="AA836" i="76" a="1"/>
  <c r="AA836" i="76" s="1"/>
  <c r="AA705" i="76" a="1"/>
  <c r="AA705" i="76" s="1"/>
  <c r="AA272" i="76" a="1"/>
  <c r="AA272" i="76" s="1"/>
  <c r="AA839" i="76" a="1"/>
  <c r="AA839" i="76" s="1"/>
  <c r="AA915" i="76" a="1"/>
  <c r="AA915" i="76" s="1"/>
  <c r="AA840" i="76" a="1"/>
  <c r="AA840" i="76" s="1"/>
  <c r="AA275" i="76" a="1"/>
  <c r="AA275" i="76" s="1"/>
  <c r="AA841" i="76" a="1"/>
  <c r="AA841" i="76" s="1"/>
  <c r="AA281" i="76" a="1"/>
  <c r="AA281" i="76" s="1"/>
  <c r="AA282" i="76" a="1"/>
  <c r="AA282" i="76" s="1"/>
  <c r="AA842" i="76" a="1"/>
  <c r="AA842" i="76" s="1"/>
  <c r="AA845" i="76" a="1"/>
  <c r="AA845" i="76" s="1"/>
  <c r="AA846" i="76" a="1"/>
  <c r="AA846" i="76" s="1"/>
  <c r="AA847" i="76" a="1"/>
  <c r="AA847" i="76" s="1"/>
  <c r="AA848" i="76" a="1"/>
  <c r="AA848" i="76" s="1"/>
  <c r="AA849" i="76" a="1"/>
  <c r="AA849" i="76" s="1"/>
  <c r="AA850" i="76" a="1"/>
  <c r="AA850" i="76" s="1"/>
  <c r="AA851" i="76" a="1"/>
  <c r="AA851" i="76" s="1"/>
  <c r="AA852" i="76" a="1"/>
  <c r="AA852" i="76" s="1"/>
  <c r="AA1752" i="76" a="1"/>
  <c r="AA1752" i="76" s="1"/>
  <c r="AA283" i="76" a="1"/>
  <c r="AA283" i="76" s="1"/>
  <c r="AA856" i="76" a="1"/>
  <c r="AA856" i="76" s="1"/>
  <c r="AA857" i="76" a="1"/>
  <c r="AA857" i="76" s="1"/>
  <c r="AA858" i="76" a="1"/>
  <c r="AA858" i="76" s="1"/>
  <c r="AA859" i="76" a="1"/>
  <c r="AA859" i="76" s="1"/>
  <c r="AA284" i="76" a="1"/>
  <c r="AA284" i="76" s="1"/>
  <c r="AA860" i="76" a="1"/>
  <c r="AA860" i="76" s="1"/>
  <c r="AA861" i="76" a="1"/>
  <c r="AA861" i="76" s="1"/>
  <c r="AA862" i="76" a="1"/>
  <c r="AA862" i="76" s="1"/>
  <c r="AA863" i="76" a="1"/>
  <c r="AA863" i="76" s="1"/>
  <c r="AA864" i="76" a="1"/>
  <c r="AA864" i="76" s="1"/>
  <c r="AA826" i="76" a="1"/>
  <c r="AA826" i="76" s="1"/>
  <c r="AA285" i="76" a="1"/>
  <c r="AA285" i="76" s="1"/>
  <c r="AA867" i="76" a="1"/>
  <c r="AA867" i="76" s="1"/>
  <c r="AA868" i="76" a="1"/>
  <c r="AA868" i="76" s="1"/>
  <c r="AA869" i="76" a="1"/>
  <c r="AA869" i="76" s="1"/>
  <c r="AA299" i="76" a="1"/>
  <c r="AA299" i="76" s="1"/>
  <c r="AA870" i="76" a="1"/>
  <c r="AA870" i="76" s="1"/>
  <c r="AA871" i="76" a="1"/>
  <c r="AA871" i="76" s="1"/>
  <c r="AA873" i="76" a="1"/>
  <c r="AA873" i="76" s="1"/>
  <c r="AA874" i="76" a="1"/>
  <c r="AA874" i="76" s="1"/>
  <c r="AA875" i="76" a="1"/>
  <c r="AA875" i="76" s="1"/>
  <c r="AA876" i="76" a="1"/>
  <c r="AA876" i="76" s="1"/>
  <c r="AA877" i="76" a="1"/>
  <c r="AA877" i="76" s="1"/>
  <c r="AA302" i="76" a="1"/>
  <c r="AA302" i="76" s="1"/>
  <c r="AA878" i="76" a="1"/>
  <c r="AA878" i="76" s="1"/>
  <c r="AA880" i="76" a="1"/>
  <c r="AA880" i="76" s="1"/>
  <c r="AA881" i="76" a="1"/>
  <c r="AA881" i="76" s="1"/>
  <c r="AA1180" i="76" a="1"/>
  <c r="AA1180" i="76" s="1"/>
  <c r="AA886" i="76" a="1"/>
  <c r="AA886" i="76" s="1"/>
  <c r="AA887" i="76" a="1"/>
  <c r="AA887" i="76" s="1"/>
  <c r="AA303" i="76" a="1"/>
  <c r="AA303" i="76" s="1"/>
  <c r="AA888" i="76" a="1"/>
  <c r="AA888" i="76" s="1"/>
  <c r="AA889" i="76" a="1"/>
  <c r="AA889" i="76" s="1"/>
  <c r="AA890" i="76" a="1"/>
  <c r="AA890" i="76" s="1"/>
  <c r="AA309" i="76" a="1"/>
  <c r="AA309" i="76" s="1"/>
  <c r="AA317" i="76" a="1"/>
  <c r="AA317" i="76" s="1"/>
  <c r="AA891" i="76" a="1"/>
  <c r="AA891" i="76" s="1"/>
  <c r="AA892" i="76" a="1"/>
  <c r="AA892" i="76" s="1"/>
  <c r="AA331" i="76" a="1"/>
  <c r="AA331" i="76" s="1"/>
  <c r="AA894" i="76" a="1"/>
  <c r="AA894" i="76" s="1"/>
  <c r="AA895" i="76" a="1"/>
  <c r="AA895" i="76" s="1"/>
  <c r="AA896" i="76" a="1"/>
  <c r="AA896" i="76" s="1"/>
  <c r="AA897" i="76" a="1"/>
  <c r="AA897" i="76" s="1"/>
  <c r="AA898" i="76" a="1"/>
  <c r="AA898" i="76" s="1"/>
  <c r="AA899" i="76" a="1"/>
  <c r="AA899" i="76" s="1"/>
  <c r="AA900" i="76" a="1"/>
  <c r="AA900" i="76" s="1"/>
  <c r="AA338" i="76" a="1"/>
  <c r="AA338" i="76" s="1"/>
  <c r="AA902" i="76" a="1"/>
  <c r="AA902" i="76" s="1"/>
  <c r="AA903" i="76" a="1"/>
  <c r="AA903" i="76" s="1"/>
  <c r="AA904" i="76" a="1"/>
  <c r="AA904" i="76" s="1"/>
  <c r="AA905" i="76" a="1"/>
  <c r="AA905" i="76" s="1"/>
  <c r="AA342" i="76" a="1"/>
  <c r="AA342" i="76" s="1"/>
  <c r="AA356" i="76" a="1"/>
  <c r="AA356" i="76" s="1"/>
  <c r="AA909" i="76" a="1"/>
  <c r="AA909" i="76" s="1"/>
  <c r="AA910" i="76" a="1"/>
  <c r="AA910" i="76" s="1"/>
  <c r="AA911" i="76" a="1"/>
  <c r="AA911" i="76" s="1"/>
  <c r="AA357" i="76" a="1"/>
  <c r="AA357" i="76" s="1"/>
  <c r="AA912" i="76" a="1"/>
  <c r="AA912" i="76" s="1"/>
  <c r="AA361" i="76" a="1"/>
  <c r="AA361" i="76" s="1"/>
  <c r="AA914" i="76" a="1"/>
  <c r="AA914" i="76" s="1"/>
  <c r="AA916" i="76" a="1"/>
  <c r="AA916" i="76" s="1"/>
  <c r="AA917" i="76" a="1"/>
  <c r="AA917" i="76" s="1"/>
  <c r="AA918" i="76" a="1"/>
  <c r="AA918" i="76" s="1"/>
  <c r="AA365" i="76" a="1"/>
  <c r="AA365" i="76" s="1"/>
  <c r="AA919" i="76" a="1"/>
  <c r="AA919" i="76" s="1"/>
  <c r="AA920" i="76" a="1"/>
  <c r="AA920" i="76" s="1"/>
  <c r="AA389" i="76" a="1"/>
  <c r="AA389" i="76" s="1"/>
  <c r="AA923" i="76" a="1"/>
  <c r="AA923" i="76" s="1"/>
  <c r="AA924" i="76" a="1"/>
  <c r="AA924" i="76" s="1"/>
  <c r="AA404" i="76" a="1"/>
  <c r="AA404" i="76" s="1"/>
  <c r="AA925" i="76" a="1"/>
  <c r="AA925" i="76" s="1"/>
  <c r="AA926" i="76" a="1"/>
  <c r="AA926" i="76" s="1"/>
  <c r="AA928" i="76" a="1"/>
  <c r="AA928" i="76" s="1"/>
  <c r="AA927" i="76" a="1"/>
  <c r="AA927" i="76" s="1"/>
  <c r="AA931" i="76" a="1"/>
  <c r="AA931" i="76" s="1"/>
  <c r="AA424" i="76" a="1"/>
  <c r="AA424" i="76" s="1"/>
  <c r="AA1101" i="76" a="1"/>
  <c r="AA1101" i="76" s="1"/>
  <c r="AA932" i="76" a="1"/>
  <c r="AA932" i="76" s="1"/>
  <c r="AA933" i="76" a="1"/>
  <c r="AA933" i="76" s="1"/>
  <c r="AA936" i="76" a="1"/>
  <c r="AA936" i="76" s="1"/>
  <c r="AA434" i="76" a="1"/>
  <c r="AA434" i="76" s="1"/>
  <c r="AA436" i="76" a="1"/>
  <c r="AA436" i="76" s="1"/>
  <c r="AA937" i="76" a="1"/>
  <c r="AA937" i="76" s="1"/>
  <c r="AA941" i="76" a="1"/>
  <c r="AA941" i="76" s="1"/>
  <c r="AA938" i="76" a="1"/>
  <c r="AA938" i="76" s="1"/>
  <c r="AA939" i="76" a="1"/>
  <c r="AA939" i="76" s="1"/>
  <c r="AA940" i="76" a="1"/>
  <c r="AA940" i="76" s="1"/>
  <c r="AA942" i="76" a="1"/>
  <c r="AA942" i="76" s="1"/>
  <c r="AA943" i="76" a="1"/>
  <c r="AA943" i="76" s="1"/>
  <c r="AA944" i="76" a="1"/>
  <c r="AA944" i="76" s="1"/>
  <c r="AA945" i="76" a="1"/>
  <c r="AA945" i="76" s="1"/>
  <c r="AA946" i="76" a="1"/>
  <c r="AA946" i="76" s="1"/>
  <c r="AA947" i="76" a="1"/>
  <c r="AA947" i="76" s="1"/>
  <c r="AA948" i="76" a="1"/>
  <c r="AA948" i="76" s="1"/>
  <c r="AA949" i="76" a="1"/>
  <c r="AA949" i="76" s="1"/>
  <c r="AA950" i="76" a="1"/>
  <c r="AA950" i="76" s="1"/>
  <c r="AA951" i="76" a="1"/>
  <c r="AA951" i="76" s="1"/>
  <c r="AA952" i="76" a="1"/>
  <c r="AA952" i="76" s="1"/>
  <c r="AA953" i="76" a="1"/>
  <c r="AA953" i="76" s="1"/>
  <c r="AA954" i="76" a="1"/>
  <c r="AA954" i="76" s="1"/>
  <c r="AA956" i="76" a="1"/>
  <c r="AA956" i="76" s="1"/>
  <c r="AA971" i="76" a="1"/>
  <c r="AA971" i="76" s="1"/>
  <c r="AA957" i="76" a="1"/>
  <c r="AA957" i="76" s="1"/>
  <c r="AA437" i="76" a="1"/>
  <c r="AA437" i="76" s="1"/>
  <c r="AA958" i="76" a="1"/>
  <c r="AA958" i="76" s="1"/>
  <c r="AA959" i="76" a="1"/>
  <c r="AA959" i="76" s="1"/>
  <c r="AA960" i="76" a="1"/>
  <c r="AA960" i="76" s="1"/>
  <c r="AA961" i="76" a="1"/>
  <c r="AA961" i="76" s="1"/>
  <c r="AA962" i="76" a="1"/>
  <c r="AA962" i="76" s="1"/>
  <c r="AA963" i="76" a="1"/>
  <c r="AA963" i="76" s="1"/>
  <c r="AA964" i="76" a="1"/>
  <c r="AA964" i="76" s="1"/>
  <c r="AA965" i="76" a="1"/>
  <c r="AA965" i="76" s="1"/>
  <c r="AA966" i="76" a="1"/>
  <c r="AA966" i="76" s="1"/>
  <c r="AA967" i="76" a="1"/>
  <c r="AA967" i="76" s="1"/>
  <c r="AA968" i="76" a="1"/>
  <c r="AA968" i="76" s="1"/>
  <c r="AA969" i="76" a="1"/>
  <c r="AA969" i="76" s="1"/>
  <c r="AA970" i="76" a="1"/>
  <c r="AA970" i="76" s="1"/>
  <c r="AA974" i="76" a="1"/>
  <c r="AA974" i="76" s="1"/>
  <c r="AA972" i="76" a="1"/>
  <c r="AA972" i="76" s="1"/>
  <c r="AA975" i="76" a="1"/>
  <c r="AA975" i="76" s="1"/>
  <c r="AA978" i="76" a="1"/>
  <c r="AA978" i="76" s="1"/>
  <c r="AA976" i="76" a="1"/>
  <c r="AA976" i="76" s="1"/>
  <c r="AA510" i="76" a="1"/>
  <c r="AA510" i="76" s="1"/>
  <c r="AA511" i="76" a="1"/>
  <c r="AA511" i="76" s="1"/>
  <c r="AA979" i="76" a="1"/>
  <c r="AA979" i="76" s="1"/>
  <c r="AA980" i="76" a="1"/>
  <c r="AA980" i="76" s="1"/>
  <c r="AA981" i="76" a="1"/>
  <c r="AA981" i="76" s="1"/>
  <c r="AA991" i="76" a="1"/>
  <c r="AA991" i="76" s="1"/>
  <c r="AA992" i="76" a="1"/>
  <c r="AA992" i="76" s="1"/>
  <c r="AA982" i="76" a="1"/>
  <c r="AA982" i="76" s="1"/>
  <c r="AA983" i="76" a="1"/>
  <c r="AA983" i="76" s="1"/>
  <c r="AA984" i="76" a="1"/>
  <c r="AA984" i="76" s="1"/>
  <c r="AA985" i="76" a="1"/>
  <c r="AA985" i="76" s="1"/>
  <c r="AA986" i="76" a="1"/>
  <c r="AA986" i="76" s="1"/>
  <c r="AA987" i="76" a="1"/>
  <c r="AA987" i="76" s="1"/>
  <c r="AA988" i="76" a="1"/>
  <c r="AA988" i="76" s="1"/>
  <c r="AA989" i="76" a="1"/>
  <c r="AA989" i="76" s="1"/>
  <c r="AA1729" i="76" a="1"/>
  <c r="AA1729" i="76" s="1"/>
  <c r="AA998" i="76" a="1"/>
  <c r="AA998" i="76" s="1"/>
  <c r="AA1819" i="76" a="1"/>
  <c r="AA1819" i="76" s="1"/>
  <c r="AA994" i="76" a="1"/>
  <c r="AA994" i="76" s="1"/>
  <c r="AA995" i="76" a="1"/>
  <c r="AA995" i="76" s="1"/>
  <c r="AA996" i="76" a="1"/>
  <c r="AA996" i="76" s="1"/>
  <c r="AA997" i="76" a="1"/>
  <c r="AA997" i="76" s="1"/>
  <c r="AA1000" i="76" a="1"/>
  <c r="AA1000" i="76" s="1"/>
  <c r="AA1001" i="76" a="1"/>
  <c r="AA1001" i="76" s="1"/>
  <c r="AA1002" i="76" a="1"/>
  <c r="AA1002" i="76" s="1"/>
  <c r="AA512" i="76" a="1"/>
  <c r="AA512" i="76" s="1"/>
  <c r="AA1003" i="76" a="1"/>
  <c r="AA1003" i="76" s="1"/>
  <c r="AA1004" i="76" a="1"/>
  <c r="AA1004" i="76" s="1"/>
  <c r="AA1005" i="76" a="1"/>
  <c r="AA1005" i="76" s="1"/>
  <c r="AA1006" i="76" a="1"/>
  <c r="AA1006" i="76" s="1"/>
  <c r="AA1007" i="76" a="1"/>
  <c r="AA1007" i="76" s="1"/>
  <c r="AA1008" i="76" a="1"/>
  <c r="AA1008" i="76" s="1"/>
  <c r="AA1009" i="76" a="1"/>
  <c r="AA1009" i="76" s="1"/>
  <c r="AA1010" i="76" a="1"/>
  <c r="AA1010" i="76" s="1"/>
  <c r="AA1011" i="76" a="1"/>
  <c r="AA1011" i="76" s="1"/>
  <c r="AA1012" i="76" a="1"/>
  <c r="AA1012" i="76" s="1"/>
  <c r="AA513" i="76" a="1"/>
  <c r="AA513" i="76" s="1"/>
  <c r="AA1014" i="76" a="1"/>
  <c r="AA1014" i="76" s="1"/>
  <c r="AA1015" i="76" a="1"/>
  <c r="AA1015" i="76" s="1"/>
  <c r="AA1016" i="76" a="1"/>
  <c r="AA1016" i="76" s="1"/>
  <c r="AA1017" i="76" a="1"/>
  <c r="AA1017" i="76" s="1"/>
  <c r="AA1018" i="76" a="1"/>
  <c r="AA1018" i="76" s="1"/>
  <c r="AA1019" i="76" a="1"/>
  <c r="AA1019" i="76" s="1"/>
  <c r="AA9" i="76" a="1"/>
  <c r="AA9" i="76" s="1"/>
  <c r="AA516" i="76" a="1"/>
  <c r="AA516" i="76" s="1"/>
  <c r="AA1020" i="76" a="1"/>
  <c r="AA1020" i="76" s="1"/>
  <c r="AA1023" i="76" a="1"/>
  <c r="AA1023" i="76" s="1"/>
  <c r="AA1024" i="76" a="1"/>
  <c r="AA1024" i="76" s="1"/>
  <c r="AA1025" i="76" a="1"/>
  <c r="AA1025" i="76" s="1"/>
  <c r="AA1026" i="76" a="1"/>
  <c r="AA1026" i="76" s="1"/>
  <c r="AA1027" i="76" a="1"/>
  <c r="AA1027" i="76" s="1"/>
  <c r="AA1028" i="76" a="1"/>
  <c r="AA1028" i="76" s="1"/>
  <c r="AA1029" i="76" a="1"/>
  <c r="AA1029" i="76" s="1"/>
  <c r="AA1030" i="76" a="1"/>
  <c r="AA1030" i="76" s="1"/>
  <c r="AA1031" i="76" a="1"/>
  <c r="AA1031" i="76" s="1"/>
  <c r="AA517" i="76" a="1"/>
  <c r="AA517" i="76" s="1"/>
  <c r="AA1034" i="76" a="1"/>
  <c r="AA1034" i="76" s="1"/>
  <c r="AA518" i="76" a="1"/>
  <c r="AA518" i="76" s="1"/>
  <c r="AA1035" i="76" a="1"/>
  <c r="AA1035" i="76" s="1"/>
  <c r="AA525" i="76" a="1"/>
  <c r="AA525" i="76" s="1"/>
  <c r="AA1037" i="76" a="1"/>
  <c r="AA1037" i="76" s="1"/>
  <c r="AA1038" i="76" a="1"/>
  <c r="AA1038" i="76" s="1"/>
  <c r="AA1039" i="76" a="1"/>
  <c r="AA1039" i="76" s="1"/>
  <c r="AA1043" i="76" a="1"/>
  <c r="AA1043" i="76" s="1"/>
  <c r="AA1044" i="76" a="1"/>
  <c r="AA1044" i="76" s="1"/>
  <c r="AA526" i="76" a="1"/>
  <c r="AA526" i="76" s="1"/>
  <c r="AA533" i="76" a="1"/>
  <c r="AA533" i="76" s="1"/>
  <c r="AA1339" i="76" a="1"/>
  <c r="AA1339" i="76" s="1"/>
  <c r="AA552" i="76" a="1"/>
  <c r="AA552" i="76" s="1"/>
  <c r="AA570" i="76" a="1"/>
  <c r="AA570" i="76" s="1"/>
  <c r="AA1047" i="76" a="1"/>
  <c r="AA1047" i="76" s="1"/>
  <c r="AA1048" i="76" a="1"/>
  <c r="AA1048" i="76" s="1"/>
  <c r="AA1049" i="76" a="1"/>
  <c r="AA1049" i="76" s="1"/>
  <c r="AA579" i="76" a="1"/>
  <c r="AA579" i="76" s="1"/>
  <c r="AA1050" i="76" a="1"/>
  <c r="AA1050" i="76" s="1"/>
  <c r="AA624" i="76" a="1"/>
  <c r="AA624" i="76" s="1"/>
  <c r="AA581" i="76" a="1"/>
  <c r="AA581" i="76" s="1"/>
  <c r="AA582" i="76" a="1"/>
  <c r="AA582" i="76" s="1"/>
  <c r="AA583" i="76" a="1"/>
  <c r="AA583" i="76" s="1"/>
  <c r="AA1787" i="76" a="1"/>
  <c r="AA1787" i="76" s="1"/>
  <c r="AA584" i="76" a="1"/>
  <c r="AA584" i="76" s="1"/>
  <c r="AA585" i="76" a="1"/>
  <c r="AA585" i="76" s="1"/>
  <c r="AA586" i="76" a="1"/>
  <c r="AA586" i="76" s="1"/>
  <c r="AA587" i="76" a="1"/>
  <c r="AA587" i="76" s="1"/>
  <c r="AA588" i="76" a="1"/>
  <c r="AA588" i="76" s="1"/>
  <c r="AA1063" i="76" a="1"/>
  <c r="AA1063" i="76" s="1"/>
  <c r="AA1064" i="76" a="1"/>
  <c r="AA1064" i="76" s="1"/>
  <c r="AA589" i="76" a="1"/>
  <c r="AA589" i="76" s="1"/>
  <c r="AA1065" i="76" a="1"/>
  <c r="AA1065" i="76" s="1"/>
  <c r="AA1066" i="76" a="1"/>
  <c r="AA1066" i="76" s="1"/>
  <c r="AA1067" i="76" a="1"/>
  <c r="AA1067" i="76" s="1"/>
  <c r="AA1068" i="76" a="1"/>
  <c r="AA1068" i="76" s="1"/>
  <c r="AA1070" i="76" a="1"/>
  <c r="AA1070" i="76" s="1"/>
  <c r="AA591" i="76" a="1"/>
  <c r="AA591" i="76" s="1"/>
  <c r="AA592" i="76" a="1"/>
  <c r="AA592" i="76" s="1"/>
  <c r="AA593" i="76" a="1"/>
  <c r="AA593" i="76" s="1"/>
  <c r="AA711" i="76" a="1"/>
  <c r="AA711" i="76" s="1"/>
  <c r="AA594" i="76" a="1"/>
  <c r="AA594" i="76" s="1"/>
  <c r="AA1076" i="76" a="1"/>
  <c r="AA1076" i="76" s="1"/>
  <c r="AA1077" i="76" a="1"/>
  <c r="AA1077" i="76" s="1"/>
  <c r="AA1078" i="76" a="1"/>
  <c r="AA1078" i="76" s="1"/>
  <c r="AA1079" i="76" a="1"/>
  <c r="AA1079" i="76" s="1"/>
  <c r="AA595" i="76" a="1"/>
  <c r="AA595" i="76" s="1"/>
  <c r="AA1080" i="76" a="1"/>
  <c r="AA1080" i="76" s="1"/>
  <c r="AA1081" i="76" a="1"/>
  <c r="AA1081" i="76" s="1"/>
  <c r="AA596" i="76" a="1"/>
  <c r="AA596" i="76" s="1"/>
  <c r="AA597" i="76" a="1"/>
  <c r="AA597" i="76" s="1"/>
  <c r="AA598" i="76" a="1"/>
  <c r="AA598" i="76" s="1"/>
  <c r="AA599" i="76" a="1"/>
  <c r="AA599" i="76" s="1"/>
  <c r="AA606" i="76" a="1"/>
  <c r="AA606" i="76" s="1"/>
  <c r="AA1087" i="76" a="1"/>
  <c r="AA1087" i="76" s="1"/>
  <c r="AA1088" i="76" a="1"/>
  <c r="AA1088" i="76" s="1"/>
  <c r="AA608" i="76" a="1"/>
  <c r="AA608" i="76" s="1"/>
  <c r="AA610" i="76" a="1"/>
  <c r="AA610" i="76" s="1"/>
  <c r="AA611" i="76" a="1"/>
  <c r="AA611" i="76" s="1"/>
  <c r="AA1093" i="76" a="1"/>
  <c r="AA1093" i="76" s="1"/>
  <c r="AA1094" i="76" a="1"/>
  <c r="AA1094" i="76" s="1"/>
  <c r="AA1095" i="76" a="1"/>
  <c r="AA1095" i="76" s="1"/>
  <c r="AA1096" i="76" a="1"/>
  <c r="AA1096" i="76" s="1"/>
  <c r="AA615" i="76" a="1"/>
  <c r="AA615" i="76" s="1"/>
  <c r="AA1097" i="76" a="1"/>
  <c r="AA1097" i="76" s="1"/>
  <c r="AA1098" i="76" a="1"/>
  <c r="AA1098" i="76" s="1"/>
  <c r="AA1099" i="76" a="1"/>
  <c r="AA1099" i="76" s="1"/>
  <c r="AA1102" i="76" a="1"/>
  <c r="AA1102" i="76" s="1"/>
  <c r="AA1103" i="76" a="1"/>
  <c r="AA1103" i="76" s="1"/>
  <c r="AA1777" i="76" a="1"/>
  <c r="AA1777" i="76" s="1"/>
  <c r="AA616" i="76" a="1"/>
  <c r="AA616" i="76" s="1"/>
  <c r="AA1104" i="76" a="1"/>
  <c r="AA1104" i="76" s="1"/>
  <c r="AA1107" i="76" a="1"/>
  <c r="AA1107" i="76" s="1"/>
  <c r="AA1108" i="76" a="1"/>
  <c r="AA1108" i="76" s="1"/>
  <c r="AA1109" i="76" a="1"/>
  <c r="AA1109" i="76" s="1"/>
  <c r="AA1110" i="76" a="1"/>
  <c r="AA1110" i="76" s="1"/>
  <c r="AA1111" i="76" a="1"/>
  <c r="AA1111" i="76" s="1"/>
  <c r="AA1112" i="76" a="1"/>
  <c r="AA1112" i="76" s="1"/>
  <c r="AA271" i="76" a="1"/>
  <c r="AA271" i="76" s="1"/>
  <c r="AA1113" i="76" a="1"/>
  <c r="AA1113" i="76" s="1"/>
  <c r="AA1114" i="76" a="1"/>
  <c r="AA1114" i="76" s="1"/>
  <c r="AA617" i="76" a="1"/>
  <c r="AA617" i="76" s="1"/>
  <c r="AA620" i="76" a="1"/>
  <c r="AA620" i="76" s="1"/>
  <c r="AA1117" i="76" a="1"/>
  <c r="AA1117" i="76" s="1"/>
  <c r="AA667" i="76" a="1"/>
  <c r="AA667" i="76" s="1"/>
  <c r="AA673" i="76" a="1"/>
  <c r="AA673" i="76" s="1"/>
  <c r="AA1118" i="76" a="1"/>
  <c r="AA1118" i="76" s="1"/>
  <c r="AA674" i="76" a="1"/>
  <c r="AA674" i="76" s="1"/>
  <c r="AA675" i="76" a="1"/>
  <c r="AA675" i="76" s="1"/>
  <c r="AA677" i="76" a="1"/>
  <c r="AA677" i="76" s="1"/>
  <c r="AA678" i="76" a="1"/>
  <c r="AA678" i="76" s="1"/>
  <c r="AA679" i="76" a="1"/>
  <c r="AA679" i="76" s="1"/>
  <c r="AA683" i="76" a="1"/>
  <c r="AA683" i="76" s="1"/>
  <c r="AA1127" i="76" a="1"/>
  <c r="AA1127" i="76" s="1"/>
  <c r="AA1128" i="76" a="1"/>
  <c r="AA1128" i="76" s="1"/>
  <c r="AA684" i="76" a="1"/>
  <c r="AA684" i="76" s="1"/>
  <c r="AA1730" i="76" a="1"/>
  <c r="AA1730" i="76" s="1"/>
  <c r="AA10" i="76" a="1"/>
  <c r="AA10" i="76" s="1"/>
  <c r="AA685" i="76" a="1"/>
  <c r="AA685" i="76" s="1"/>
  <c r="AA686" i="76" a="1"/>
  <c r="AA686" i="76" s="1"/>
  <c r="AA532" i="76" a="1"/>
  <c r="AA532" i="76" s="1"/>
  <c r="AA1129" i="76" a="1"/>
  <c r="AA1129" i="76" s="1"/>
  <c r="AA663" i="76" a="1"/>
  <c r="AA663" i="76" s="1"/>
  <c r="AA1137" i="76" a="1"/>
  <c r="AA1137" i="76" s="1"/>
  <c r="AA1138" i="76" a="1"/>
  <c r="AA1138" i="76" s="1"/>
  <c r="AA1139" i="76" a="1"/>
  <c r="AA1139" i="76" s="1"/>
  <c r="AA687" i="76" a="1"/>
  <c r="AA687" i="76" s="1"/>
  <c r="AA1140" i="76" a="1"/>
  <c r="AA1140" i="76" s="1"/>
  <c r="AA1141" i="76" a="1"/>
  <c r="AA1141" i="76" s="1"/>
  <c r="AA688" i="76" a="1"/>
  <c r="AA688" i="76" s="1"/>
  <c r="AA689" i="76" a="1"/>
  <c r="AA689" i="76" s="1"/>
  <c r="AA693" i="76" a="1"/>
  <c r="AA693" i="76" s="1"/>
  <c r="AA694" i="76" a="1"/>
  <c r="AA694" i="76" s="1"/>
  <c r="AA1145" i="76" a="1"/>
  <c r="AA1145" i="76" s="1"/>
  <c r="AA1146" i="76" a="1"/>
  <c r="AA1146" i="76" s="1"/>
  <c r="AA1147" i="76" a="1"/>
  <c r="AA1147" i="76" s="1"/>
  <c r="AA1150" i="76" a="1"/>
  <c r="AA1150" i="76" s="1"/>
  <c r="AA695" i="76" a="1"/>
  <c r="AA695" i="76" s="1"/>
  <c r="AA696" i="76" a="1"/>
  <c r="AA696" i="76" s="1"/>
  <c r="AA697" i="76" a="1"/>
  <c r="AA697" i="76" s="1"/>
  <c r="AA713" i="76" a="1"/>
  <c r="AA713" i="76" s="1"/>
  <c r="AA714" i="76" a="1"/>
  <c r="AA714" i="76" s="1"/>
  <c r="AA1155" i="76" a="1"/>
  <c r="AA1155" i="76" s="1"/>
  <c r="AA1156" i="76" a="1"/>
  <c r="AA1156" i="76" s="1"/>
  <c r="AA1157" i="76" a="1"/>
  <c r="AA1157" i="76" s="1"/>
  <c r="AA1161" i="76" a="1"/>
  <c r="AA1161" i="76" s="1"/>
  <c r="AA1162" i="76" a="1"/>
  <c r="AA1162" i="76" s="1"/>
  <c r="AA1788" i="76" a="1"/>
  <c r="AA1788" i="76" s="1"/>
  <c r="AA1158" i="76" a="1"/>
  <c r="AA1158" i="76" s="1"/>
  <c r="AA1163" i="76" a="1"/>
  <c r="AA1163" i="76" s="1"/>
  <c r="AA1864" i="76" a="1"/>
  <c r="AA1864" i="76" s="1"/>
  <c r="AA715" i="76" a="1"/>
  <c r="AA715" i="76" s="1"/>
  <c r="AA32" i="76" a="1"/>
  <c r="AA32" i="76" s="1"/>
  <c r="AA718" i="76" a="1"/>
  <c r="AA718" i="76" s="1"/>
  <c r="AA737" i="76" a="1"/>
  <c r="AA737" i="76" s="1"/>
  <c r="AA1169" i="76" a="1"/>
  <c r="AA1169" i="76" s="1"/>
  <c r="AA185" i="76" a="1"/>
  <c r="AA185" i="76" s="1"/>
  <c r="AA1170" i="76" a="1"/>
  <c r="AA1170" i="76" s="1"/>
  <c r="AA1171" i="76" a="1"/>
  <c r="AA1171" i="76" s="1"/>
  <c r="AA1172" i="76" a="1"/>
  <c r="AA1172" i="76" s="1"/>
  <c r="AA1173" i="76" a="1"/>
  <c r="AA1173" i="76" s="1"/>
  <c r="AA1174" i="76" a="1"/>
  <c r="AA1174" i="76" s="1"/>
  <c r="AA1175" i="76" a="1"/>
  <c r="AA1175" i="76" s="1"/>
  <c r="AA1177" i="76" a="1"/>
  <c r="AA1177" i="76" s="1"/>
  <c r="AA738" i="76" a="1"/>
  <c r="AA738" i="76" s="1"/>
  <c r="AA750" i="76" a="1"/>
  <c r="AA750" i="76" s="1"/>
  <c r="AA1181" i="76" a="1"/>
  <c r="AA1181" i="76" s="1"/>
  <c r="AA773" i="76" a="1"/>
  <c r="AA773" i="76" s="1"/>
  <c r="AA1182" i="76" a="1"/>
  <c r="AA1182" i="76" s="1"/>
  <c r="AA1186" i="76" a="1"/>
  <c r="AA1186" i="76" s="1"/>
  <c r="AA774" i="76" a="1"/>
  <c r="AA774" i="76" s="1"/>
  <c r="AA1789" i="76" a="1"/>
  <c r="AA1789" i="76" s="1"/>
  <c r="AA1187" i="76" a="1"/>
  <c r="AA1187" i="76" s="1"/>
  <c r="AA1188" i="76" a="1"/>
  <c r="AA1188" i="76" s="1"/>
  <c r="AA1189" i="76" a="1"/>
  <c r="AA1189" i="76" s="1"/>
  <c r="AA775" i="76" a="1"/>
  <c r="AA775" i="76" s="1"/>
  <c r="AA1190" i="76" a="1"/>
  <c r="AA1190" i="76" s="1"/>
  <c r="AA1191" i="76" a="1"/>
  <c r="AA1191" i="76" s="1"/>
  <c r="AA1192" i="76" a="1"/>
  <c r="AA1192" i="76" s="1"/>
  <c r="AA776" i="76" a="1"/>
  <c r="AA776" i="76" s="1"/>
  <c r="AA777" i="76" a="1"/>
  <c r="AA777" i="76" s="1"/>
  <c r="AA778" i="76" a="1"/>
  <c r="AA778" i="76" s="1"/>
  <c r="AA1196" i="76" a="1"/>
  <c r="AA1196" i="76" s="1"/>
  <c r="AA1197" i="76" a="1"/>
  <c r="AA1197" i="76" s="1"/>
  <c r="AA1198" i="76" a="1"/>
  <c r="AA1198" i="76" s="1"/>
  <c r="AA1199" i="76" a="1"/>
  <c r="AA1199" i="76" s="1"/>
  <c r="AA1200" i="76" a="1"/>
  <c r="AA1200" i="76" s="1"/>
  <c r="AA1201" i="76" a="1"/>
  <c r="AA1201" i="76" s="1"/>
  <c r="AA1203" i="76" a="1"/>
  <c r="AA1203" i="76" s="1"/>
  <c r="AA779" i="76" a="1"/>
  <c r="AA779" i="76" s="1"/>
  <c r="AA780" i="76" a="1"/>
  <c r="AA780" i="76" s="1"/>
  <c r="AA1205" i="76" a="1"/>
  <c r="AA1205" i="76" s="1"/>
  <c r="AA1206" i="76" a="1"/>
  <c r="AA1206" i="76" s="1"/>
  <c r="AA1207" i="76" a="1"/>
  <c r="AA1207" i="76" s="1"/>
  <c r="AA781" i="76" a="1"/>
  <c r="AA781" i="76" s="1"/>
  <c r="AA1208" i="76" a="1"/>
  <c r="AA1208" i="76" s="1"/>
  <c r="AA1209" i="76" a="1"/>
  <c r="AA1209" i="76" s="1"/>
  <c r="AA782" i="76" a="1"/>
  <c r="AA782" i="76" s="1"/>
  <c r="AA788" i="76" a="1"/>
  <c r="AA788" i="76" s="1"/>
  <c r="AA843" i="76" a="1"/>
  <c r="AA843" i="76" s="1"/>
  <c r="AA844" i="76" a="1"/>
  <c r="AA844" i="76" s="1"/>
  <c r="AA1219" i="76" a="1"/>
  <c r="AA1219" i="76" s="1"/>
  <c r="AA1220" i="76" a="1"/>
  <c r="AA1220" i="76" s="1"/>
  <c r="AA1221" i="76" a="1"/>
  <c r="AA1221" i="76" s="1"/>
  <c r="AA872" i="76" a="1"/>
  <c r="AA872" i="76" s="1"/>
  <c r="AA273" i="76" a="1"/>
  <c r="AA273" i="76" s="1"/>
  <c r="AA1222" i="76" a="1"/>
  <c r="AA1222" i="76" s="1"/>
  <c r="AA879" i="76" a="1"/>
  <c r="AA879" i="76" s="1"/>
  <c r="AA882" i="76" a="1"/>
  <c r="AA882" i="76" s="1"/>
  <c r="AA885" i="76" a="1"/>
  <c r="AA885" i="76" s="1"/>
  <c r="AA1223" i="76" a="1"/>
  <c r="AA1223" i="76" s="1"/>
  <c r="AA908" i="76" a="1"/>
  <c r="AA908" i="76" s="1"/>
  <c r="AA913" i="76" a="1"/>
  <c r="AA913" i="76" s="1"/>
  <c r="AA1021" i="76" a="1"/>
  <c r="AA1021" i="76" s="1"/>
  <c r="AA1022" i="76" a="1"/>
  <c r="AA1022" i="76" s="1"/>
  <c r="AA1224" i="76" a="1"/>
  <c r="AA1224" i="76" s="1"/>
  <c r="AA1230" i="76" a="1"/>
  <c r="AA1230" i="76" s="1"/>
  <c r="AA1231" i="76" a="1"/>
  <c r="AA1231" i="76" s="1"/>
  <c r="AA1232" i="76" a="1"/>
  <c r="AA1232" i="76" s="1"/>
  <c r="AA1233" i="76" a="1"/>
  <c r="AA1233" i="76" s="1"/>
  <c r="AA1239" i="76" a="1"/>
  <c r="AA1239" i="76" s="1"/>
  <c r="AA1040" i="76" a="1"/>
  <c r="AA1040" i="76" s="1"/>
  <c r="AA1041" i="76" a="1"/>
  <c r="AA1041" i="76" s="1"/>
  <c r="AA1042" i="76" a="1"/>
  <c r="AA1042" i="76" s="1"/>
  <c r="AA1240" i="76" a="1"/>
  <c r="AA1240" i="76" s="1"/>
  <c r="AA1045" i="76" a="1"/>
  <c r="AA1045" i="76" s="1"/>
  <c r="AA1046" i="76" a="1"/>
  <c r="AA1046" i="76" s="1"/>
  <c r="AA1241" i="76" a="1"/>
  <c r="AA1241" i="76" s="1"/>
  <c r="AA1242" i="76" a="1"/>
  <c r="AA1242" i="76" s="1"/>
  <c r="AA1243" i="76" a="1"/>
  <c r="AA1243" i="76" s="1"/>
  <c r="AA1051" i="76" a="1"/>
  <c r="AA1051" i="76" s="1"/>
  <c r="AA1247" i="76" a="1"/>
  <c r="AA1247" i="76" s="1"/>
  <c r="AA1248" i="76" a="1"/>
  <c r="AA1248" i="76" s="1"/>
  <c r="AA1249" i="76" a="1"/>
  <c r="AA1249" i="76" s="1"/>
  <c r="AA1246" i="76" a="1"/>
  <c r="AA1246" i="76" s="1"/>
  <c r="AA1052" i="76" a="1"/>
  <c r="AA1052" i="76" s="1"/>
  <c r="AA1053" i="76" a="1"/>
  <c r="AA1053" i="76" s="1"/>
  <c r="AA1054" i="76" a="1"/>
  <c r="AA1054" i="76" s="1"/>
  <c r="AA1055" i="76" a="1"/>
  <c r="AA1055" i="76" s="1"/>
  <c r="AA1056" i="76" a="1"/>
  <c r="AA1056" i="76" s="1"/>
  <c r="AA1057" i="76" a="1"/>
  <c r="AA1057" i="76" s="1"/>
  <c r="AA1255" i="76" a="1"/>
  <c r="AA1255" i="76" s="1"/>
  <c r="AA1058" i="76" a="1"/>
  <c r="AA1058" i="76" s="1"/>
  <c r="AA1059" i="76" a="1"/>
  <c r="AA1059" i="76" s="1"/>
  <c r="AA1060" i="76" a="1"/>
  <c r="AA1060" i="76" s="1"/>
  <c r="AA1082" i="76" a="1"/>
  <c r="AA1082" i="76" s="1"/>
  <c r="AA1083" i="76" a="1"/>
  <c r="AA1083" i="76" s="1"/>
  <c r="AA1084" i="76" a="1"/>
  <c r="AA1084" i="76" s="1"/>
  <c r="AA1085" i="76" a="1"/>
  <c r="AA1085" i="76" s="1"/>
  <c r="AA1086" i="76" a="1"/>
  <c r="AA1086" i="76" s="1"/>
  <c r="AA1089" i="76" a="1"/>
  <c r="AA1089" i="76" s="1"/>
  <c r="AA1265" i="76" a="1"/>
  <c r="AA1265" i="76" s="1"/>
  <c r="AA1266" i="76" a="1"/>
  <c r="AA1266" i="76" s="1"/>
  <c r="AA1267" i="76" a="1"/>
  <c r="AA1267" i="76" s="1"/>
  <c r="AA1268" i="76" a="1"/>
  <c r="AA1268" i="76" s="1"/>
  <c r="AA1269" i="76" a="1"/>
  <c r="AA1269" i="76" s="1"/>
  <c r="AA1270" i="76" a="1"/>
  <c r="AA1270" i="76" s="1"/>
  <c r="AA1271" i="76" a="1"/>
  <c r="AA1271" i="76" s="1"/>
  <c r="AA1272" i="76" a="1"/>
  <c r="AA1272" i="76" s="1"/>
  <c r="AA1273" i="76" a="1"/>
  <c r="AA1273" i="76" s="1"/>
  <c r="AA1274" i="76" a="1"/>
  <c r="AA1274" i="76" s="1"/>
  <c r="AA1275" i="76" a="1"/>
  <c r="AA1275" i="76" s="1"/>
  <c r="AA1276" i="76" a="1"/>
  <c r="AA1276" i="76" s="1"/>
  <c r="AA1277" i="76" a="1"/>
  <c r="AA1277" i="76" s="1"/>
  <c r="AA1278" i="76" a="1"/>
  <c r="AA1278" i="76" s="1"/>
  <c r="AA1279" i="76" a="1"/>
  <c r="AA1279" i="76" s="1"/>
  <c r="AA1280" i="76" a="1"/>
  <c r="AA1280" i="76" s="1"/>
  <c r="AA1281" i="76" a="1"/>
  <c r="AA1281" i="76" s="1"/>
  <c r="AA1282" i="76" a="1"/>
  <c r="AA1282" i="76" s="1"/>
  <c r="AA1283" i="76" a="1"/>
  <c r="AA1283" i="76" s="1"/>
  <c r="AA1284" i="76" a="1"/>
  <c r="AA1284" i="76" s="1"/>
  <c r="AA1285" i="76" a="1"/>
  <c r="AA1285" i="76" s="1"/>
  <c r="AA1090" i="76" a="1"/>
  <c r="AA1090" i="76" s="1"/>
  <c r="AA1286" i="76" a="1"/>
  <c r="AA1286" i="76" s="1"/>
  <c r="AA1287" i="76" a="1"/>
  <c r="AA1287" i="76" s="1"/>
  <c r="AA1288" i="76" a="1"/>
  <c r="AA1288" i="76" s="1"/>
  <c r="AA1289" i="76" a="1"/>
  <c r="AA1289" i="76" s="1"/>
  <c r="AA1290" i="76" a="1"/>
  <c r="AA1290" i="76" s="1"/>
  <c r="AA1291" i="76" a="1"/>
  <c r="AA1291" i="76" s="1"/>
  <c r="AA1293" i="76" a="1"/>
  <c r="AA1293" i="76" s="1"/>
  <c r="AA1294" i="76" a="1"/>
  <c r="AA1294" i="76" s="1"/>
  <c r="AA1295" i="76" a="1"/>
  <c r="AA1295" i="76" s="1"/>
  <c r="AA1296" i="76" a="1"/>
  <c r="AA1296" i="76" s="1"/>
  <c r="AA1297" i="76" a="1"/>
  <c r="AA1297" i="76" s="1"/>
  <c r="AA1298" i="76" a="1"/>
  <c r="AA1298" i="76" s="1"/>
  <c r="AA1091" i="76" a="1"/>
  <c r="AA1091" i="76" s="1"/>
  <c r="AA1304" i="76" a="1"/>
  <c r="AA1304" i="76" s="1"/>
  <c r="AA1305" i="76" a="1"/>
  <c r="AA1305" i="76" s="1"/>
  <c r="AA1306" i="76" a="1"/>
  <c r="AA1306" i="76" s="1"/>
  <c r="AA1307" i="76" a="1"/>
  <c r="AA1307" i="76" s="1"/>
  <c r="AA1308" i="76" a="1"/>
  <c r="AA1308" i="76" s="1"/>
  <c r="AA1309" i="76" a="1"/>
  <c r="AA1309" i="76" s="1"/>
  <c r="AA1119" i="76" a="1"/>
  <c r="AA1119" i="76" s="1"/>
  <c r="AA1120" i="76" a="1"/>
  <c r="AA1120" i="76" s="1"/>
  <c r="AA1124" i="76" a="1"/>
  <c r="AA1124" i="76" s="1"/>
  <c r="AA1125" i="76" a="1"/>
  <c r="AA1125" i="76" s="1"/>
  <c r="AA1126" i="76" a="1"/>
  <c r="AA1126" i="76" s="1"/>
  <c r="AA1130" i="76" a="1"/>
  <c r="AA1130" i="76" s="1"/>
  <c r="AA1131" i="76" a="1"/>
  <c r="AA1131" i="76" s="1"/>
  <c r="AA1132" i="76" a="1"/>
  <c r="AA1132" i="76" s="1"/>
  <c r="AA1133" i="76" a="1"/>
  <c r="AA1133" i="76" s="1"/>
  <c r="AA1316" i="76" a="1"/>
  <c r="AA1316" i="76" s="1"/>
  <c r="AA1317" i="76" a="1"/>
  <c r="AA1317" i="76" s="1"/>
  <c r="AA990" i="76" a="1"/>
  <c r="AA990" i="76" s="1"/>
  <c r="AA1134" i="76" a="1"/>
  <c r="AA1134" i="76" s="1"/>
  <c r="AA1318" i="76" a="1"/>
  <c r="AA1318" i="76" s="1"/>
  <c r="AA1142" i="76" a="1"/>
  <c r="AA1142" i="76" s="1"/>
  <c r="AA1319" i="76" a="1"/>
  <c r="AA1319" i="76" s="1"/>
  <c r="AA1320" i="76" a="1"/>
  <c r="AA1320" i="76" s="1"/>
  <c r="AA1321" i="76" a="1"/>
  <c r="AA1321" i="76" s="1"/>
  <c r="AA1322" i="76" a="1"/>
  <c r="AA1322" i="76" s="1"/>
  <c r="AA1323" i="76" a="1"/>
  <c r="AA1323" i="76" s="1"/>
  <c r="AA1149" i="76" a="1"/>
  <c r="AA1149" i="76" s="1"/>
  <c r="AA1151" i="76" a="1"/>
  <c r="AA1151" i="76" s="1"/>
  <c r="AA1152" i="76" a="1"/>
  <c r="AA1152" i="76" s="1"/>
  <c r="AA1160" i="76" a="1"/>
  <c r="AA1160" i="76" s="1"/>
  <c r="AA1336" i="76" a="1"/>
  <c r="AA1336" i="76" s="1"/>
  <c r="AA1194" i="76" a="1"/>
  <c r="AA1194" i="76" s="1"/>
  <c r="AA1195" i="76" a="1"/>
  <c r="AA1195" i="76" s="1"/>
  <c r="AA1202" i="76" a="1"/>
  <c r="AA1202" i="76" s="1"/>
  <c r="AA1210" i="76" a="1"/>
  <c r="AA1210" i="76" s="1"/>
  <c r="AA1211" i="76" a="1"/>
  <c r="AA1211" i="76" s="1"/>
  <c r="AA1212" i="76" a="1"/>
  <c r="AA1212" i="76" s="1"/>
  <c r="AA1213" i="76" a="1"/>
  <c r="AA1213" i="76" s="1"/>
  <c r="AA1341" i="76" a="1"/>
  <c r="AA1341" i="76" s="1"/>
  <c r="AA1342" i="76" a="1"/>
  <c r="AA1342" i="76" s="1"/>
  <c r="AA1343" i="76" a="1"/>
  <c r="AA1343" i="76" s="1"/>
  <c r="AA1344" i="76" a="1"/>
  <c r="AA1344" i="76" s="1"/>
  <c r="AA1214" i="76" a="1"/>
  <c r="AA1214" i="76" s="1"/>
  <c r="AA1345" i="76" a="1"/>
  <c r="AA1345" i="76" s="1"/>
  <c r="AA1216" i="76" a="1"/>
  <c r="AA1216" i="76" s="1"/>
  <c r="AA1218" i="76" a="1"/>
  <c r="AA1218" i="76" s="1"/>
  <c r="AA1225" i="76" a="1"/>
  <c r="AA1225" i="76" s="1"/>
  <c r="AA1346" i="76" a="1"/>
  <c r="AA1346" i="76" s="1"/>
  <c r="AA1226" i="76" a="1"/>
  <c r="AA1226" i="76" s="1"/>
  <c r="AA504" i="76" a="1"/>
  <c r="AA504" i="76" s="1"/>
  <c r="AA1350" i="76" a="1"/>
  <c r="AA1350" i="76" s="1"/>
  <c r="AA1351" i="76" a="1"/>
  <c r="AA1351" i="76" s="1"/>
  <c r="AA1352" i="76" a="1"/>
  <c r="AA1352" i="76" s="1"/>
  <c r="AA1353" i="76" a="1"/>
  <c r="AA1353" i="76" s="1"/>
  <c r="AA1354" i="76" a="1"/>
  <c r="AA1354" i="76" s="1"/>
  <c r="AA1355" i="76" a="1"/>
  <c r="AA1355" i="76" s="1"/>
  <c r="AA1356" i="76" a="1"/>
  <c r="AA1356" i="76" s="1"/>
  <c r="AA1357" i="76" a="1"/>
  <c r="AA1357" i="76" s="1"/>
  <c r="AA1358" i="76" a="1"/>
  <c r="AA1358" i="76" s="1"/>
  <c r="AA1359" i="76" a="1"/>
  <c r="AA1359" i="76" s="1"/>
  <c r="AA1360" i="76" a="1"/>
  <c r="AA1360" i="76" s="1"/>
  <c r="AA1361" i="76" a="1"/>
  <c r="AA1361" i="76" s="1"/>
  <c r="AA1362" i="76" a="1"/>
  <c r="AA1362" i="76" s="1"/>
  <c r="AA1367" i="76" a="1"/>
  <c r="AA1367" i="76" s="1"/>
  <c r="AA1368" i="76" a="1"/>
  <c r="AA1368" i="76" s="1"/>
  <c r="AA1369" i="76" a="1"/>
  <c r="AA1369" i="76" s="1"/>
  <c r="AA1227" i="76" a="1"/>
  <c r="AA1227" i="76" s="1"/>
  <c r="AA1228" i="76" a="1"/>
  <c r="AA1228" i="76" s="1"/>
  <c r="AA1229" i="76" a="1"/>
  <c r="AA1229" i="76" s="1"/>
  <c r="AA1236" i="76" a="1"/>
  <c r="AA1236" i="76" s="1"/>
  <c r="AA1237" i="76" a="1"/>
  <c r="AA1237" i="76" s="1"/>
  <c r="AA1370" i="76" a="1"/>
  <c r="AA1370" i="76" s="1"/>
  <c r="AA1371" i="76" a="1"/>
  <c r="AA1371" i="76" s="1"/>
  <c r="AA1372" i="76" a="1"/>
  <c r="AA1372" i="76" s="1"/>
  <c r="AA1238" i="76" a="1"/>
  <c r="AA1238" i="76" s="1"/>
  <c r="AA1375" i="76" a="1"/>
  <c r="AA1375" i="76" s="1"/>
  <c r="AA1376" i="76" a="1"/>
  <c r="AA1376" i="76" s="1"/>
  <c r="AA1377" i="76" a="1"/>
  <c r="AA1377" i="76" s="1"/>
  <c r="AA1378" i="76" a="1"/>
  <c r="AA1378" i="76" s="1"/>
  <c r="AA1379" i="76" a="1"/>
  <c r="AA1379" i="76" s="1"/>
  <c r="AA1380" i="76" a="1"/>
  <c r="AA1380" i="76" s="1"/>
  <c r="AA1384" i="76" a="1"/>
  <c r="AA1384" i="76" s="1"/>
  <c r="AA1385" i="76" a="1"/>
  <c r="AA1385" i="76" s="1"/>
  <c r="AA1386" i="76" a="1"/>
  <c r="AA1386" i="76" s="1"/>
  <c r="AA1387" i="76" a="1"/>
  <c r="AA1387" i="76" s="1"/>
  <c r="AA1244" i="76" a="1"/>
  <c r="AA1244" i="76" s="1"/>
  <c r="AA1256" i="76" a="1"/>
  <c r="AA1256" i="76" s="1"/>
  <c r="AA1388" i="76" a="1"/>
  <c r="AA1388" i="76" s="1"/>
  <c r="AA1389" i="76" a="1"/>
  <c r="AA1389" i="76" s="1"/>
  <c r="AA1257" i="76" a="1"/>
  <c r="AA1257" i="76" s="1"/>
  <c r="AA1390" i="76" a="1"/>
  <c r="AA1390" i="76" s="1"/>
  <c r="AA1391" i="76" a="1"/>
  <c r="AA1391" i="76" s="1"/>
  <c r="AA1393" i="76" a="1"/>
  <c r="AA1393" i="76" s="1"/>
  <c r="AA1394" i="76" a="1"/>
  <c r="AA1394" i="76" s="1"/>
  <c r="AA304" i="76" a="1"/>
  <c r="AA304" i="76" s="1"/>
  <c r="AA1395" i="76" a="1"/>
  <c r="AA1395" i="76" s="1"/>
  <c r="AA1396" i="76" a="1"/>
  <c r="AA1396" i="76" s="1"/>
  <c r="AA1397" i="76" a="1"/>
  <c r="AA1397" i="76" s="1"/>
  <c r="AA1398" i="76" a="1"/>
  <c r="AA1398" i="76" s="1"/>
  <c r="AA1399" i="76" a="1"/>
  <c r="AA1399" i="76" s="1"/>
  <c r="AA1400" i="76" a="1"/>
  <c r="AA1400" i="76" s="1"/>
  <c r="AA1401" i="76" a="1"/>
  <c r="AA1401" i="76" s="1"/>
  <c r="AA1402" i="76" a="1"/>
  <c r="AA1402" i="76" s="1"/>
  <c r="AA1403" i="76" a="1"/>
  <c r="AA1403" i="76" s="1"/>
  <c r="AA1404" i="76" a="1"/>
  <c r="AA1404" i="76" s="1"/>
  <c r="AA1405" i="76" a="1"/>
  <c r="AA1405" i="76" s="1"/>
  <c r="AA1406" i="76" a="1"/>
  <c r="AA1406" i="76" s="1"/>
  <c r="AA1407" i="76" a="1"/>
  <c r="AA1407" i="76" s="1"/>
  <c r="AA1408" i="76" a="1"/>
  <c r="AA1408" i="76" s="1"/>
  <c r="AA1409" i="76" a="1"/>
  <c r="AA1409" i="76" s="1"/>
  <c r="AA1410" i="76" a="1"/>
  <c r="AA1410" i="76" s="1"/>
  <c r="AA1411" i="76" a="1"/>
  <c r="AA1411" i="76" s="1"/>
  <c r="AA1412" i="76" a="1"/>
  <c r="AA1412" i="76" s="1"/>
  <c r="AA1413" i="76" a="1"/>
  <c r="AA1413" i="76" s="1"/>
  <c r="AA1258" i="76" a="1"/>
  <c r="AA1258" i="76" s="1"/>
  <c r="AA1259" i="76" a="1"/>
  <c r="AA1259" i="76" s="1"/>
  <c r="AA1260" i="76" a="1"/>
  <c r="AA1260" i="76" s="1"/>
  <c r="AA1261" i="76" a="1"/>
  <c r="AA1261" i="76" s="1"/>
  <c r="AA1262" i="76" a="1"/>
  <c r="AA1262" i="76" s="1"/>
  <c r="AA43" i="76" a="1"/>
  <c r="AA43" i="76" s="1"/>
  <c r="AA1263" i="76" a="1"/>
  <c r="AA1263" i="76" s="1"/>
  <c r="AA1264" i="76" a="1"/>
  <c r="AA1264" i="76" s="1"/>
  <c r="AA1292" i="76" a="1"/>
  <c r="AA1292" i="76" s="1"/>
  <c r="AA1300" i="76" a="1"/>
  <c r="AA1300" i="76" s="1"/>
  <c r="AA1301" i="76" a="1"/>
  <c r="AA1301" i="76" s="1"/>
  <c r="AA1302" i="76" a="1"/>
  <c r="AA1302" i="76" s="1"/>
  <c r="AA1426" i="76" a="1"/>
  <c r="AA1426" i="76" s="1"/>
  <c r="AA1428" i="76" a="1"/>
  <c r="AA1428" i="76" s="1"/>
  <c r="AA1303" i="76" a="1"/>
  <c r="AA1303" i="76" s="1"/>
  <c r="AA1310" i="76" a="1"/>
  <c r="AA1310" i="76" s="1"/>
  <c r="AA676" i="76" a="1"/>
  <c r="AA676" i="76" s="1"/>
  <c r="AA1311" i="76" a="1"/>
  <c r="AA1311" i="76" s="1"/>
  <c r="AA1436" i="76" a="1"/>
  <c r="AA1436" i="76" s="1"/>
  <c r="AA1312" i="76" a="1"/>
  <c r="AA1312" i="76" s="1"/>
  <c r="AA1313" i="76" a="1"/>
  <c r="AA1313" i="76" s="1"/>
  <c r="AA1314" i="76" a="1"/>
  <c r="AA1314" i="76" s="1"/>
  <c r="AA1324" i="76" a="1"/>
  <c r="AA1324" i="76" s="1"/>
  <c r="AA1325" i="76" a="1"/>
  <c r="AA1325" i="76" s="1"/>
  <c r="AA1328" i="76" a="1"/>
  <c r="AA1328" i="76" s="1"/>
  <c r="AA1329" i="76" a="1"/>
  <c r="AA1329" i="76" s="1"/>
  <c r="AA1331" i="76" a="1"/>
  <c r="AA1331" i="76" s="1"/>
  <c r="AA1332" i="76" a="1"/>
  <c r="AA1332" i="76" s="1"/>
  <c r="AA1334" i="76" a="1"/>
  <c r="AA1334" i="76" s="1"/>
  <c r="AA1335" i="76" a="1"/>
  <c r="AA1335" i="76" s="1"/>
  <c r="AA1337" i="76" a="1"/>
  <c r="AA1337" i="76" s="1"/>
  <c r="AA1437" i="76" a="1"/>
  <c r="AA1437" i="76" s="1"/>
  <c r="AA1438" i="76" a="1"/>
  <c r="AA1438" i="76" s="1"/>
  <c r="AA1340" i="76" a="1"/>
  <c r="AA1340" i="76" s="1"/>
  <c r="AA1439" i="76" a="1"/>
  <c r="AA1439" i="76" s="1"/>
  <c r="AA1347" i="76" a="1"/>
  <c r="AA1347" i="76" s="1"/>
  <c r="AA1348" i="76" a="1"/>
  <c r="AA1348" i="76" s="1"/>
  <c r="AA1349" i="76" a="1"/>
  <c r="AA1349" i="76" s="1"/>
  <c r="AA1365" i="76" a="1"/>
  <c r="AA1365" i="76" s="1"/>
  <c r="AA1366" i="76" a="1"/>
  <c r="AA1366" i="76" s="1"/>
  <c r="AA1373" i="76" a="1"/>
  <c r="AA1373" i="76" s="1"/>
  <c r="AA1374" i="76" a="1"/>
  <c r="AA1374" i="76" s="1"/>
  <c r="AA1458" i="76" a="1"/>
  <c r="AA1458" i="76" s="1"/>
  <c r="AA1414" i="76" a="1"/>
  <c r="AA1414" i="76" s="1"/>
  <c r="AA1415" i="76" a="1"/>
  <c r="AA1415" i="76" s="1"/>
  <c r="AA1416" i="76" a="1"/>
  <c r="AA1416" i="76" s="1"/>
  <c r="AA1417" i="76" a="1"/>
  <c r="AA1417" i="76" s="1"/>
  <c r="AA1418" i="76" a="1"/>
  <c r="AA1418" i="76" s="1"/>
  <c r="AA1419" i="76" a="1"/>
  <c r="AA1419" i="76" s="1"/>
  <c r="AA1420" i="76" a="1"/>
  <c r="AA1420" i="76" s="1"/>
  <c r="AA1421" i="76" a="1"/>
  <c r="AA1421" i="76" s="1"/>
  <c r="AA1422" i="76" a="1"/>
  <c r="AA1422" i="76" s="1"/>
  <c r="AA1423" i="76" a="1"/>
  <c r="AA1423" i="76" s="1"/>
  <c r="AA1424" i="76" a="1"/>
  <c r="AA1424" i="76" s="1"/>
  <c r="AA1425" i="76" a="1"/>
  <c r="AA1425" i="76" s="1"/>
  <c r="AA1429" i="76" a="1"/>
  <c r="AA1429" i="76" s="1"/>
  <c r="AA1430" i="76" a="1"/>
  <c r="AA1430" i="76" s="1"/>
  <c r="AA1431" i="76" a="1"/>
  <c r="AA1431" i="76" s="1"/>
  <c r="AA1432" i="76" a="1"/>
  <c r="AA1432" i="76" s="1"/>
  <c r="AA1433" i="76" a="1"/>
  <c r="AA1433" i="76" s="1"/>
  <c r="AA1434" i="76" a="1"/>
  <c r="AA1434" i="76" s="1"/>
  <c r="AA1435" i="76" a="1"/>
  <c r="AA1435" i="76" s="1"/>
  <c r="AA1481" i="76" a="1"/>
  <c r="AA1481" i="76" s="1"/>
  <c r="AA1482" i="76" a="1"/>
  <c r="AA1482" i="76" s="1"/>
  <c r="AA1440" i="76" a="1"/>
  <c r="AA1440" i="76" s="1"/>
  <c r="AA1735" i="76" a="1"/>
  <c r="AA1735" i="76" s="1"/>
  <c r="AA1790" i="76" a="1"/>
  <c r="AA1790" i="76" s="1"/>
  <c r="AA1812" i="76" a="1"/>
  <c r="AA1812" i="76" s="1"/>
  <c r="AA1483" i="76" a="1"/>
  <c r="AA1483" i="76" s="1"/>
  <c r="AA1441" i="76" a="1"/>
  <c r="AA1441" i="76" s="1"/>
  <c r="AA1442" i="76" a="1"/>
  <c r="AA1442" i="76" s="1"/>
  <c r="AA1443" i="76" a="1"/>
  <c r="AA1443" i="76" s="1"/>
  <c r="AA1444" i="76" a="1"/>
  <c r="AA1444" i="76" s="1"/>
  <c r="AA1445" i="76" a="1"/>
  <c r="AA1445" i="76" s="1"/>
  <c r="AA1446" i="76" a="1"/>
  <c r="AA1446" i="76" s="1"/>
  <c r="AA1447" i="76" a="1"/>
  <c r="AA1447" i="76" s="1"/>
  <c r="AA1448" i="76" a="1"/>
  <c r="AA1448" i="76" s="1"/>
  <c r="AA1449" i="76" a="1"/>
  <c r="AA1449" i="76" s="1"/>
  <c r="AA1496" i="76" a="1"/>
  <c r="AA1496" i="76" s="1"/>
  <c r="AA1451" i="76" a="1"/>
  <c r="AA1451" i="76" s="1"/>
  <c r="AA1452" i="76" a="1"/>
  <c r="AA1452" i="76" s="1"/>
  <c r="AA1453" i="76" a="1"/>
  <c r="AA1453" i="76" s="1"/>
  <c r="AA1454" i="76" a="1"/>
  <c r="AA1454" i="76" s="1"/>
  <c r="AA1455" i="76" a="1"/>
  <c r="AA1455" i="76" s="1"/>
  <c r="AA1456" i="76" a="1"/>
  <c r="AA1456" i="76" s="1"/>
  <c r="AA1504" i="76" a="1"/>
  <c r="AA1504" i="76" s="1"/>
  <c r="AA1457" i="76" a="1"/>
  <c r="AA1457" i="76" s="1"/>
  <c r="AA1505" i="76" a="1"/>
  <c r="AA1505" i="76" s="1"/>
  <c r="AA1506" i="76" a="1"/>
  <c r="AA1506" i="76" s="1"/>
  <c r="AA407" i="76" a="1"/>
  <c r="AA407" i="76" s="1"/>
  <c r="AA1507" i="76" a="1"/>
  <c r="AA1507" i="76" s="1"/>
  <c r="AA1508" i="76" a="1"/>
  <c r="AA1508" i="76" s="1"/>
  <c r="AA664" i="76" a="1"/>
  <c r="AA664" i="76" s="1"/>
  <c r="AA1459" i="76" a="1"/>
  <c r="AA1459" i="76" s="1"/>
  <c r="AA1460" i="76" a="1"/>
  <c r="AA1460" i="76" s="1"/>
  <c r="AA1461" i="76" a="1"/>
  <c r="AA1461" i="76" s="1"/>
  <c r="AA1509" i="76" a="1"/>
  <c r="AA1509" i="76" s="1"/>
  <c r="AA1510" i="76" a="1"/>
  <c r="AA1510" i="76" s="1"/>
  <c r="AA1462" i="76" a="1"/>
  <c r="AA1462" i="76" s="1"/>
  <c r="AA1463" i="76" a="1"/>
  <c r="AA1463" i="76" s="1"/>
  <c r="AA1464" i="76" a="1"/>
  <c r="AA1464" i="76" s="1"/>
  <c r="AA1465" i="76" a="1"/>
  <c r="AA1465" i="76" s="1"/>
  <c r="AA1466" i="76" a="1"/>
  <c r="AA1466" i="76" s="1"/>
  <c r="AA618" i="76" a="1"/>
  <c r="AA618" i="76" s="1"/>
  <c r="AA1467" i="76" a="1"/>
  <c r="AA1467" i="76" s="1"/>
  <c r="AA1468" i="76" a="1"/>
  <c r="AA1468" i="76" s="1"/>
  <c r="AA1519" i="76" a="1"/>
  <c r="AA1519" i="76" s="1"/>
  <c r="AA1520" i="76" a="1"/>
  <c r="AA1520" i="76" s="1"/>
  <c r="AA1521" i="76" a="1"/>
  <c r="AA1521" i="76" s="1"/>
  <c r="AA1522" i="76" a="1"/>
  <c r="AA1522" i="76" s="1"/>
  <c r="AA1523" i="76" a="1"/>
  <c r="AA1523" i="76" s="1"/>
  <c r="AA1469" i="76" a="1"/>
  <c r="AA1469" i="76" s="1"/>
  <c r="AA1524" i="76" a="1"/>
  <c r="AA1524" i="76" s="1"/>
  <c r="AA1528" i="76" a="1"/>
  <c r="AA1528" i="76" s="1"/>
  <c r="AA1529" i="76" a="1"/>
  <c r="AA1529" i="76" s="1"/>
  <c r="AA1530" i="76" a="1"/>
  <c r="AA1530" i="76" s="1"/>
  <c r="AA1531" i="76" a="1"/>
  <c r="AA1531" i="76" s="1"/>
  <c r="AA716" i="76" a="1"/>
  <c r="AA716" i="76" s="1"/>
  <c r="AA1532" i="76" a="1"/>
  <c r="AA1532" i="76" s="1"/>
  <c r="AA1533" i="76" a="1"/>
  <c r="AA1533" i="76" s="1"/>
  <c r="AA1534" i="76" a="1"/>
  <c r="AA1534" i="76" s="1"/>
  <c r="AA1535" i="76" a="1"/>
  <c r="AA1535" i="76" s="1"/>
  <c r="AA1536" i="76" a="1"/>
  <c r="AA1536" i="76" s="1"/>
  <c r="AA1537" i="76" a="1"/>
  <c r="AA1537" i="76" s="1"/>
  <c r="AA1470" i="76" a="1"/>
  <c r="AA1470" i="76" s="1"/>
  <c r="AA1538" i="76" a="1"/>
  <c r="AA1538" i="76" s="1"/>
  <c r="AA1540" i="76" a="1"/>
  <c r="AA1540" i="76" s="1"/>
  <c r="AA1541" i="76" a="1"/>
  <c r="AA1541" i="76" s="1"/>
  <c r="AA1542" i="76" a="1"/>
  <c r="AA1542" i="76" s="1"/>
  <c r="AA1547" i="76" a="1"/>
  <c r="AA1547" i="76" s="1"/>
  <c r="AA1548" i="76" a="1"/>
  <c r="AA1548" i="76" s="1"/>
  <c r="AA1549" i="76" a="1"/>
  <c r="AA1549" i="76" s="1"/>
  <c r="AA1472" i="76" a="1"/>
  <c r="AA1472" i="76" s="1"/>
  <c r="AA1473" i="76" a="1"/>
  <c r="AA1473" i="76" s="1"/>
  <c r="AA1474" i="76" a="1"/>
  <c r="AA1474" i="76" s="1"/>
  <c r="AA1475" i="76" a="1"/>
  <c r="AA1475" i="76" s="1"/>
  <c r="AA1148" i="76" a="1"/>
  <c r="AA1148" i="76" s="1"/>
  <c r="AA1559" i="76" a="1"/>
  <c r="AA1559" i="76" s="1"/>
  <c r="AA1476" i="76" a="1"/>
  <c r="AA1476" i="76" s="1"/>
  <c r="AA1477" i="76" a="1"/>
  <c r="AA1477" i="76" s="1"/>
  <c r="AA1478" i="76" a="1"/>
  <c r="AA1478" i="76" s="1"/>
  <c r="AA1560" i="76" a="1"/>
  <c r="AA1560" i="76" s="1"/>
  <c r="AA1479" i="76" a="1"/>
  <c r="AA1479" i="76" s="1"/>
  <c r="AA1480" i="76" a="1"/>
  <c r="AA1480" i="76" s="1"/>
  <c r="AA1484" i="76" a="1"/>
  <c r="AA1484" i="76" s="1"/>
  <c r="AA1485" i="76" a="1"/>
  <c r="AA1485" i="76" s="1"/>
  <c r="AA1486" i="76" a="1"/>
  <c r="AA1486" i="76" s="1"/>
  <c r="AA1488" i="76" a="1"/>
  <c r="AA1488" i="76" s="1"/>
  <c r="AA1562" i="76" a="1"/>
  <c r="AA1562" i="76" s="1"/>
  <c r="AA1563" i="76" a="1"/>
  <c r="AA1563" i="76" s="1"/>
  <c r="AA1564" i="76" a="1"/>
  <c r="AA1564" i="76" s="1"/>
  <c r="AA1565" i="76" a="1"/>
  <c r="AA1565" i="76" s="1"/>
  <c r="AA1566" i="76" a="1"/>
  <c r="AA1566" i="76" s="1"/>
  <c r="AA1567" i="76" a="1"/>
  <c r="AA1567" i="76" s="1"/>
  <c r="AA1568" i="76" a="1"/>
  <c r="AA1568" i="76" s="1"/>
  <c r="AA1569" i="76" a="1"/>
  <c r="AA1569" i="76" s="1"/>
  <c r="AA1572" i="76" a="1"/>
  <c r="AA1572" i="76" s="1"/>
  <c r="AA1489" i="76" a="1"/>
  <c r="AA1489" i="76" s="1"/>
  <c r="AA1573" i="76" a="1"/>
  <c r="AA1573" i="76" s="1"/>
  <c r="AA1574" i="76" a="1"/>
  <c r="AA1574" i="76" s="1"/>
  <c r="AA1575" i="76" a="1"/>
  <c r="AA1575" i="76" s="1"/>
  <c r="AA1490" i="76" a="1"/>
  <c r="AA1490" i="76" s="1"/>
  <c r="AA1576" i="76" a="1"/>
  <c r="AA1576" i="76" s="1"/>
  <c r="AA1577" i="76" a="1"/>
  <c r="AA1577" i="76" s="1"/>
  <c r="AA1578" i="76" a="1"/>
  <c r="AA1578" i="76" s="1"/>
  <c r="AA1579" i="76" a="1"/>
  <c r="AA1579" i="76" s="1"/>
  <c r="AA1580" i="76" a="1"/>
  <c r="AA1580" i="76" s="1"/>
  <c r="AA1583" i="76" a="1"/>
  <c r="AA1583" i="76" s="1"/>
  <c r="AA1584" i="76" a="1"/>
  <c r="AA1584" i="76" s="1"/>
  <c r="AA1491" i="76" a="1"/>
  <c r="AA1491" i="76" s="1"/>
  <c r="AA1492" i="76" a="1"/>
  <c r="AA1492" i="76" s="1"/>
  <c r="AA1585" i="76" a="1"/>
  <c r="AA1585" i="76" s="1"/>
  <c r="AA1539" i="76" a="1"/>
  <c r="AA1539" i="76" s="1"/>
  <c r="AA1586" i="76" a="1"/>
  <c r="AA1586" i="76" s="1"/>
  <c r="AA1587" i="76" a="1"/>
  <c r="AA1587" i="76" s="1"/>
  <c r="AA1493" i="76" a="1"/>
  <c r="AA1493" i="76" s="1"/>
  <c r="AA1494" i="76" a="1"/>
  <c r="AA1494" i="76" s="1"/>
  <c r="AA1593" i="76" a="1"/>
  <c r="AA1593" i="76" s="1"/>
  <c r="AA1495" i="76" a="1"/>
  <c r="AA1495" i="76" s="1"/>
  <c r="AA1497" i="76" a="1"/>
  <c r="AA1497" i="76" s="1"/>
  <c r="AA1594" i="76" a="1"/>
  <c r="AA1594" i="76" s="1"/>
  <c r="AA1595" i="76" a="1"/>
  <c r="AA1595" i="76" s="1"/>
  <c r="AA1498" i="76" a="1"/>
  <c r="AA1498" i="76" s="1"/>
  <c r="AA1500" i="76" a="1"/>
  <c r="AA1500" i="76" s="1"/>
  <c r="AA1599" i="76" a="1"/>
  <c r="AA1599" i="76" s="1"/>
  <c r="AA1501" i="76" a="1"/>
  <c r="AA1501" i="76" s="1"/>
  <c r="AA1502" i="76" a="1"/>
  <c r="AA1502" i="76" s="1"/>
  <c r="AA1503" i="76" a="1"/>
  <c r="AA1503" i="76" s="1"/>
  <c r="AA1602" i="76" a="1"/>
  <c r="AA1602" i="76" s="1"/>
  <c r="AA1603" i="76" a="1"/>
  <c r="AA1603" i="76" s="1"/>
  <c r="AA1511" i="76" a="1"/>
  <c r="AA1511" i="76" s="1"/>
  <c r="AA1604" i="76" a="1"/>
  <c r="AA1604" i="76" s="1"/>
  <c r="AA1512" i="76" a="1"/>
  <c r="AA1512" i="76" s="1"/>
  <c r="AA1609" i="76" a="1"/>
  <c r="AA1609" i="76" s="1"/>
  <c r="AA1610" i="76" a="1"/>
  <c r="AA1610" i="76" s="1"/>
  <c r="AA1611" i="76" a="1"/>
  <c r="AA1611" i="76" s="1"/>
  <c r="AA1513" i="76" a="1"/>
  <c r="AA1513" i="76" s="1"/>
  <c r="AA1612" i="76" a="1"/>
  <c r="AA1612" i="76" s="1"/>
  <c r="AA1514" i="76" a="1"/>
  <c r="AA1514" i="76" s="1"/>
  <c r="AA1613" i="76" a="1"/>
  <c r="AA1613" i="76" s="1"/>
  <c r="AA1515" i="76" a="1"/>
  <c r="AA1515" i="76" s="1"/>
  <c r="AA1516" i="76" a="1"/>
  <c r="AA1516" i="76" s="1"/>
  <c r="AA1620" i="76" a="1"/>
  <c r="AA1620" i="76" s="1"/>
  <c r="AA1621" i="76" a="1"/>
  <c r="AA1621" i="76" s="1"/>
  <c r="AA1622" i="76" a="1"/>
  <c r="AA1622" i="76" s="1"/>
  <c r="AA1623" i="76" a="1"/>
  <c r="AA1623" i="76" s="1"/>
  <c r="AA1624" i="76" a="1"/>
  <c r="AA1624" i="76" s="1"/>
  <c r="AA1625" i="76" a="1"/>
  <c r="AA1625" i="76" s="1"/>
  <c r="AA1626" i="76" a="1"/>
  <c r="AA1626" i="76" s="1"/>
  <c r="AA1517" i="76" a="1"/>
  <c r="AA1517" i="76" s="1"/>
  <c r="AA1627" i="76" a="1"/>
  <c r="AA1627" i="76" s="1"/>
  <c r="AA1628" i="76" a="1"/>
  <c r="AA1628" i="76" s="1"/>
  <c r="AA1682" i="76" a="1"/>
  <c r="AA1682" i="76" s="1"/>
  <c r="AA1518" i="76" a="1"/>
  <c r="AA1518" i="76" s="1"/>
  <c r="AA1526" i="76" a="1"/>
  <c r="AA1526" i="76" s="1"/>
  <c r="AA1543" i="76" a="1"/>
  <c r="AA1543" i="76" s="1"/>
  <c r="AA1544" i="76" a="1"/>
  <c r="AA1544" i="76" s="1"/>
  <c r="AA1633" i="76" a="1"/>
  <c r="AA1633" i="76" s="1"/>
  <c r="AA1634" i="76" a="1"/>
  <c r="AA1634" i="76" s="1"/>
  <c r="AA1635" i="76" a="1"/>
  <c r="AA1635" i="76" s="1"/>
  <c r="AA1753" i="76" a="1"/>
  <c r="AA1753" i="76" s="1"/>
  <c r="AA1545" i="76" a="1"/>
  <c r="AA1545" i="76" s="1"/>
  <c r="AA1636" i="76" a="1"/>
  <c r="AA1636" i="76" s="1"/>
  <c r="AA1637" i="76" a="1"/>
  <c r="AA1637" i="76" s="1"/>
  <c r="AA1546" i="76" a="1"/>
  <c r="AA1546" i="76" s="1"/>
  <c r="AA1550" i="76" a="1"/>
  <c r="AA1550" i="76" s="1"/>
  <c r="AA1551" i="76" a="1"/>
  <c r="AA1551" i="76" s="1"/>
  <c r="AA1552" i="76" a="1"/>
  <c r="AA1552" i="76" s="1"/>
  <c r="AA1553" i="76" a="1"/>
  <c r="AA1553" i="76" s="1"/>
  <c r="AA1554" i="76" a="1"/>
  <c r="AA1554" i="76" s="1"/>
  <c r="AA1555" i="76" a="1"/>
  <c r="AA1555" i="76" s="1"/>
  <c r="AA1556" i="76" a="1"/>
  <c r="AA1556" i="76" s="1"/>
  <c r="AA1648" i="76" a="1"/>
  <c r="AA1648" i="76" s="1"/>
  <c r="AA1557" i="76" a="1"/>
  <c r="AA1557" i="76" s="1"/>
  <c r="AA1558" i="76" a="1"/>
  <c r="AA1558" i="76" s="1"/>
  <c r="AA1649" i="76" a="1"/>
  <c r="AA1649" i="76" s="1"/>
  <c r="AA1650" i="76" a="1"/>
  <c r="AA1650" i="76" s="1"/>
  <c r="AA1651" i="76" a="1"/>
  <c r="AA1651" i="76" s="1"/>
  <c r="AA1652" i="76" a="1"/>
  <c r="AA1652" i="76" s="1"/>
  <c r="AA1653" i="76" a="1"/>
  <c r="AA1653" i="76" s="1"/>
  <c r="AA1654" i="76" a="1"/>
  <c r="AA1654" i="76" s="1"/>
  <c r="AA1655" i="76" a="1"/>
  <c r="AA1655" i="76" s="1"/>
  <c r="AA1656" i="76" a="1"/>
  <c r="AA1656" i="76" s="1"/>
  <c r="AA1657" i="76" a="1"/>
  <c r="AA1657" i="76" s="1"/>
  <c r="AA1658" i="76" a="1"/>
  <c r="AA1658" i="76" s="1"/>
  <c r="AA1659" i="76" a="1"/>
  <c r="AA1659" i="76" s="1"/>
  <c r="AA1660" i="76" a="1"/>
  <c r="AA1660" i="76" s="1"/>
  <c r="AA1661" i="76" a="1"/>
  <c r="AA1661" i="76" s="1"/>
  <c r="AA1736" i="76" a="1"/>
  <c r="AA1736" i="76" s="1"/>
  <c r="AA1662" i="76" a="1"/>
  <c r="AA1662" i="76" s="1"/>
  <c r="AA1663" i="76" a="1"/>
  <c r="AA1663" i="76" s="1"/>
  <c r="AA1668" i="76" a="1"/>
  <c r="AA1668" i="76" s="1"/>
  <c r="AA1666" i="76" a="1"/>
  <c r="AA1666" i="76" s="1"/>
  <c r="AA1667" i="76" a="1"/>
  <c r="AA1667" i="76" s="1"/>
  <c r="AA1791" i="76" a="1"/>
  <c r="AA1791" i="76" s="1"/>
  <c r="AA1792" i="76" a="1"/>
  <c r="AA1792" i="76" s="1"/>
  <c r="AA1673" i="76" a="1"/>
  <c r="AA1673" i="76" s="1"/>
  <c r="AA1561" i="76" a="1"/>
  <c r="AA1561" i="76" s="1"/>
  <c r="AA1571" i="76" a="1"/>
  <c r="AA1571" i="76" s="1"/>
  <c r="AA1581" i="76" a="1"/>
  <c r="AA1581" i="76" s="1"/>
  <c r="AA1676" i="76" a="1"/>
  <c r="AA1676" i="76" s="1"/>
  <c r="AA1677" i="76" a="1"/>
  <c r="AA1677" i="76" s="1"/>
  <c r="AA1678" i="76" a="1"/>
  <c r="AA1678" i="76" s="1"/>
  <c r="AA1679" i="76" a="1"/>
  <c r="AA1679" i="76" s="1"/>
  <c r="AA1680" i="76" a="1"/>
  <c r="AA1680" i="76" s="1"/>
  <c r="AA1681" i="76" a="1"/>
  <c r="AA1681" i="76" s="1"/>
  <c r="AA1793" i="76" a="1"/>
  <c r="AA1793" i="76" s="1"/>
  <c r="AA1582" i="76" a="1"/>
  <c r="AA1582" i="76" s="1"/>
  <c r="AA1588" i="76" a="1"/>
  <c r="AA1588" i="76" s="1"/>
  <c r="AA1683" i="76" a="1"/>
  <c r="AA1683" i="76" s="1"/>
  <c r="AA1684" i="76" a="1"/>
  <c r="AA1684" i="76" s="1"/>
  <c r="AA374" i="76" a="1"/>
  <c r="AA374" i="76" s="1"/>
  <c r="AA1686" i="76" a="1"/>
  <c r="AA1686" i="76" s="1"/>
  <c r="AA416" i="76" a="1"/>
  <c r="AA416" i="76" s="1"/>
  <c r="AA1689" i="76" a="1"/>
  <c r="AA1689" i="76" s="1"/>
  <c r="AA650" i="76" a="1"/>
  <c r="AA650" i="76" s="1"/>
  <c r="AA907" i="76" a="1"/>
  <c r="AA907" i="76" s="1"/>
  <c r="AA1694" i="76" a="1"/>
  <c r="AA1694" i="76" s="1"/>
  <c r="AA1695" i="76" a="1"/>
  <c r="AA1695" i="76" s="1"/>
  <c r="AA1696" i="76" a="1"/>
  <c r="AA1696" i="76" s="1"/>
  <c r="AA1697" i="76" a="1"/>
  <c r="AA1697" i="76" s="1"/>
  <c r="AA921" i="76" a="1"/>
  <c r="AA921" i="76" s="1"/>
  <c r="AA977" i="76" a="1"/>
  <c r="AA977" i="76" s="1"/>
  <c r="AA1590" i="76" a="1"/>
  <c r="AA1590" i="76" s="1"/>
  <c r="AA1591" i="76" a="1"/>
  <c r="AA1591" i="76" s="1"/>
  <c r="AA1592" i="76" a="1"/>
  <c r="AA1592" i="76" s="1"/>
  <c r="AA1701" i="76" a="1"/>
  <c r="AA1701" i="76" s="1"/>
  <c r="AA1176" i="76" a="1"/>
  <c r="AA1176" i="76" s="1"/>
  <c r="AA1702" i="76" a="1"/>
  <c r="AA1702" i="76" s="1"/>
  <c r="AA1703" i="76" a="1"/>
  <c r="AA1703" i="76" s="1"/>
  <c r="AA1704" i="76" a="1"/>
  <c r="AA1704" i="76" s="1"/>
  <c r="AA1705" i="76" a="1"/>
  <c r="AA1705" i="76" s="1"/>
  <c r="AA1706" i="76" a="1"/>
  <c r="AA1706" i="76" s="1"/>
  <c r="AA1707" i="76" a="1"/>
  <c r="AA1707" i="76" s="1"/>
  <c r="AA1596" i="76" a="1"/>
  <c r="AA1596" i="76" s="1"/>
  <c r="AA1709" i="76" a="1"/>
  <c r="AA1709" i="76" s="1"/>
  <c r="AA1710" i="76" a="1"/>
  <c r="AA1710" i="76" s="1"/>
  <c r="AA1711" i="76" a="1"/>
  <c r="AA1711" i="76" s="1"/>
  <c r="AA1712" i="76" a="1"/>
  <c r="AA1712" i="76" s="1"/>
  <c r="AA1597" i="76" a="1"/>
  <c r="AA1597" i="76" s="1"/>
  <c r="AA1714" i="76" a="1"/>
  <c r="AA1714" i="76" s="1"/>
  <c r="AA1715" i="76" a="1"/>
  <c r="AA1715" i="76" s="1"/>
  <c r="AA1716" i="76" a="1"/>
  <c r="AA1716" i="76" s="1"/>
  <c r="AA1717" i="76" a="1"/>
  <c r="AA1717" i="76" s="1"/>
  <c r="AA1718" i="76" a="1"/>
  <c r="AA1718" i="76" s="1"/>
  <c r="AA1719" i="76" a="1"/>
  <c r="AA1719" i="76" s="1"/>
  <c r="AA1725" i="76" a="1"/>
  <c r="AA1725" i="76" s="1"/>
  <c r="AA1601" i="76" a="1"/>
  <c r="AA1601" i="76" s="1"/>
  <c r="AA1605" i="76" a="1"/>
  <c r="AA1605" i="76" s="1"/>
  <c r="AA1606" i="76" a="1"/>
  <c r="AA1606" i="76" s="1"/>
  <c r="AA1607" i="76" a="1"/>
  <c r="AA1607" i="76" s="1"/>
  <c r="AA1608" i="76" a="1"/>
  <c r="AA1608" i="76" s="1"/>
  <c r="AA1726" i="76" a="1"/>
  <c r="AA1726" i="76" s="1"/>
  <c r="AA1731" i="76" a="1"/>
  <c r="AA1731" i="76" s="1"/>
  <c r="AA1614" i="76" a="1"/>
  <c r="AA1614" i="76" s="1"/>
  <c r="AA1616" i="76" a="1"/>
  <c r="AA1616" i="76" s="1"/>
  <c r="AA1732" i="76" a="1"/>
  <c r="AA1732" i="76" s="1"/>
  <c r="AA1733" i="76" a="1"/>
  <c r="AA1733" i="76" s="1"/>
  <c r="AA1617" i="76" a="1"/>
  <c r="AA1617" i="76" s="1"/>
  <c r="AA1618" i="76" a="1"/>
  <c r="AA1618" i="76" s="1"/>
  <c r="AA1734" i="76" a="1"/>
  <c r="AA1734" i="76" s="1"/>
  <c r="AA1619" i="76" a="1"/>
  <c r="AA1619" i="76" s="1"/>
  <c r="AA1737" i="76" a="1"/>
  <c r="AA1737" i="76" s="1"/>
  <c r="AA1631" i="76" a="1"/>
  <c r="AA1631" i="76" s="1"/>
  <c r="AA1738" i="76" a="1"/>
  <c r="AA1738" i="76" s="1"/>
  <c r="AA1739" i="76" a="1"/>
  <c r="AA1739" i="76" s="1"/>
  <c r="AA1741" i="76" a="1"/>
  <c r="AA1741" i="76" s="1"/>
  <c r="AA1632" i="76" a="1"/>
  <c r="AA1632" i="76" s="1"/>
  <c r="AA1638" i="76" a="1"/>
  <c r="AA1638" i="76" s="1"/>
  <c r="AA1744" i="76" a="1"/>
  <c r="AA1744" i="76" s="1"/>
  <c r="AA1639" i="76" a="1"/>
  <c r="AA1639" i="76" s="1"/>
  <c r="AA1640" i="76" a="1"/>
  <c r="AA1640" i="76" s="1"/>
  <c r="AA1747" i="76" a="1"/>
  <c r="AA1747" i="76" s="1"/>
  <c r="AA1641" i="76" a="1"/>
  <c r="AA1641" i="76" s="1"/>
  <c r="AA1642" i="76" a="1"/>
  <c r="AA1642" i="76" s="1"/>
  <c r="AA1643" i="76" a="1"/>
  <c r="AA1643" i="76" s="1"/>
  <c r="AA1471" i="76" a="1"/>
  <c r="AA1471" i="76" s="1"/>
  <c r="AA1751" i="76" a="1"/>
  <c r="AA1751" i="76" s="1"/>
  <c r="AA1644" i="76" a="1"/>
  <c r="AA1644" i="76" s="1"/>
  <c r="AA1645" i="76" a="1"/>
  <c r="AA1645" i="76" s="1"/>
  <c r="AA1646" i="76" a="1"/>
  <c r="AA1646" i="76" s="1"/>
  <c r="AA1756" i="76" a="1"/>
  <c r="AA1756" i="76" s="1"/>
  <c r="AA1647" i="76" a="1"/>
  <c r="AA1647" i="76" s="1"/>
  <c r="AA1664" i="76" a="1"/>
  <c r="AA1664" i="76" s="1"/>
  <c r="AA1794" i="76" a="1"/>
  <c r="AA1794" i="76" s="1"/>
  <c r="AA1759" i="76" a="1"/>
  <c r="AA1759" i="76" s="1"/>
  <c r="AA1760" i="76" a="1"/>
  <c r="AA1760" i="76" s="1"/>
  <c r="AA1761" i="76" a="1"/>
  <c r="AA1761" i="76" s="1"/>
  <c r="AA1795" i="76" a="1"/>
  <c r="AA1795" i="76" s="1"/>
  <c r="AA1763" i="76" a="1"/>
  <c r="AA1763" i="76" s="1"/>
  <c r="AA1764" i="76" a="1"/>
  <c r="AA1764" i="76" s="1"/>
  <c r="AA1765" i="76" a="1"/>
  <c r="AA1765" i="76" s="1"/>
  <c r="AA1766" i="76" a="1"/>
  <c r="AA1766" i="76" s="1"/>
  <c r="AA1767" i="76" a="1"/>
  <c r="AA1767" i="76" s="1"/>
  <c r="AA1768" i="76" a="1"/>
  <c r="AA1768" i="76" s="1"/>
  <c r="AA1771" i="76" a="1"/>
  <c r="AA1771" i="76" s="1"/>
  <c r="AA1772" i="76" a="1"/>
  <c r="AA1772" i="76" s="1"/>
  <c r="AA1796" i="76" a="1"/>
  <c r="AA1796" i="76" s="1"/>
  <c r="AA1773" i="76" a="1"/>
  <c r="AA1773" i="76" s="1"/>
  <c r="AA1774" i="76" a="1"/>
  <c r="AA1774" i="76" s="1"/>
  <c r="AA1797" i="76" a="1"/>
  <c r="AA1797" i="76" s="1"/>
  <c r="AA1775" i="76" a="1"/>
  <c r="AA1775" i="76" s="1"/>
  <c r="AA1776" i="76" a="1"/>
  <c r="AA1776" i="76" s="1"/>
  <c r="AA1778" i="76" a="1"/>
  <c r="AA1778" i="76" s="1"/>
  <c r="AA1798" i="76" a="1"/>
  <c r="AA1798" i="76" s="1"/>
  <c r="AA1779" i="76" a="1"/>
  <c r="AA1779" i="76" s="1"/>
  <c r="AA1780" i="76" a="1"/>
  <c r="AA1780" i="76" s="1"/>
  <c r="AA1781" i="76" a="1"/>
  <c r="AA1781" i="76" s="1"/>
  <c r="AA1813" i="76" a="1"/>
  <c r="AA1813" i="76" s="1"/>
  <c r="AA1786" i="76" a="1"/>
  <c r="AA1786" i="76" s="1"/>
  <c r="AA1814" i="76" a="1"/>
  <c r="AA1814" i="76" s="1"/>
  <c r="AA1671" i="76" a="1"/>
  <c r="AA1671" i="76" s="1"/>
  <c r="AA1672" i="76" a="1"/>
  <c r="AA1672" i="76" s="1"/>
  <c r="AA865" i="76" a="1"/>
  <c r="AA865" i="76" s="1"/>
  <c r="AA1032" i="76" a="1"/>
  <c r="AA1032" i="76" s="1"/>
  <c r="AA1799" i="76" a="1"/>
  <c r="AA1799" i="76" s="1"/>
  <c r="AA1800" i="76" a="1"/>
  <c r="AA1800" i="76" s="1"/>
  <c r="AA1801" i="76" a="1"/>
  <c r="AA1801" i="76" s="1"/>
  <c r="AA1802" i="76" a="1"/>
  <c r="AA1802" i="76" s="1"/>
  <c r="AA1803" i="76" a="1"/>
  <c r="AA1803" i="76" s="1"/>
  <c r="AA1804" i="76" a="1"/>
  <c r="AA1804" i="76" s="1"/>
  <c r="AA1805" i="76" a="1"/>
  <c r="AA1805" i="76" s="1"/>
  <c r="AA1806" i="76" a="1"/>
  <c r="AA1806" i="76" s="1"/>
  <c r="AA1036" i="76" a="1"/>
  <c r="AA1036" i="76" s="1"/>
  <c r="AA1807" i="76" a="1"/>
  <c r="AA1807" i="76" s="1"/>
  <c r="AA1808" i="76" a="1"/>
  <c r="AA1808" i="76" s="1"/>
  <c r="AA21" i="76" a="1"/>
  <c r="AA21" i="76" s="1"/>
  <c r="AA1674" i="76" a="1"/>
  <c r="AA1674" i="76" s="1"/>
  <c r="AA1675" i="76" a="1"/>
  <c r="AA1675" i="76" s="1"/>
  <c r="AA1687" i="76" a="1"/>
  <c r="AA1687" i="76" s="1"/>
  <c r="AA1688" i="76" a="1"/>
  <c r="AA1688" i="76" s="1"/>
  <c r="AA1690" i="76" a="1"/>
  <c r="AA1690" i="76" s="1"/>
  <c r="AA901" i="76" a="1"/>
  <c r="AA901" i="76" s="1"/>
  <c r="AA1691" i="76" a="1"/>
  <c r="AA1691" i="76" s="1"/>
  <c r="AA1326" i="76" a="1"/>
  <c r="AA1326" i="76" s="1"/>
  <c r="AA1692" i="76" a="1"/>
  <c r="AA1692" i="76" s="1"/>
  <c r="AA1693" i="76" a="1"/>
  <c r="AA1693" i="76" s="1"/>
  <c r="AA1815" i="76" a="1"/>
  <c r="AA1815" i="76" s="1"/>
  <c r="AA1450" i="76" a="1"/>
  <c r="AA1450" i="76" s="1"/>
  <c r="AA1699" i="76" a="1"/>
  <c r="AA1699" i="76" s="1"/>
  <c r="AA1700" i="76" a="1"/>
  <c r="AA1700" i="76" s="1"/>
  <c r="AA1720" i="76" a="1"/>
  <c r="AA1720" i="76" s="1"/>
  <c r="AA1525" i="76" a="1"/>
  <c r="AA1525" i="76" s="1"/>
  <c r="AA1757" i="76" a="1"/>
  <c r="AA1757" i="76" s="1"/>
  <c r="AA1762" i="76" a="1"/>
  <c r="AA1762" i="76" s="1"/>
  <c r="AA1809" i="76" a="1"/>
  <c r="AA1809" i="76" s="1"/>
  <c r="AA1821" i="76" a="1"/>
  <c r="AA1821" i="76" s="1"/>
  <c r="AA1810" i="76" a="1"/>
  <c r="AA1810" i="76" s="1"/>
  <c r="AA1822" i="76" a="1"/>
  <c r="AA1822" i="76" s="1"/>
  <c r="AA1823" i="76" a="1"/>
  <c r="AA1823" i="76" s="1"/>
  <c r="AA1824" i="76" a="1"/>
  <c r="AA1824" i="76" s="1"/>
  <c r="AA1826" i="76" a="1"/>
  <c r="AA1826" i="76" s="1"/>
  <c r="AA1827" i="76" a="1"/>
  <c r="AA1827" i="76" s="1"/>
  <c r="AA1828" i="76" a="1"/>
  <c r="AA1828" i="76" s="1"/>
  <c r="AA1721" i="76" a="1"/>
  <c r="AA1721" i="76" s="1"/>
  <c r="AA1829" i="76" a="1"/>
  <c r="AA1829" i="76" s="1"/>
  <c r="AA1830" i="76" a="1"/>
  <c r="AA1830" i="76" s="1"/>
  <c r="AA261" i="76" a="1"/>
  <c r="AA261" i="76" s="1"/>
  <c r="AA1832" i="76" a="1"/>
  <c r="AA1832" i="76" s="1"/>
  <c r="AA1833" i="76" a="1"/>
  <c r="AA1833" i="76" s="1"/>
  <c r="AA1835" i="76" a="1"/>
  <c r="AA1835" i="76" s="1"/>
  <c r="AA1836" i="76" a="1"/>
  <c r="AA1836" i="76" s="1"/>
  <c r="AA1837" i="76" a="1"/>
  <c r="AA1837" i="76" s="1"/>
  <c r="AA1121" i="76" a="1"/>
  <c r="AA1121" i="76" s="1"/>
  <c r="AA1838" i="76" a="1"/>
  <c r="AA1838" i="76" s="1"/>
  <c r="AA1722" i="76" a="1"/>
  <c r="AA1722" i="76" s="1"/>
  <c r="AA1840" i="76" a="1"/>
  <c r="AA1840" i="76" s="1"/>
  <c r="AA1842" i="76" a="1"/>
  <c r="AA1842" i="76" s="1"/>
  <c r="AA1841" i="76" a="1"/>
  <c r="AA1841" i="76" s="1"/>
  <c r="AA1843" i="76" a="1"/>
  <c r="AA1843" i="76" s="1"/>
  <c r="AA1844" i="76" a="1"/>
  <c r="AA1844" i="76" s="1"/>
  <c r="AA1845" i="76" a="1"/>
  <c r="AA1845" i="76" s="1"/>
  <c r="AA1846" i="76" a="1"/>
  <c r="AA1846" i="76" s="1"/>
  <c r="AA1847" i="76" a="1"/>
  <c r="AA1847" i="76" s="1"/>
  <c r="AA1850" i="76" a="1"/>
  <c r="AA1850" i="76" s="1"/>
  <c r="AA1851" i="76" a="1"/>
  <c r="AA1851" i="76" s="1"/>
  <c r="AA1852" i="76" a="1"/>
  <c r="AA1852" i="76" s="1"/>
  <c r="AA1723" i="76" a="1"/>
  <c r="AA1723" i="76" s="1"/>
  <c r="AA1724" i="76" a="1"/>
  <c r="AA1724" i="76" s="1"/>
  <c r="AA1855" i="76" a="1"/>
  <c r="AA1855" i="76" s="1"/>
  <c r="AA128" i="76" a="1"/>
  <c r="AA128" i="76" s="1"/>
  <c r="AA201" i="76" a="1"/>
  <c r="AA201" i="76" s="1"/>
  <c r="AA1857" i="76" a="1"/>
  <c r="AA1857" i="76" s="1"/>
  <c r="AA1858" i="76" a="1"/>
  <c r="AA1858" i="76" s="1"/>
  <c r="AA187" i="76" a="1"/>
  <c r="AA187" i="76" s="1"/>
  <c r="AA1859" i="76" a="1"/>
  <c r="AA1859" i="76" s="1"/>
  <c r="AA1860" i="76" a="1"/>
  <c r="AA1860" i="76" s="1"/>
  <c r="AA1861" i="76" a="1"/>
  <c r="AA1861" i="76" s="1"/>
  <c r="AA1848" i="76" a="1"/>
  <c r="AA1848" i="76" s="1"/>
  <c r="AA1615" i="76" a="1"/>
  <c r="AA1615" i="76" s="1"/>
  <c r="AA1629" i="76" a="1"/>
  <c r="AA1629" i="76" s="1"/>
  <c r="AA1865" i="76" a="1"/>
  <c r="AA1865" i="76" s="1"/>
  <c r="AA1866" i="76" a="1"/>
  <c r="AA1866" i="76" s="1"/>
  <c r="AA1867" i="76" a="1"/>
  <c r="AA1867" i="76" s="1"/>
  <c r="AA1630" i="76" a="1"/>
  <c r="AA1630" i="76" s="1"/>
  <c r="AA1869" i="76" a="1"/>
  <c r="AA1869" i="76" s="1"/>
  <c r="AA853" i="76" a="1"/>
  <c r="AA853" i="76" s="1"/>
  <c r="AA1873" i="76" a="1"/>
  <c r="AA1873" i="76" s="1"/>
  <c r="AA1849" i="76" a="1"/>
  <c r="AA1849" i="76" s="1"/>
  <c r="AA1748" i="76" a="1"/>
  <c r="AA1748" i="76" s="1"/>
  <c r="AA1876" i="76" a="1"/>
  <c r="AA1876" i="76" s="1"/>
  <c r="AA1877" i="76" a="1"/>
  <c r="AA1877" i="76" s="1"/>
  <c r="AA1854" i="76" a="1"/>
  <c r="AA1854" i="76" s="1"/>
  <c r="AA1878" i="76" a="1"/>
  <c r="AA1878" i="76" s="1"/>
  <c r="AA405" i="76" a="1"/>
  <c r="AA405" i="76" s="1"/>
  <c r="AA2151" i="76" a="1"/>
  <c r="AA2151" i="76" s="1"/>
  <c r="K2151" i="76" s="1"/>
  <c r="AA8" i="76" a="1"/>
  <c r="AA8" i="76" s="1"/>
  <c r="I11" i="82" l="1"/>
  <c r="I10" i="82" l="1"/>
  <c r="I8" i="82"/>
  <c r="I9" i="82"/>
  <c r="K90" i="78" l="1"/>
  <c r="K88" i="78" l="1"/>
  <c r="K87" i="78" l="1"/>
  <c r="G2" i="78" l="1"/>
  <c r="G3" i="78" s="1"/>
  <c r="G4" i="78"/>
  <c r="G5" i="78" l="1"/>
  <c r="C1517" i="76"/>
  <c r="C1513" i="76"/>
  <c r="C1512" i="76"/>
  <c r="C1515" i="76"/>
  <c r="C1518" i="76"/>
  <c r="D1517" i="76"/>
  <c r="D1513" i="76"/>
  <c r="D1512" i="76"/>
  <c r="D1515" i="76"/>
  <c r="D1518" i="76"/>
  <c r="E1517" i="76"/>
  <c r="E1513" i="76"/>
  <c r="E1512" i="76"/>
  <c r="E1515" i="76"/>
  <c r="E1518" i="76"/>
  <c r="F1517" i="76" a="1"/>
  <c r="F1517" i="76" s="1"/>
  <c r="F1513" i="76" a="1"/>
  <c r="F1513" i="76" s="1"/>
  <c r="F1512" i="76" a="1"/>
  <c r="F1512" i="76" s="1"/>
  <c r="F1515" i="76" a="1"/>
  <c r="F1515" i="76" s="1"/>
  <c r="F1518" i="76" a="1"/>
  <c r="F1518" i="76" s="1"/>
  <c r="G1517" i="76"/>
  <c r="G1513" i="76"/>
  <c r="G1512" i="76"/>
  <c r="G1515" i="76"/>
  <c r="G1518" i="76"/>
  <c r="C1525" i="76"/>
  <c r="C1519" i="76"/>
  <c r="C1520" i="76"/>
  <c r="C1521" i="76"/>
  <c r="C1522" i="76"/>
  <c r="D1525" i="76"/>
  <c r="D1519" i="76"/>
  <c r="D1520" i="76"/>
  <c r="D1521" i="76"/>
  <c r="D1522" i="76"/>
  <c r="E1525" i="76"/>
  <c r="E1519" i="76"/>
  <c r="E1520" i="76"/>
  <c r="E1521" i="76"/>
  <c r="E1522" i="76"/>
  <c r="F1525" i="76" a="1"/>
  <c r="F1525" i="76" s="1"/>
  <c r="F1519" i="76" a="1"/>
  <c r="F1519" i="76" s="1"/>
  <c r="F1520" i="76" a="1"/>
  <c r="F1520" i="76" s="1"/>
  <c r="F1521" i="76" a="1"/>
  <c r="F1521" i="76" s="1"/>
  <c r="F1522" i="76" a="1"/>
  <c r="F1522" i="76" s="1"/>
  <c r="G1525" i="76"/>
  <c r="G1519" i="76"/>
  <c r="G1520" i="76"/>
  <c r="G1521" i="76"/>
  <c r="G1522" i="76"/>
  <c r="C1735" i="76" l="1"/>
  <c r="D1735" i="76"/>
  <c r="E1735" i="76"/>
  <c r="F1735" i="76" a="1"/>
  <c r="F1735" i="76" s="1"/>
  <c r="G1735" i="76"/>
  <c r="C1737" i="76"/>
  <c r="D1737" i="76"/>
  <c r="E1737" i="76"/>
  <c r="F1737" i="76" a="1"/>
  <c r="F1737" i="76" s="1"/>
  <c r="G1737" i="76"/>
  <c r="C1736" i="76"/>
  <c r="D1736" i="76"/>
  <c r="E1736" i="76"/>
  <c r="F1736" i="76" a="1"/>
  <c r="F1736" i="76" s="1"/>
  <c r="G1736" i="76"/>
  <c r="C1738" i="76"/>
  <c r="D1738" i="76"/>
  <c r="E1738" i="76"/>
  <c r="F1738" i="76" a="1"/>
  <c r="F1738" i="76" s="1"/>
  <c r="G1738" i="76"/>
  <c r="C1739" i="76"/>
  <c r="D1739" i="76"/>
  <c r="E1739" i="76"/>
  <c r="F1739" i="76" a="1"/>
  <c r="F1739" i="76" s="1"/>
  <c r="G1739" i="76"/>
  <c r="M88" i="78" l="1"/>
  <c r="M89" i="78"/>
  <c r="M90" i="78"/>
  <c r="M91" i="78"/>
  <c r="M92" i="78"/>
  <c r="M93" i="78"/>
  <c r="M94" i="78"/>
  <c r="M95" i="78"/>
  <c r="M96" i="78"/>
  <c r="M97" i="78"/>
  <c r="M87" i="78"/>
  <c r="D8" i="76"/>
  <c r="D9" i="76"/>
  <c r="D10" i="76"/>
  <c r="D11" i="76"/>
  <c r="D12" i="76"/>
  <c r="D13" i="76"/>
  <c r="D14" i="76"/>
  <c r="D15" i="76"/>
  <c r="D21" i="76"/>
  <c r="D16" i="76"/>
  <c r="D18" i="76"/>
  <c r="D19" i="76"/>
  <c r="D17" i="76"/>
  <c r="D20" i="76"/>
  <c r="D22" i="76"/>
  <c r="D23" i="76"/>
  <c r="D24" i="76"/>
  <c r="D25" i="76"/>
  <c r="D27" i="76"/>
  <c r="D28" i="76"/>
  <c r="D26" i="76"/>
  <c r="D29" i="76"/>
  <c r="D31" i="76"/>
  <c r="D33" i="76"/>
  <c r="D32" i="76"/>
  <c r="D30" i="76"/>
  <c r="D36" i="76"/>
  <c r="D40" i="76"/>
  <c r="D43" i="76"/>
  <c r="D41" i="76"/>
  <c r="D39" i="76"/>
  <c r="D38" i="76"/>
  <c r="D35" i="76"/>
  <c r="D37" i="76"/>
  <c r="D42" i="76"/>
  <c r="D34" i="76"/>
  <c r="D46" i="76"/>
  <c r="D47" i="76"/>
  <c r="D45" i="76"/>
  <c r="D44" i="76"/>
  <c r="D48" i="76"/>
  <c r="D55" i="76"/>
  <c r="D49" i="76"/>
  <c r="D56" i="76"/>
  <c r="D60" i="76"/>
  <c r="D52" i="76"/>
  <c r="D59" i="76"/>
  <c r="D58" i="76"/>
  <c r="D53" i="76"/>
  <c r="D50" i="76"/>
  <c r="D51" i="76"/>
  <c r="D54" i="76"/>
  <c r="D57" i="76"/>
  <c r="D61" i="76"/>
  <c r="D62" i="76"/>
  <c r="D64" i="76"/>
  <c r="D67" i="76"/>
  <c r="D68" i="76"/>
  <c r="D65" i="76"/>
  <c r="D66" i="76"/>
  <c r="D63" i="76"/>
  <c r="D71" i="76"/>
  <c r="D70" i="76"/>
  <c r="D72" i="76"/>
  <c r="D75" i="76"/>
  <c r="D74" i="76"/>
  <c r="D76" i="76"/>
  <c r="D69" i="76"/>
  <c r="D73" i="76"/>
  <c r="D78" i="76"/>
  <c r="D77" i="76"/>
  <c r="D79" i="76"/>
  <c r="D80" i="76"/>
  <c r="D81" i="76"/>
  <c r="D92" i="76"/>
  <c r="D87" i="76"/>
  <c r="D83" i="76"/>
  <c r="D82" i="76"/>
  <c r="D90" i="76"/>
  <c r="D91" i="76"/>
  <c r="D89" i="76"/>
  <c r="D85" i="76"/>
  <c r="D86" i="76"/>
  <c r="D88" i="76"/>
  <c r="D84" i="76"/>
  <c r="D101" i="76"/>
  <c r="D98" i="76"/>
  <c r="D95" i="76"/>
  <c r="D96" i="76"/>
  <c r="D94" i="76"/>
  <c r="D93" i="76"/>
  <c r="D97" i="76"/>
  <c r="D99" i="76"/>
  <c r="D100" i="76"/>
  <c r="D105" i="76"/>
  <c r="D107" i="76"/>
  <c r="D103" i="76"/>
  <c r="D106" i="76"/>
  <c r="D102" i="76"/>
  <c r="D104" i="76"/>
  <c r="D116" i="76"/>
  <c r="D114" i="76"/>
  <c r="D113" i="76"/>
  <c r="D112" i="76"/>
  <c r="D115" i="76"/>
  <c r="D111" i="76"/>
  <c r="D109" i="76"/>
  <c r="D110" i="76"/>
  <c r="D108" i="76"/>
  <c r="D119" i="76"/>
  <c r="D117" i="76"/>
  <c r="D123" i="76"/>
  <c r="D120" i="76"/>
  <c r="D125" i="76"/>
  <c r="D121" i="76"/>
  <c r="D122" i="76"/>
  <c r="D126" i="76"/>
  <c r="D127" i="76"/>
  <c r="D128" i="76"/>
  <c r="D118" i="76"/>
  <c r="D124" i="76"/>
  <c r="D132" i="76"/>
  <c r="D131" i="76"/>
  <c r="D133" i="76"/>
  <c r="D135" i="76"/>
  <c r="D130" i="76"/>
  <c r="D129" i="76"/>
  <c r="D134" i="76"/>
  <c r="D136" i="76"/>
  <c r="D142" i="76"/>
  <c r="D137" i="76"/>
  <c r="D138" i="76"/>
  <c r="D139" i="76"/>
  <c r="D143" i="76"/>
  <c r="D141" i="76"/>
  <c r="D144" i="76"/>
  <c r="D140" i="76"/>
  <c r="D151" i="76"/>
  <c r="D148" i="76"/>
  <c r="D149" i="76"/>
  <c r="D147" i="76"/>
  <c r="D150" i="76"/>
  <c r="D146" i="76"/>
  <c r="D145" i="76"/>
  <c r="D153" i="76"/>
  <c r="D159" i="76"/>
  <c r="D158" i="76"/>
  <c r="D156" i="76"/>
  <c r="D154" i="76"/>
  <c r="D155" i="76"/>
  <c r="D157" i="76"/>
  <c r="D152" i="76"/>
  <c r="D164" i="76"/>
  <c r="D165" i="76"/>
  <c r="D161" i="76"/>
  <c r="D162" i="76"/>
  <c r="D163" i="76"/>
  <c r="D172" i="76"/>
  <c r="D168" i="76"/>
  <c r="D170" i="76"/>
  <c r="D171" i="76"/>
  <c r="D160" i="76"/>
  <c r="D174" i="76"/>
  <c r="D169" i="76"/>
  <c r="D175" i="76"/>
  <c r="D167" i="76"/>
  <c r="D176" i="76"/>
  <c r="D173" i="76"/>
  <c r="D166" i="76"/>
  <c r="D186" i="76"/>
  <c r="D179" i="76"/>
  <c r="D181" i="76"/>
  <c r="D185" i="76"/>
  <c r="D187" i="76"/>
  <c r="D177" i="76"/>
  <c r="D183" i="76"/>
  <c r="D182" i="76"/>
  <c r="D184" i="76"/>
  <c r="D180" i="76"/>
  <c r="D178" i="76"/>
  <c r="D188" i="76"/>
  <c r="D191" i="76"/>
  <c r="D190" i="76"/>
  <c r="D194" i="76"/>
  <c r="D192" i="76"/>
  <c r="D199" i="76"/>
  <c r="D195" i="76"/>
  <c r="D189" i="76"/>
  <c r="D193" i="76"/>
  <c r="D200" i="76"/>
  <c r="D196" i="76"/>
  <c r="D197" i="76"/>
  <c r="D198" i="76"/>
  <c r="D201" i="76"/>
  <c r="D202" i="76"/>
  <c r="D204" i="76"/>
  <c r="D205" i="76"/>
  <c r="D211" i="76"/>
  <c r="D207" i="76"/>
  <c r="D208" i="76"/>
  <c r="D210" i="76"/>
  <c r="D209" i="76"/>
  <c r="D203" i="76"/>
  <c r="D206" i="76"/>
  <c r="D235" i="76"/>
  <c r="D236" i="76"/>
  <c r="D214" i="76"/>
  <c r="D221" i="76"/>
  <c r="D225" i="76"/>
  <c r="D231" i="76"/>
  <c r="D217" i="76"/>
  <c r="D234" i="76"/>
  <c r="D212" i="76"/>
  <c r="D219" i="76"/>
  <c r="D237" i="76"/>
  <c r="D233" i="76"/>
  <c r="D240" i="76"/>
  <c r="D226" i="76"/>
  <c r="D227" i="76"/>
  <c r="D232" i="76"/>
  <c r="D241" i="76"/>
  <c r="D215" i="76"/>
  <c r="D229" i="76"/>
  <c r="D220" i="76"/>
  <c r="D216" i="76"/>
  <c r="D239" i="76"/>
  <c r="D243" i="76"/>
  <c r="D242" i="76"/>
  <c r="D222" i="76"/>
  <c r="D213" i="76"/>
  <c r="D238" i="76"/>
  <c r="D218" i="76"/>
  <c r="D223" i="76"/>
  <c r="D228" i="76"/>
  <c r="D244" i="76"/>
  <c r="D230" i="76"/>
  <c r="D224" i="76"/>
  <c r="D247" i="76"/>
  <c r="D250" i="76"/>
  <c r="D245" i="76"/>
  <c r="D246" i="76"/>
  <c r="D249" i="76"/>
  <c r="D248" i="76"/>
  <c r="D256" i="76"/>
  <c r="D255" i="76"/>
  <c r="D251" i="76"/>
  <c r="D252" i="76"/>
  <c r="D253" i="76"/>
  <c r="D254" i="76"/>
  <c r="D258" i="76"/>
  <c r="D261" i="76"/>
  <c r="D257" i="76"/>
  <c r="D259" i="76"/>
  <c r="D260" i="76"/>
  <c r="D267" i="76"/>
  <c r="D269" i="76"/>
  <c r="D265" i="76"/>
  <c r="D268" i="76"/>
  <c r="D264" i="76"/>
  <c r="D263" i="76"/>
  <c r="D262" i="76"/>
  <c r="D266" i="76"/>
  <c r="D270" i="76"/>
  <c r="D271" i="76"/>
  <c r="D272" i="76"/>
  <c r="D273" i="76"/>
  <c r="D274" i="76"/>
  <c r="D279" i="76"/>
  <c r="D276" i="76"/>
  <c r="D278" i="76"/>
  <c r="D281" i="76"/>
  <c r="D284" i="76"/>
  <c r="D277" i="76"/>
  <c r="D283" i="76"/>
  <c r="D285" i="76"/>
  <c r="D282" i="76"/>
  <c r="D280" i="76"/>
  <c r="D275" i="76"/>
  <c r="D286" i="76"/>
  <c r="D287" i="76"/>
  <c r="D288" i="76"/>
  <c r="D290" i="76"/>
  <c r="D289" i="76"/>
  <c r="D298" i="76"/>
  <c r="D297" i="76"/>
  <c r="D299" i="76"/>
  <c r="D291" i="76"/>
  <c r="D295" i="76"/>
  <c r="D292" i="76"/>
  <c r="D293" i="76"/>
  <c r="D294" i="76"/>
  <c r="D296" i="76"/>
  <c r="D300" i="76"/>
  <c r="D301" i="76"/>
  <c r="D303" i="76"/>
  <c r="D302" i="76"/>
  <c r="D304" i="76"/>
  <c r="D305" i="76"/>
  <c r="D309" i="76"/>
  <c r="D306" i="76"/>
  <c r="D307" i="76"/>
  <c r="D308" i="76"/>
  <c r="D310" i="76"/>
  <c r="D312" i="76"/>
  <c r="D313" i="76"/>
  <c r="D311" i="76"/>
  <c r="D315" i="76"/>
  <c r="D316" i="76"/>
  <c r="D317" i="76"/>
  <c r="D314" i="76"/>
  <c r="D325" i="76"/>
  <c r="D319" i="76"/>
  <c r="D324" i="76"/>
  <c r="D322" i="76"/>
  <c r="D321" i="76"/>
  <c r="D320" i="76"/>
  <c r="D318" i="76"/>
  <c r="D323" i="76"/>
  <c r="D327" i="76"/>
  <c r="D335" i="76"/>
  <c r="D333" i="76"/>
  <c r="D331" i="76"/>
  <c r="D334" i="76"/>
  <c r="D329" i="76"/>
  <c r="D328" i="76"/>
  <c r="D332" i="76"/>
  <c r="D330" i="76"/>
  <c r="D326" i="76"/>
  <c r="D338" i="76"/>
  <c r="D337" i="76"/>
  <c r="D336" i="76"/>
  <c r="D342" i="76"/>
  <c r="D340" i="76"/>
  <c r="D341" i="76"/>
  <c r="D339" i="76"/>
  <c r="D343" i="76"/>
  <c r="D344" i="76"/>
  <c r="D345" i="76"/>
  <c r="D346" i="76"/>
  <c r="D347" i="76"/>
  <c r="D349" i="76"/>
  <c r="D348" i="76"/>
  <c r="D350" i="76"/>
  <c r="D356" i="76"/>
  <c r="D354" i="76"/>
  <c r="D352" i="76"/>
  <c r="D353" i="76"/>
  <c r="D355" i="76"/>
  <c r="D357" i="76"/>
  <c r="D351" i="76"/>
  <c r="D359" i="76"/>
  <c r="D361" i="76"/>
  <c r="D358" i="76"/>
  <c r="D360" i="76"/>
  <c r="D362" i="76"/>
  <c r="D364" i="76"/>
  <c r="D367" i="76"/>
  <c r="D363" i="76"/>
  <c r="D366" i="76"/>
  <c r="D365" i="76"/>
  <c r="D368" i="76"/>
  <c r="D369" i="76"/>
  <c r="D373" i="76"/>
  <c r="D370" i="76"/>
  <c r="D371" i="76"/>
  <c r="D372" i="76"/>
  <c r="D374" i="76"/>
  <c r="D379" i="76"/>
  <c r="D375" i="76"/>
  <c r="D380" i="76"/>
  <c r="D378" i="76"/>
  <c r="D377" i="76"/>
  <c r="D376" i="76"/>
  <c r="D381" i="76"/>
  <c r="D383" i="76"/>
  <c r="D382" i="76"/>
  <c r="D385" i="76"/>
  <c r="D386" i="76"/>
  <c r="D387" i="76"/>
  <c r="D384" i="76"/>
  <c r="D388" i="76"/>
  <c r="D393" i="76"/>
  <c r="D392" i="76"/>
  <c r="D389" i="76"/>
  <c r="D390" i="76"/>
  <c r="D391" i="76"/>
  <c r="D394" i="76"/>
  <c r="D396" i="76"/>
  <c r="D395" i="76"/>
  <c r="D398" i="76"/>
  <c r="D397" i="76"/>
  <c r="D399" i="76"/>
  <c r="D400" i="76"/>
  <c r="D404" i="76"/>
  <c r="D405" i="76"/>
  <c r="D403" i="76"/>
  <c r="D401" i="76"/>
  <c r="D402" i="76"/>
  <c r="D406" i="76"/>
  <c r="D407" i="76"/>
  <c r="D408" i="76"/>
  <c r="D409" i="76"/>
  <c r="D410" i="76"/>
  <c r="D412" i="76"/>
  <c r="D411" i="76"/>
  <c r="D414" i="76"/>
  <c r="D416" i="76"/>
  <c r="D415" i="76"/>
  <c r="D413" i="76"/>
  <c r="D417" i="76"/>
  <c r="D418" i="76"/>
  <c r="D422" i="76"/>
  <c r="D424" i="76"/>
  <c r="D423" i="76"/>
  <c r="D419" i="76"/>
  <c r="D425" i="76"/>
  <c r="D421" i="76"/>
  <c r="D420" i="76"/>
  <c r="D426" i="76"/>
  <c r="D427" i="76"/>
  <c r="D430" i="76"/>
  <c r="D428" i="76"/>
  <c r="D429" i="76"/>
  <c r="D431" i="76"/>
  <c r="D435" i="76"/>
  <c r="D432" i="76"/>
  <c r="D436" i="76"/>
  <c r="D433" i="76"/>
  <c r="D434" i="76"/>
  <c r="D438" i="76"/>
  <c r="D445" i="76"/>
  <c r="D437" i="76"/>
  <c r="D442" i="76"/>
  <c r="D443" i="76"/>
  <c r="D444" i="76"/>
  <c r="D441" i="76"/>
  <c r="D439" i="76"/>
  <c r="D440" i="76"/>
  <c r="D450" i="76"/>
  <c r="D451" i="76"/>
  <c r="D452" i="76"/>
  <c r="D449" i="76"/>
  <c r="D446" i="76"/>
  <c r="D448" i="76"/>
  <c r="D447" i="76"/>
  <c r="D455" i="76"/>
  <c r="D461" i="76"/>
  <c r="D462" i="76"/>
  <c r="D457" i="76"/>
  <c r="D456" i="76"/>
  <c r="D458" i="76"/>
  <c r="D459" i="76"/>
  <c r="D460" i="76"/>
  <c r="D454" i="76"/>
  <c r="D453" i="76"/>
  <c r="D465" i="76"/>
  <c r="D466" i="76"/>
  <c r="D467" i="76"/>
  <c r="D468" i="76"/>
  <c r="D464" i="76"/>
  <c r="D463" i="76"/>
  <c r="D469" i="76"/>
  <c r="D474" i="76"/>
  <c r="D470" i="76"/>
  <c r="D472" i="76"/>
  <c r="D473" i="76"/>
  <c r="D475" i="76"/>
  <c r="D471" i="76"/>
  <c r="D476" i="76"/>
  <c r="D478" i="76"/>
  <c r="D479" i="76"/>
  <c r="D480" i="76"/>
  <c r="D481" i="76"/>
  <c r="D477" i="76"/>
  <c r="D486" i="76"/>
  <c r="D482" i="76"/>
  <c r="D483" i="76"/>
  <c r="D485" i="76"/>
  <c r="D484" i="76"/>
  <c r="D488" i="76"/>
  <c r="D493" i="76"/>
  <c r="D489" i="76"/>
  <c r="D487" i="76"/>
  <c r="D490" i="76"/>
  <c r="D491" i="76"/>
  <c r="D492" i="76"/>
  <c r="D498" i="76"/>
  <c r="D497" i="76"/>
  <c r="D500" i="76"/>
  <c r="D499" i="76"/>
  <c r="D503" i="76"/>
  <c r="D504" i="76"/>
  <c r="D502" i="76"/>
  <c r="D495" i="76"/>
  <c r="D494" i="76"/>
  <c r="D501" i="76"/>
  <c r="D496" i="76"/>
  <c r="D506" i="76"/>
  <c r="D509" i="76"/>
  <c r="D507" i="76"/>
  <c r="D508" i="76"/>
  <c r="D505" i="76"/>
  <c r="D512" i="76"/>
  <c r="D513" i="76"/>
  <c r="D511" i="76"/>
  <c r="D510" i="76"/>
  <c r="D518" i="76"/>
  <c r="D517" i="76"/>
  <c r="D516" i="76"/>
  <c r="D514" i="76"/>
  <c r="D515" i="76"/>
  <c r="D526" i="76"/>
  <c r="D524" i="76"/>
  <c r="D522" i="76"/>
  <c r="D525" i="76"/>
  <c r="D523" i="76"/>
  <c r="D519" i="76"/>
  <c r="D520" i="76"/>
  <c r="D521" i="76"/>
  <c r="D532" i="76"/>
  <c r="D533" i="76"/>
  <c r="D530" i="76"/>
  <c r="D527" i="76"/>
  <c r="D529" i="76"/>
  <c r="D531" i="76"/>
  <c r="D528" i="76"/>
  <c r="D538" i="76"/>
  <c r="D539" i="76"/>
  <c r="D534" i="76"/>
  <c r="D535" i="76"/>
  <c r="D537" i="76"/>
  <c r="D536" i="76"/>
  <c r="D542" i="76"/>
  <c r="D540" i="76"/>
  <c r="D552" i="76"/>
  <c r="D548" i="76"/>
  <c r="D541" i="76"/>
  <c r="D544" i="76"/>
  <c r="D545" i="76"/>
  <c r="D543" i="76"/>
  <c r="D546" i="76"/>
  <c r="D549" i="76"/>
  <c r="D551" i="76"/>
  <c r="D550" i="76"/>
  <c r="D547" i="76"/>
  <c r="D562" i="76"/>
  <c r="D560" i="76"/>
  <c r="D564" i="76"/>
  <c r="D559" i="76"/>
  <c r="D555" i="76"/>
  <c r="D553" i="76"/>
  <c r="D554" i="76"/>
  <c r="D558" i="76"/>
  <c r="D556" i="76"/>
  <c r="D563" i="76"/>
  <c r="D557" i="76"/>
  <c r="D561" i="76"/>
  <c r="D565" i="76"/>
  <c r="D569" i="76"/>
  <c r="D567" i="76"/>
  <c r="D566" i="76"/>
  <c r="D568" i="76"/>
  <c r="D570" i="76"/>
  <c r="D1892" i="76"/>
  <c r="D1893" i="76"/>
  <c r="D1887" i="76"/>
  <c r="D1883" i="76"/>
  <c r="D1880" i="76"/>
  <c r="D1890" i="76"/>
  <c r="D1886" i="76"/>
  <c r="D1882" i="76"/>
  <c r="D1879" i="76"/>
  <c r="D1884" i="76"/>
  <c r="D1894" i="76"/>
  <c r="D1891" i="76"/>
  <c r="D1889" i="76"/>
  <c r="D1888" i="76"/>
  <c r="D1885" i="76"/>
  <c r="D1881" i="76"/>
  <c r="D1909" i="76"/>
  <c r="D1901" i="76"/>
  <c r="D1900" i="76"/>
  <c r="D1896" i="76"/>
  <c r="D1898" i="76"/>
  <c r="D1905" i="76"/>
  <c r="D1897" i="76"/>
  <c r="D1903" i="76"/>
  <c r="D1910" i="76"/>
  <c r="D1899" i="76"/>
  <c r="D1906" i="76"/>
  <c r="D1902" i="76"/>
  <c r="D1895" i="76"/>
  <c r="D1907" i="76"/>
  <c r="D1908" i="76"/>
  <c r="D1904" i="76"/>
  <c r="D1922" i="76"/>
  <c r="D1919" i="76"/>
  <c r="D1921" i="76"/>
  <c r="D1918" i="76"/>
  <c r="D1925" i="76"/>
  <c r="D1913" i="76"/>
  <c r="D1923" i="76"/>
  <c r="D1915" i="76"/>
  <c r="D1912" i="76"/>
  <c r="D1911" i="76"/>
  <c r="D1924" i="76"/>
  <c r="D1920" i="76"/>
  <c r="D1916" i="76"/>
  <c r="D1914" i="76"/>
  <c r="D1917" i="76"/>
  <c r="D1926" i="76"/>
  <c r="D1937" i="76"/>
  <c r="D1929" i="76"/>
  <c r="D1933" i="76"/>
  <c r="D1930" i="76"/>
  <c r="D1931" i="76"/>
  <c r="D1928" i="76"/>
  <c r="D1939" i="76"/>
  <c r="D1940" i="76"/>
  <c r="D1932" i="76"/>
  <c r="D1938" i="76"/>
  <c r="D1936" i="76"/>
  <c r="D1935" i="76"/>
  <c r="D1934" i="76"/>
  <c r="D1927" i="76"/>
  <c r="D1943" i="76"/>
  <c r="D1941" i="76"/>
  <c r="D1951" i="76"/>
  <c r="D1944" i="76"/>
  <c r="D1949" i="76"/>
  <c r="D1942" i="76"/>
  <c r="D1950" i="76"/>
  <c r="D1947" i="76"/>
  <c r="D1946" i="76"/>
  <c r="D1948" i="76"/>
  <c r="D1945" i="76"/>
  <c r="D1954" i="76"/>
  <c r="D1956" i="76"/>
  <c r="D1955" i="76"/>
  <c r="D1957" i="76"/>
  <c r="D1952" i="76"/>
  <c r="D1953" i="76"/>
  <c r="D1958" i="76"/>
  <c r="D1963" i="76"/>
  <c r="D1965" i="76"/>
  <c r="D1959" i="76"/>
  <c r="D1960" i="76"/>
  <c r="D1966" i="76"/>
  <c r="D1967" i="76"/>
  <c r="D1964" i="76"/>
  <c r="D1961" i="76"/>
  <c r="D1962" i="76"/>
  <c r="D1971" i="76"/>
  <c r="D1969" i="76"/>
  <c r="D1970" i="76"/>
  <c r="D1968" i="76"/>
  <c r="D1973" i="76"/>
  <c r="D1981" i="76"/>
  <c r="D1976" i="76"/>
  <c r="D1983" i="76"/>
  <c r="D1982" i="76"/>
  <c r="D1980" i="76"/>
  <c r="D1975" i="76"/>
  <c r="D1977" i="76"/>
  <c r="D1974" i="76"/>
  <c r="D1979" i="76"/>
  <c r="D1978" i="76"/>
  <c r="D1972" i="76"/>
  <c r="D1984" i="76"/>
  <c r="D1988" i="76"/>
  <c r="D1990" i="76"/>
  <c r="D1995" i="76"/>
  <c r="D1996" i="76"/>
  <c r="D1989" i="76"/>
  <c r="D1986" i="76"/>
  <c r="D1987" i="76"/>
  <c r="D1992" i="76"/>
  <c r="D1991" i="76"/>
  <c r="D1985" i="76"/>
  <c r="D1993" i="76"/>
  <c r="D1994" i="76"/>
  <c r="D2002" i="76"/>
  <c r="D2000" i="76"/>
  <c r="D1998" i="76"/>
  <c r="D1997" i="76"/>
  <c r="D2003" i="76"/>
  <c r="D2004" i="76"/>
  <c r="D2001" i="76"/>
  <c r="D1999" i="76"/>
  <c r="D2005" i="76"/>
  <c r="D2012" i="76"/>
  <c r="D2011" i="76"/>
  <c r="D2016" i="76"/>
  <c r="D2013" i="76"/>
  <c r="D2010" i="76"/>
  <c r="D2007" i="76"/>
  <c r="D2014" i="76"/>
  <c r="D2008" i="76"/>
  <c r="D2006" i="76"/>
  <c r="D2009" i="76"/>
  <c r="D2015" i="76"/>
  <c r="D2030" i="76"/>
  <c r="D2027" i="76"/>
  <c r="D2017" i="76"/>
  <c r="D2022" i="76"/>
  <c r="D2021" i="76"/>
  <c r="D2019" i="76"/>
  <c r="D2020" i="76"/>
  <c r="D2028" i="76"/>
  <c r="D2018" i="76"/>
  <c r="D2026" i="76"/>
  <c r="D2029" i="76"/>
  <c r="D2024" i="76"/>
  <c r="D2025" i="76"/>
  <c r="D2023" i="76"/>
  <c r="D2031" i="76"/>
  <c r="D2034" i="76"/>
  <c r="D2035" i="76"/>
  <c r="D2037" i="76"/>
  <c r="D2036" i="76"/>
  <c r="D2033" i="76"/>
  <c r="D2032" i="76"/>
  <c r="D2042" i="76"/>
  <c r="D2045" i="76"/>
  <c r="D2044" i="76"/>
  <c r="D2043" i="76"/>
  <c r="D2046" i="76"/>
  <c r="D2041" i="76"/>
  <c r="D2040" i="76"/>
  <c r="D2039" i="76"/>
  <c r="D2038" i="76"/>
  <c r="D2049" i="76"/>
  <c r="D2047" i="76"/>
  <c r="D2050" i="76"/>
  <c r="D2048" i="76"/>
  <c r="D2058" i="76"/>
  <c r="D2060" i="76"/>
  <c r="D2061" i="76"/>
  <c r="D2056" i="76"/>
  <c r="D2053" i="76"/>
  <c r="D2055" i="76"/>
  <c r="D2057" i="76"/>
  <c r="D2059" i="76"/>
  <c r="D2051" i="76"/>
  <c r="D2052" i="76"/>
  <c r="D2054" i="76"/>
  <c r="D2067" i="76"/>
  <c r="D2069" i="76"/>
  <c r="D2062" i="76"/>
  <c r="D2064" i="76"/>
  <c r="D2066" i="76"/>
  <c r="D2068" i="76"/>
  <c r="D2065" i="76"/>
  <c r="D2063" i="76"/>
  <c r="D2070" i="76"/>
  <c r="D2072" i="76"/>
  <c r="D2071" i="76"/>
  <c r="D2073" i="76"/>
  <c r="D2074" i="76"/>
  <c r="D2078" i="76"/>
  <c r="D2075" i="76"/>
  <c r="D2082" i="76"/>
  <c r="D2080" i="76"/>
  <c r="D2077" i="76"/>
  <c r="D2076" i="76"/>
  <c r="D2079" i="76"/>
  <c r="D2081" i="76"/>
  <c r="D2084" i="76"/>
  <c r="D2083" i="76"/>
  <c r="D2085" i="76"/>
  <c r="D2086" i="76"/>
  <c r="D2089" i="76"/>
  <c r="D2088" i="76"/>
  <c r="D2087" i="76"/>
  <c r="D2090" i="76"/>
  <c r="D2096" i="76"/>
  <c r="D2095" i="76"/>
  <c r="D2098" i="76"/>
  <c r="D2099" i="76"/>
  <c r="D2094" i="76"/>
  <c r="D2097" i="76"/>
  <c r="D2091" i="76"/>
  <c r="D2100" i="76"/>
  <c r="D2093" i="76"/>
  <c r="D2092" i="76"/>
  <c r="D2103" i="76"/>
  <c r="D2105" i="76"/>
  <c r="D2102" i="76"/>
  <c r="D2104" i="76"/>
  <c r="D2101" i="76"/>
  <c r="D2114" i="76"/>
  <c r="D2107" i="76"/>
  <c r="D2120" i="76"/>
  <c r="D2109" i="76"/>
  <c r="D2106" i="76"/>
  <c r="D2108" i="76"/>
  <c r="D2119" i="76"/>
  <c r="D2112" i="76"/>
  <c r="D2115" i="76"/>
  <c r="D2110" i="76"/>
  <c r="D2111" i="76"/>
  <c r="D2118" i="76"/>
  <c r="D2117" i="76"/>
  <c r="D2113" i="76"/>
  <c r="D2116" i="76"/>
  <c r="D2126" i="76"/>
  <c r="D2127" i="76"/>
  <c r="D2124" i="76"/>
  <c r="D2128" i="76"/>
  <c r="D2129" i="76"/>
  <c r="D2130" i="76"/>
  <c r="D2122" i="76"/>
  <c r="D2131" i="76"/>
  <c r="D2125" i="76"/>
  <c r="D2123" i="76"/>
  <c r="D2133" i="76"/>
  <c r="D2132" i="76"/>
  <c r="D2121" i="76"/>
  <c r="D2134" i="76"/>
  <c r="D2138" i="76"/>
  <c r="D2136" i="76"/>
  <c r="D2137" i="76"/>
  <c r="D2135" i="76"/>
  <c r="D2142" i="76"/>
  <c r="D2141" i="76"/>
  <c r="D2139" i="76"/>
  <c r="D2140" i="76"/>
  <c r="D2145" i="76"/>
  <c r="D2147" i="76"/>
  <c r="D2144" i="76"/>
  <c r="D2146" i="76"/>
  <c r="D2148" i="76"/>
  <c r="D2149" i="76"/>
  <c r="D2150" i="76"/>
  <c r="D2143" i="76"/>
  <c r="D571" i="76"/>
  <c r="D572" i="76"/>
  <c r="D573" i="76"/>
  <c r="D575" i="76"/>
  <c r="D578" i="76"/>
  <c r="D577" i="76"/>
  <c r="D574" i="76"/>
  <c r="D576" i="76"/>
  <c r="D586" i="76"/>
  <c r="D579" i="76"/>
  <c r="D585" i="76"/>
  <c r="D588" i="76"/>
  <c r="D582" i="76"/>
  <c r="D589" i="76"/>
  <c r="D583" i="76"/>
  <c r="D581" i="76"/>
  <c r="D580" i="76"/>
  <c r="D587" i="76"/>
  <c r="D584" i="76"/>
  <c r="D593" i="76"/>
  <c r="D591" i="76"/>
  <c r="D594" i="76"/>
  <c r="D590" i="76"/>
  <c r="D595" i="76"/>
  <c r="D596" i="76"/>
  <c r="D598" i="76"/>
  <c r="D599" i="76"/>
  <c r="D597" i="76"/>
  <c r="D592" i="76"/>
  <c r="D609" i="76"/>
  <c r="D603" i="76"/>
  <c r="D606" i="76"/>
  <c r="D608" i="76"/>
  <c r="D600" i="76"/>
  <c r="D607" i="76"/>
  <c r="D602" i="76"/>
  <c r="D601" i="76"/>
  <c r="D604" i="76"/>
  <c r="D605" i="76"/>
  <c r="D611" i="76"/>
  <c r="D610" i="76"/>
  <c r="D616" i="76"/>
  <c r="D615" i="76"/>
  <c r="D617" i="76"/>
  <c r="D614" i="76"/>
  <c r="D618" i="76"/>
  <c r="D612" i="76"/>
  <c r="D613" i="76"/>
  <c r="D621" i="76"/>
  <c r="D624" i="76"/>
  <c r="D620" i="76"/>
  <c r="D622" i="76"/>
  <c r="D623" i="76"/>
  <c r="D619" i="76"/>
  <c r="D625" i="76"/>
  <c r="D634" i="76"/>
  <c r="D627" i="76"/>
  <c r="D629" i="76"/>
  <c r="D632" i="76"/>
  <c r="D626" i="76"/>
  <c r="D633" i="76"/>
  <c r="D631" i="76"/>
  <c r="D628" i="76"/>
  <c r="D630" i="76"/>
  <c r="D636" i="76"/>
  <c r="D635" i="76"/>
  <c r="D637" i="76"/>
  <c r="D638" i="76"/>
  <c r="D639" i="76"/>
  <c r="D640" i="76"/>
  <c r="D643" i="76"/>
  <c r="D641" i="76"/>
  <c r="D649" i="76"/>
  <c r="D644" i="76"/>
  <c r="D650" i="76"/>
  <c r="D647" i="76"/>
  <c r="D648" i="76"/>
  <c r="D642" i="76"/>
  <c r="D645" i="76"/>
  <c r="D646" i="76"/>
  <c r="D651" i="76"/>
  <c r="D652" i="76"/>
  <c r="D653" i="76"/>
  <c r="D657" i="76"/>
  <c r="D660" i="76"/>
  <c r="D659" i="76"/>
  <c r="D658" i="76"/>
  <c r="D663" i="76"/>
  <c r="D661" i="76"/>
  <c r="D662" i="76"/>
  <c r="D655" i="76"/>
  <c r="D664" i="76"/>
  <c r="D656" i="76"/>
  <c r="D654" i="76"/>
  <c r="D665" i="76"/>
  <c r="D666" i="76"/>
  <c r="D667" i="76"/>
  <c r="D676" i="76"/>
  <c r="D670" i="76"/>
  <c r="D672" i="76"/>
  <c r="D668" i="76"/>
  <c r="D671" i="76"/>
  <c r="D669" i="76"/>
  <c r="D677" i="76"/>
  <c r="D674" i="76"/>
  <c r="D675" i="76"/>
  <c r="D678" i="76"/>
  <c r="D679" i="76"/>
  <c r="D673" i="76"/>
  <c r="D684" i="76"/>
  <c r="D681" i="76"/>
  <c r="D683" i="76"/>
  <c r="D687" i="76"/>
  <c r="D682" i="76"/>
  <c r="D680" i="76"/>
  <c r="D688" i="76"/>
  <c r="D689" i="76"/>
  <c r="D685" i="76"/>
  <c r="D686" i="76"/>
  <c r="D691" i="76"/>
  <c r="D695" i="76"/>
  <c r="D696" i="76"/>
  <c r="D697" i="76"/>
  <c r="D694" i="76"/>
  <c r="D692" i="76"/>
  <c r="D690" i="76"/>
  <c r="D693" i="76"/>
  <c r="D701" i="76"/>
  <c r="D698" i="76"/>
  <c r="D700" i="76"/>
  <c r="D699" i="76"/>
  <c r="D702" i="76"/>
  <c r="D703" i="76"/>
  <c r="D704" i="76"/>
  <c r="D705" i="76"/>
  <c r="D711" i="76"/>
  <c r="D710" i="76"/>
  <c r="D707" i="76"/>
  <c r="D708" i="76"/>
  <c r="D706" i="76"/>
  <c r="D709" i="76"/>
  <c r="D713" i="76"/>
  <c r="D714" i="76"/>
  <c r="D716" i="76"/>
  <c r="D715" i="76"/>
  <c r="D712" i="76"/>
  <c r="D717" i="76"/>
  <c r="D718" i="76"/>
  <c r="D723" i="76"/>
  <c r="D724" i="76"/>
  <c r="D725" i="76"/>
  <c r="D719" i="76"/>
  <c r="D720" i="76"/>
  <c r="D726" i="76"/>
  <c r="D721" i="76"/>
  <c r="D722" i="76"/>
  <c r="D727" i="76"/>
  <c r="D728" i="76"/>
  <c r="D729" i="76"/>
  <c r="D730" i="76"/>
  <c r="D732" i="76"/>
  <c r="D731" i="76"/>
  <c r="D737" i="76"/>
  <c r="D738" i="76"/>
  <c r="D736" i="76"/>
  <c r="D733" i="76"/>
  <c r="D734" i="76"/>
  <c r="D735" i="76"/>
  <c r="D740" i="76"/>
  <c r="D741" i="76"/>
  <c r="D739" i="76"/>
  <c r="D742" i="76"/>
  <c r="D744" i="76"/>
  <c r="D747" i="76"/>
  <c r="D745" i="76"/>
  <c r="D746" i="76"/>
  <c r="D749" i="76"/>
  <c r="D743" i="76"/>
  <c r="D748" i="76"/>
  <c r="D750" i="76"/>
  <c r="D751" i="76"/>
  <c r="D752" i="76"/>
  <c r="D755" i="76"/>
  <c r="D756" i="76"/>
  <c r="D754" i="76"/>
  <c r="D753" i="76"/>
  <c r="D757" i="76"/>
  <c r="D759" i="76"/>
  <c r="D758" i="76"/>
  <c r="D763" i="76"/>
  <c r="D760" i="76"/>
  <c r="D762" i="76"/>
  <c r="D761" i="76"/>
  <c r="D764" i="76"/>
  <c r="D765" i="76"/>
  <c r="D766" i="76"/>
  <c r="D767" i="76"/>
  <c r="D769" i="76"/>
  <c r="D768" i="76"/>
  <c r="D770" i="76"/>
  <c r="D772" i="76"/>
  <c r="D775" i="76"/>
  <c r="D776" i="76"/>
  <c r="D773" i="76"/>
  <c r="D777" i="76"/>
  <c r="D781" i="76"/>
  <c r="D782" i="76"/>
  <c r="D771" i="76"/>
  <c r="D774" i="76"/>
  <c r="D778" i="76"/>
  <c r="D779" i="76"/>
  <c r="D780" i="76"/>
  <c r="D788" i="76"/>
  <c r="D784" i="76"/>
  <c r="D783" i="76"/>
  <c r="D787" i="76"/>
  <c r="D786" i="76"/>
  <c r="D785" i="76"/>
  <c r="D792" i="76"/>
  <c r="D790" i="76"/>
  <c r="D796" i="76"/>
  <c r="D791" i="76"/>
  <c r="D789" i="76"/>
  <c r="D795" i="76"/>
  <c r="D793" i="76"/>
  <c r="D794" i="76"/>
  <c r="D798" i="76"/>
  <c r="D797" i="76"/>
  <c r="D800" i="76"/>
  <c r="D801" i="76"/>
  <c r="D799" i="76"/>
  <c r="D804" i="76"/>
  <c r="D805" i="76"/>
  <c r="D803" i="76"/>
  <c r="D802" i="76"/>
  <c r="D806" i="76"/>
  <c r="D812" i="76"/>
  <c r="D810" i="76"/>
  <c r="D814" i="76"/>
  <c r="D808" i="76"/>
  <c r="D807" i="76"/>
  <c r="D811" i="76"/>
  <c r="D809" i="76"/>
  <c r="D813" i="76"/>
  <c r="D820" i="76"/>
  <c r="D817" i="76"/>
  <c r="D816" i="76"/>
  <c r="D815" i="76"/>
  <c r="D818" i="76"/>
  <c r="D819" i="76"/>
  <c r="D822" i="76"/>
  <c r="D823" i="76"/>
  <c r="D821" i="76"/>
  <c r="D824" i="76"/>
  <c r="D825" i="76"/>
  <c r="D826" i="76"/>
  <c r="D827" i="76"/>
  <c r="D828" i="76"/>
  <c r="D831" i="76"/>
  <c r="D830" i="76"/>
  <c r="D833" i="76"/>
  <c r="D832" i="76"/>
  <c r="D829" i="76"/>
  <c r="D836" i="76"/>
  <c r="D835" i="76"/>
  <c r="D834" i="76"/>
  <c r="D842" i="76"/>
  <c r="D839" i="76"/>
  <c r="D840" i="76"/>
  <c r="D843" i="76"/>
  <c r="D841" i="76"/>
  <c r="D844" i="76"/>
  <c r="D837" i="76"/>
  <c r="D838" i="76"/>
  <c r="D847" i="76"/>
  <c r="D845" i="76"/>
  <c r="D846" i="76"/>
  <c r="D851" i="76"/>
  <c r="D852" i="76"/>
  <c r="D853" i="76"/>
  <c r="D848" i="76"/>
  <c r="D850" i="76"/>
  <c r="D849" i="76"/>
  <c r="D857" i="76"/>
  <c r="D858" i="76"/>
  <c r="D856" i="76"/>
  <c r="D854" i="76"/>
  <c r="D859" i="76"/>
  <c r="D860" i="76"/>
  <c r="D855" i="76"/>
  <c r="D862" i="76"/>
  <c r="D863" i="76"/>
  <c r="D861" i="76"/>
  <c r="D864" i="76"/>
  <c r="D865" i="76"/>
  <c r="D866" i="76"/>
  <c r="D870" i="76"/>
  <c r="D872" i="76"/>
  <c r="D871" i="76"/>
  <c r="D867" i="76"/>
  <c r="D868" i="76"/>
  <c r="D869" i="76"/>
  <c r="D876" i="76"/>
  <c r="D873" i="76"/>
  <c r="D878" i="76"/>
  <c r="D879" i="76"/>
  <c r="D874" i="76"/>
  <c r="D875" i="76"/>
  <c r="D877" i="76"/>
  <c r="D880" i="76"/>
  <c r="D881" i="76"/>
  <c r="D890" i="76"/>
  <c r="D884" i="76"/>
  <c r="D883" i="76"/>
  <c r="D882" i="76"/>
  <c r="D892" i="76"/>
  <c r="D886" i="76"/>
  <c r="D889" i="76"/>
  <c r="D891" i="76"/>
  <c r="D888" i="76"/>
  <c r="D885" i="76"/>
  <c r="D887" i="76"/>
  <c r="D897" i="76"/>
  <c r="D898" i="76"/>
  <c r="D899" i="76"/>
  <c r="D901" i="76"/>
  <c r="D894" i="76"/>
  <c r="D893" i="76"/>
  <c r="D900" i="76"/>
  <c r="D896" i="76"/>
  <c r="D895" i="76"/>
  <c r="D903" i="76"/>
  <c r="D904" i="76"/>
  <c r="D902" i="76"/>
  <c r="D905" i="76"/>
  <c r="D907" i="76"/>
  <c r="D906" i="76"/>
  <c r="D908" i="76"/>
  <c r="D913" i="76"/>
  <c r="D911" i="76"/>
  <c r="D910" i="76"/>
  <c r="D912" i="76"/>
  <c r="D909" i="76"/>
  <c r="D914" i="76"/>
  <c r="D916" i="76"/>
  <c r="D915" i="76"/>
  <c r="D918" i="76"/>
  <c r="D921" i="76"/>
  <c r="D920" i="76"/>
  <c r="D919" i="76"/>
  <c r="D917" i="76"/>
  <c r="D924" i="76"/>
  <c r="D926" i="76"/>
  <c r="D923" i="76"/>
  <c r="D922" i="76"/>
  <c r="D928" i="76"/>
  <c r="D925" i="76"/>
  <c r="D927" i="76"/>
  <c r="D932" i="76"/>
  <c r="D929" i="76"/>
  <c r="D930" i="76"/>
  <c r="D931" i="76"/>
  <c r="D933" i="76"/>
  <c r="D936" i="76"/>
  <c r="D937" i="76"/>
  <c r="D938" i="76"/>
  <c r="D941" i="76"/>
  <c r="D940" i="76"/>
  <c r="D935" i="76"/>
  <c r="D934" i="76"/>
  <c r="D939" i="76"/>
  <c r="D947" i="76"/>
  <c r="D953" i="76"/>
  <c r="D942" i="76"/>
  <c r="D948" i="76"/>
  <c r="D949" i="76"/>
  <c r="D944" i="76"/>
  <c r="D950" i="76"/>
  <c r="D945" i="76"/>
  <c r="D952" i="76"/>
  <c r="D951" i="76"/>
  <c r="D946" i="76"/>
  <c r="D943" i="76"/>
  <c r="D971" i="76"/>
  <c r="D955" i="76"/>
  <c r="D958" i="76"/>
  <c r="D959" i="76"/>
  <c r="D960" i="76"/>
  <c r="D956" i="76"/>
  <c r="D964" i="76"/>
  <c r="D969" i="76"/>
  <c r="D963" i="76"/>
  <c r="D962" i="76"/>
  <c r="D970" i="76"/>
  <c r="D957" i="76"/>
  <c r="D967" i="76"/>
  <c r="D961" i="76"/>
  <c r="D968" i="76"/>
  <c r="D966" i="76"/>
  <c r="D965" i="76"/>
  <c r="D954" i="76"/>
  <c r="D978" i="76"/>
  <c r="D977" i="76"/>
  <c r="D973" i="76"/>
  <c r="D975" i="76"/>
  <c r="D974" i="76"/>
  <c r="D976" i="76"/>
  <c r="D972" i="76"/>
  <c r="D992" i="76"/>
  <c r="D980" i="76"/>
  <c r="D981" i="76"/>
  <c r="D982" i="76"/>
  <c r="D979" i="76"/>
  <c r="D988" i="76"/>
  <c r="D989" i="76"/>
  <c r="D987" i="76"/>
  <c r="D983" i="76"/>
  <c r="D986" i="76"/>
  <c r="D984" i="76"/>
  <c r="D985" i="76"/>
  <c r="D990" i="76"/>
  <c r="D991" i="76"/>
  <c r="D998" i="76"/>
  <c r="D996" i="76"/>
  <c r="D995" i="76"/>
  <c r="D993" i="76"/>
  <c r="D994" i="76"/>
  <c r="D997" i="76"/>
  <c r="D1002" i="76"/>
  <c r="D999" i="76"/>
  <c r="D1001" i="76"/>
  <c r="D1000" i="76"/>
  <c r="D1003" i="76"/>
  <c r="D1004" i="76"/>
  <c r="D1007" i="76"/>
  <c r="D1006" i="76"/>
  <c r="D1008" i="76"/>
  <c r="D1005" i="76"/>
  <c r="D1009" i="76"/>
  <c r="D1010" i="76"/>
  <c r="D1011" i="76"/>
  <c r="D1012" i="76"/>
  <c r="D1013" i="76"/>
  <c r="D1014" i="76"/>
  <c r="D1015" i="76"/>
  <c r="D1016" i="76"/>
  <c r="D1020" i="76"/>
  <c r="D1017" i="76"/>
  <c r="D1021" i="76"/>
  <c r="D1022" i="76"/>
  <c r="D1019" i="76"/>
  <c r="D1018" i="76"/>
  <c r="D1023" i="76"/>
  <c r="D1024" i="76"/>
  <c r="D1025" i="76"/>
  <c r="D1027" i="76"/>
  <c r="D1028" i="76"/>
  <c r="D1030" i="76"/>
  <c r="D1029" i="76"/>
  <c r="D1026" i="76"/>
  <c r="D1032" i="76"/>
  <c r="D1031" i="76"/>
  <c r="D1034" i="76"/>
  <c r="D1033" i="76"/>
  <c r="D1035" i="76"/>
  <c r="D1036" i="76"/>
  <c r="D1037" i="76"/>
  <c r="D1038" i="76"/>
  <c r="D1039" i="76"/>
  <c r="D1044" i="76"/>
  <c r="D1040" i="76"/>
  <c r="D1043" i="76"/>
  <c r="D1042" i="76"/>
  <c r="D1045" i="76"/>
  <c r="D1041" i="76"/>
  <c r="D1048" i="76"/>
  <c r="D1049" i="76"/>
  <c r="D1050" i="76"/>
  <c r="D1047" i="76"/>
  <c r="D1046" i="76"/>
  <c r="D1051" i="76"/>
  <c r="D1054" i="76"/>
  <c r="D1052" i="76"/>
  <c r="D1053" i="76"/>
  <c r="D1058" i="76"/>
  <c r="D1059" i="76"/>
  <c r="D1060" i="76"/>
  <c r="D1057" i="76"/>
  <c r="D1055" i="76"/>
  <c r="D1056" i="76"/>
  <c r="D1067" i="76"/>
  <c r="D1066" i="76"/>
  <c r="D1063" i="76"/>
  <c r="D1062" i="76"/>
  <c r="D1061" i="76"/>
  <c r="D1065" i="76"/>
  <c r="D1064" i="76"/>
  <c r="D1068" i="76"/>
  <c r="D1070" i="76"/>
  <c r="D1069" i="76"/>
  <c r="D1071" i="76"/>
  <c r="D1072" i="76"/>
  <c r="D1073" i="76"/>
  <c r="D1074" i="76"/>
  <c r="D1077" i="76"/>
  <c r="D1078" i="76"/>
  <c r="D1075" i="76"/>
  <c r="D1081" i="76"/>
  <c r="D1076" i="76"/>
  <c r="D1085" i="76"/>
  <c r="D1079" i="76"/>
  <c r="D1080" i="76"/>
  <c r="D1082" i="76"/>
  <c r="D1083" i="76"/>
  <c r="D1084" i="76"/>
  <c r="D1088" i="76"/>
  <c r="D1090" i="76"/>
  <c r="D1089" i="76"/>
  <c r="D1091" i="76"/>
  <c r="D1086" i="76"/>
  <c r="D1087" i="76"/>
  <c r="D1095" i="76"/>
  <c r="D1097" i="76"/>
  <c r="D1096" i="76"/>
  <c r="D1099" i="76"/>
  <c r="D1093" i="76"/>
  <c r="D1094" i="76"/>
  <c r="D1092" i="76"/>
  <c r="D1098" i="76"/>
  <c r="D1104" i="76"/>
  <c r="D1103" i="76"/>
  <c r="D1101" i="76"/>
  <c r="D1102" i="76"/>
  <c r="D1100" i="76"/>
  <c r="D1110" i="76"/>
  <c r="D1112" i="76"/>
  <c r="D1106" i="76"/>
  <c r="D1109" i="76"/>
  <c r="D1111" i="76"/>
  <c r="D1113" i="76"/>
  <c r="D1108" i="76"/>
  <c r="D1114" i="76"/>
  <c r="D1105" i="76"/>
  <c r="D1107" i="76"/>
  <c r="D1115" i="76"/>
  <c r="D1119" i="76"/>
  <c r="D1118" i="76"/>
  <c r="D1117" i="76"/>
  <c r="D1116" i="76"/>
  <c r="D1120" i="76"/>
  <c r="D1121" i="76"/>
  <c r="D1123" i="76"/>
  <c r="D1131" i="76"/>
  <c r="D1129" i="76"/>
  <c r="D1132" i="76"/>
  <c r="D1125" i="76"/>
  <c r="D1134" i="76"/>
  <c r="D1122" i="76"/>
  <c r="D1128" i="76"/>
  <c r="D1130" i="76"/>
  <c r="D1124" i="76"/>
  <c r="D1126" i="76"/>
  <c r="D1133" i="76"/>
  <c r="D1127" i="76"/>
  <c r="D1135" i="76"/>
  <c r="D1136" i="76"/>
  <c r="D1139" i="76"/>
  <c r="D1140" i="76"/>
  <c r="D1137" i="76"/>
  <c r="D1141" i="76"/>
  <c r="D1138" i="76"/>
  <c r="D1142" i="76"/>
  <c r="D1148" i="76"/>
  <c r="D1147" i="76"/>
  <c r="D1144" i="76"/>
  <c r="D1146" i="76"/>
  <c r="D1145" i="76"/>
  <c r="D1143" i="76"/>
  <c r="D1150" i="76"/>
  <c r="D1149" i="76"/>
  <c r="D1151" i="76"/>
  <c r="D1152" i="76"/>
  <c r="D1153" i="76"/>
  <c r="D1154" i="76"/>
  <c r="D1156" i="76"/>
  <c r="D1157" i="76"/>
  <c r="D1155" i="76"/>
  <c r="D1160" i="76"/>
  <c r="D1162" i="76"/>
  <c r="D1159" i="76"/>
  <c r="D1161" i="76"/>
  <c r="D1158" i="76"/>
  <c r="D1163" i="76"/>
  <c r="D1164" i="76"/>
  <c r="D1165" i="76"/>
  <c r="D1166" i="76"/>
  <c r="D1167" i="76"/>
  <c r="D1168" i="76"/>
  <c r="D1175" i="76"/>
  <c r="D1174" i="76"/>
  <c r="D1171" i="76"/>
  <c r="D1176" i="76"/>
  <c r="D1172" i="76"/>
  <c r="D1169" i="76"/>
  <c r="D1173" i="76"/>
  <c r="D1170" i="76"/>
  <c r="D1177" i="76"/>
  <c r="D1179" i="76"/>
  <c r="D1180" i="76"/>
  <c r="D1182" i="76"/>
  <c r="D1178" i="76"/>
  <c r="D1181" i="76"/>
  <c r="D1188" i="76"/>
  <c r="D1184" i="76"/>
  <c r="D1186" i="76"/>
  <c r="D1187" i="76"/>
  <c r="D1189" i="76"/>
  <c r="D1185" i="76"/>
  <c r="D1183" i="76"/>
  <c r="D1190" i="76"/>
  <c r="D1192" i="76"/>
  <c r="D1191" i="76"/>
  <c r="D1194" i="76"/>
  <c r="D1195" i="76"/>
  <c r="D1193" i="76"/>
  <c r="D1199" i="76"/>
  <c r="D1200" i="76"/>
  <c r="D1198" i="76"/>
  <c r="D1196" i="76"/>
  <c r="D1197" i="76"/>
  <c r="D1201" i="76"/>
  <c r="D1203" i="76"/>
  <c r="D1202" i="76"/>
  <c r="D1204" i="76"/>
  <c r="D1207" i="76"/>
  <c r="D1205" i="76"/>
  <c r="D1209" i="76"/>
  <c r="D1208" i="76"/>
  <c r="D1206" i="76"/>
  <c r="D1210" i="76"/>
  <c r="D1213" i="76"/>
  <c r="D1211" i="76"/>
  <c r="D1212" i="76"/>
  <c r="D1214" i="76"/>
  <c r="D1223" i="76"/>
  <c r="D1218" i="76"/>
  <c r="D1220" i="76"/>
  <c r="D1216" i="76"/>
  <c r="D1217" i="76"/>
  <c r="D1225" i="76"/>
  <c r="D1229" i="76"/>
  <c r="D1224" i="76"/>
  <c r="D1222" i="76"/>
  <c r="D1226" i="76"/>
  <c r="D1227" i="76"/>
  <c r="D1215" i="76"/>
  <c r="D1219" i="76"/>
  <c r="D1228" i="76"/>
  <c r="D1221" i="76"/>
  <c r="D1230" i="76"/>
  <c r="D1231" i="76"/>
  <c r="D1232" i="76"/>
  <c r="D1233" i="76"/>
  <c r="D1242" i="76"/>
  <c r="D1240" i="76"/>
  <c r="D1236" i="76"/>
  <c r="D1237" i="76"/>
  <c r="D1239" i="76"/>
  <c r="D1234" i="76"/>
  <c r="D1243" i="76"/>
  <c r="D1238" i="76"/>
  <c r="D1241" i="76"/>
  <c r="D1244" i="76"/>
  <c r="D1248" i="76"/>
  <c r="D1246" i="76"/>
  <c r="D1249" i="76"/>
  <c r="D1247" i="76"/>
  <c r="D1235" i="76"/>
  <c r="D1245" i="76"/>
  <c r="D1252" i="76"/>
  <c r="D1253" i="76"/>
  <c r="D1250" i="76"/>
  <c r="D1251" i="76"/>
  <c r="D1254" i="76"/>
  <c r="D1264" i="76"/>
  <c r="D1259" i="76"/>
  <c r="D1258" i="76"/>
  <c r="D1256" i="76"/>
  <c r="D1261" i="76"/>
  <c r="D1263" i="76"/>
  <c r="D1262" i="76"/>
  <c r="D1255" i="76"/>
  <c r="D1260" i="76"/>
  <c r="D1266" i="76"/>
  <c r="D1267" i="76"/>
  <c r="D1280" i="76"/>
  <c r="D1270" i="76"/>
  <c r="D1281" i="76"/>
  <c r="D1271" i="76"/>
  <c r="D1279" i="76"/>
  <c r="D1282" i="76"/>
  <c r="D1272" i="76"/>
  <c r="D1278" i="76"/>
  <c r="D1273" i="76"/>
  <c r="D1265" i="76"/>
  <c r="D1274" i="76"/>
  <c r="D1275" i="76"/>
  <c r="D1257" i="76"/>
  <c r="D1276" i="76"/>
  <c r="D1277" i="76"/>
  <c r="D1268" i="76"/>
  <c r="D1283" i="76"/>
  <c r="D1269" i="76"/>
  <c r="D1285" i="76"/>
  <c r="D1290" i="76"/>
  <c r="D1289" i="76"/>
  <c r="D1287" i="76"/>
  <c r="D1292" i="76"/>
  <c r="D1288" i="76"/>
  <c r="D1286" i="76"/>
  <c r="D1284" i="76"/>
  <c r="D1294" i="76"/>
  <c r="D1291" i="76"/>
  <c r="D1295" i="76"/>
  <c r="D1296" i="76"/>
  <c r="D1297" i="76"/>
  <c r="D1293" i="76"/>
  <c r="D1299" i="76"/>
  <c r="D1307" i="76"/>
  <c r="D1306" i="76"/>
  <c r="D1298" i="76"/>
  <c r="D1308" i="76"/>
  <c r="D1313" i="76"/>
  <c r="D1309" i="76"/>
  <c r="D1302" i="76"/>
  <c r="D1305" i="76"/>
  <c r="D1301" i="76"/>
  <c r="D1304" i="76"/>
  <c r="D1312" i="76"/>
  <c r="D1303" i="76"/>
  <c r="D1310" i="76"/>
  <c r="D1300" i="76"/>
  <c r="D1311" i="76"/>
  <c r="D1325" i="76"/>
  <c r="D1319" i="76"/>
  <c r="D1321" i="76"/>
  <c r="D1324" i="76"/>
  <c r="D1316" i="76"/>
  <c r="D1322" i="76"/>
  <c r="D1318" i="76"/>
  <c r="D1317" i="76"/>
  <c r="D1323" i="76"/>
  <c r="D1326" i="76"/>
  <c r="D1320" i="76"/>
  <c r="D1314" i="76"/>
  <c r="D1315" i="76"/>
  <c r="D1327" i="76"/>
  <c r="D1328" i="76"/>
  <c r="D1329" i="76"/>
  <c r="D1334" i="76"/>
  <c r="D1336" i="76"/>
  <c r="D1331" i="76"/>
  <c r="D1344" i="76"/>
  <c r="D1341" i="76"/>
  <c r="D1339" i="76"/>
  <c r="D1330" i="76"/>
  <c r="D1337" i="76"/>
  <c r="D1335" i="76"/>
  <c r="D1342" i="76"/>
  <c r="D1343" i="76"/>
  <c r="D1333" i="76"/>
  <c r="D1345" i="76"/>
  <c r="D1332" i="76"/>
  <c r="D1348" i="76"/>
  <c r="D1340" i="76"/>
  <c r="D1347" i="76"/>
  <c r="D1346" i="76"/>
  <c r="D1349" i="76"/>
  <c r="D1353" i="76"/>
  <c r="D1354" i="76"/>
  <c r="D1356" i="76"/>
  <c r="D1338" i="76"/>
  <c r="D1355" i="76"/>
  <c r="D1350" i="76"/>
  <c r="D1351" i="76"/>
  <c r="D1352" i="76"/>
  <c r="D1357" i="76"/>
  <c r="D1367" i="76"/>
  <c r="D1374" i="76"/>
  <c r="D1365" i="76"/>
  <c r="D1359" i="76"/>
  <c r="D1361" i="76"/>
  <c r="D1364" i="76"/>
  <c r="D1358" i="76"/>
  <c r="D1360" i="76"/>
  <c r="D1368" i="76"/>
  <c r="D1369" i="76"/>
  <c r="D1362" i="76"/>
  <c r="D1366" i="76"/>
  <c r="D1373" i="76"/>
  <c r="D1372" i="76"/>
  <c r="D1363" i="76"/>
  <c r="D1370" i="76"/>
  <c r="D1371" i="76"/>
  <c r="D1378" i="76"/>
  <c r="D1385" i="76"/>
  <c r="D1387" i="76"/>
  <c r="D1383" i="76"/>
  <c r="D1377" i="76"/>
  <c r="D1376" i="76"/>
  <c r="D1379" i="76"/>
  <c r="D1386" i="76"/>
  <c r="D1375" i="76"/>
  <c r="D1380" i="76"/>
  <c r="D1384" i="76"/>
  <c r="D1381" i="76"/>
  <c r="D1382" i="76"/>
  <c r="D1388" i="76"/>
  <c r="D1389" i="76"/>
  <c r="D1390" i="76"/>
  <c r="D1395" i="76"/>
  <c r="D1391" i="76"/>
  <c r="D1393" i="76"/>
  <c r="D1394" i="76"/>
  <c r="D1392" i="76"/>
  <c r="D1401" i="76"/>
  <c r="D1402" i="76"/>
  <c r="D1396" i="76"/>
  <c r="D1400" i="76"/>
  <c r="D1399" i="76"/>
  <c r="D1398" i="76"/>
  <c r="D1397" i="76"/>
  <c r="D1405" i="76"/>
  <c r="D1406" i="76"/>
  <c r="D1404" i="76"/>
  <c r="D1407" i="76"/>
  <c r="D1403" i="76"/>
  <c r="D1408" i="76"/>
  <c r="D1414" i="76"/>
  <c r="D1416" i="76"/>
  <c r="D1420" i="76"/>
  <c r="D1410" i="76"/>
  <c r="D1411" i="76"/>
  <c r="D1419" i="76"/>
  <c r="D1424" i="76"/>
  <c r="D1412" i="76"/>
  <c r="D1425" i="76"/>
  <c r="D1415" i="76"/>
  <c r="D1413" i="76"/>
  <c r="D1409" i="76"/>
  <c r="D1421" i="76"/>
  <c r="D1417" i="76"/>
  <c r="D1422" i="76"/>
  <c r="D1418" i="76"/>
  <c r="D1423" i="76"/>
  <c r="D1426" i="76"/>
  <c r="D1446" i="76"/>
  <c r="D1449" i="76"/>
  <c r="D1450" i="76"/>
  <c r="D1436" i="76"/>
  <c r="D1447" i="76"/>
  <c r="D1448" i="76"/>
  <c r="D1432" i="76"/>
  <c r="D1433" i="76"/>
  <c r="D1430" i="76"/>
  <c r="D1444" i="76"/>
  <c r="D1440" i="76"/>
  <c r="D1431" i="76"/>
  <c r="D1428" i="76"/>
  <c r="D1429" i="76"/>
  <c r="D1445" i="76"/>
  <c r="D1427" i="76"/>
  <c r="D1434" i="76"/>
  <c r="D1443" i="76"/>
  <c r="D1464" i="76"/>
  <c r="D1456" i="76"/>
  <c r="D1466" i="76"/>
  <c r="D1457" i="76"/>
  <c r="D1472" i="76"/>
  <c r="D1437" i="76"/>
  <c r="D1463" i="76"/>
  <c r="D1469" i="76"/>
  <c r="D1467" i="76"/>
  <c r="D1468" i="76"/>
  <c r="D1459" i="76"/>
  <c r="D1470" i="76"/>
  <c r="D1451" i="76"/>
  <c r="D1438" i="76"/>
  <c r="D1442" i="76"/>
  <c r="D1439" i="76"/>
  <c r="D1454" i="76"/>
  <c r="D1453" i="76"/>
  <c r="D1460" i="76"/>
  <c r="D1474" i="76"/>
  <c r="D1441" i="76"/>
  <c r="D1435" i="76"/>
  <c r="D1471" i="76"/>
  <c r="D1458" i="76"/>
  <c r="D1455" i="76"/>
  <c r="D1461" i="76"/>
  <c r="D1479" i="76"/>
  <c r="D1482" i="76"/>
  <c r="D1476" i="76"/>
  <c r="D1473" i="76"/>
  <c r="D1477" i="76"/>
  <c r="D1465" i="76"/>
  <c r="D1484" i="76"/>
  <c r="D1481" i="76"/>
  <c r="D1452" i="76"/>
  <c r="D1462" i="76"/>
  <c r="D1485" i="76"/>
  <c r="D1493" i="76"/>
  <c r="D1478" i="76"/>
  <c r="D1492" i="76"/>
  <c r="D1480" i="76"/>
  <c r="D1489" i="76"/>
  <c r="D1496" i="76"/>
  <c r="D1483" i="76"/>
  <c r="D1486" i="76"/>
  <c r="D1475" i="76"/>
  <c r="D1494" i="76"/>
  <c r="D1490" i="76"/>
  <c r="D1491" i="76"/>
  <c r="D1498" i="76"/>
  <c r="D1511" i="76"/>
  <c r="D1507" i="76"/>
  <c r="D1508" i="76"/>
  <c r="D1499" i="76"/>
  <c r="D1488" i="76"/>
  <c r="D1487" i="76"/>
  <c r="D1505" i="76"/>
  <c r="D1497" i="76"/>
  <c r="D1504" i="76"/>
  <c r="D1506" i="76"/>
  <c r="D1495" i="76"/>
  <c r="D1524" i="76"/>
  <c r="D1523" i="76"/>
  <c r="D1514" i="76"/>
  <c r="D1516" i="76"/>
  <c r="D1526" i="76"/>
  <c r="D1503" i="76"/>
  <c r="D1500" i="76"/>
  <c r="D1510" i="76"/>
  <c r="D1501" i="76"/>
  <c r="D1509" i="76"/>
  <c r="D1502" i="76"/>
  <c r="D1528" i="76"/>
  <c r="D1533" i="76"/>
  <c r="D1534" i="76"/>
  <c r="D1527" i="76"/>
  <c r="D1538" i="76"/>
  <c r="D1536" i="76"/>
  <c r="D1539" i="76"/>
  <c r="D1532" i="76"/>
  <c r="D1537" i="76"/>
  <c r="D1535" i="76"/>
  <c r="D1531" i="76"/>
  <c r="D1529" i="76"/>
  <c r="D1530" i="76"/>
  <c r="D1541" i="76"/>
  <c r="D1542" i="76"/>
  <c r="D1540" i="76"/>
  <c r="D1547" i="76"/>
  <c r="D1543" i="76"/>
  <c r="D1549" i="76"/>
  <c r="D1548" i="76"/>
  <c r="D1546" i="76"/>
  <c r="D1545" i="76"/>
  <c r="D1550" i="76"/>
  <c r="D1544" i="76"/>
  <c r="D1559" i="76"/>
  <c r="D1557" i="76"/>
  <c r="D1551" i="76"/>
  <c r="D1554" i="76"/>
  <c r="D1552" i="76"/>
  <c r="D1553" i="76"/>
  <c r="D1560" i="76"/>
  <c r="D1556" i="76"/>
  <c r="D1561" i="76"/>
  <c r="D1555" i="76"/>
  <c r="D1558" i="76"/>
  <c r="D1562" i="76"/>
  <c r="D1568" i="76"/>
  <c r="D1563" i="76"/>
  <c r="D1565" i="76"/>
  <c r="D1564" i="76"/>
  <c r="D1567" i="76"/>
  <c r="D1566" i="76"/>
  <c r="D1569" i="76"/>
  <c r="D1579" i="76"/>
  <c r="D1575" i="76"/>
  <c r="D1571" i="76"/>
  <c r="D1580" i="76"/>
  <c r="D1570" i="76"/>
  <c r="D1573" i="76"/>
  <c r="D1574" i="76"/>
  <c r="D1576" i="76"/>
  <c r="D1578" i="76"/>
  <c r="D1577" i="76"/>
  <c r="D1572" i="76"/>
  <c r="D1583" i="76"/>
  <c r="D1585" i="76"/>
  <c r="D1587" i="76"/>
  <c r="D1582" i="76"/>
  <c r="D1584" i="76"/>
  <c r="D1586" i="76"/>
  <c r="D1581" i="76"/>
  <c r="D1588" i="76"/>
  <c r="D1591" i="76"/>
  <c r="D1592" i="76"/>
  <c r="D1593" i="76"/>
  <c r="D1595" i="76"/>
  <c r="D1590" i="76"/>
  <c r="D1596" i="76"/>
  <c r="D1589" i="76"/>
  <c r="D1594" i="76"/>
  <c r="D1597" i="76"/>
  <c r="D1598" i="76"/>
  <c r="D1599" i="76"/>
  <c r="D1600" i="76"/>
  <c r="D1604" i="76"/>
  <c r="D1602" i="76"/>
  <c r="D1603" i="76"/>
  <c r="D1601" i="76"/>
  <c r="D1605" i="76"/>
  <c r="D1608" i="76"/>
  <c r="D1615" i="76"/>
  <c r="D1609" i="76"/>
  <c r="D1612" i="76"/>
  <c r="D1607" i="76"/>
  <c r="D1614" i="76"/>
  <c r="D1610" i="76"/>
  <c r="D1611" i="76"/>
  <c r="D1606" i="76"/>
  <c r="D1613" i="76"/>
  <c r="D1630" i="76"/>
  <c r="D1616" i="76"/>
  <c r="D1620" i="76"/>
  <c r="D1629" i="76"/>
  <c r="D1627" i="76"/>
  <c r="D1623" i="76"/>
  <c r="D1626" i="76"/>
  <c r="D1618" i="76"/>
  <c r="D1625" i="76"/>
  <c r="D1622" i="76"/>
  <c r="D1624" i="76"/>
  <c r="D1619" i="76"/>
  <c r="D1621" i="76"/>
  <c r="D1628" i="76"/>
  <c r="D1617" i="76"/>
  <c r="D1634" i="76"/>
  <c r="D1631" i="76"/>
  <c r="D1635" i="76"/>
  <c r="D1637" i="76"/>
  <c r="D1632" i="76"/>
  <c r="D1636" i="76"/>
  <c r="D1633" i="76"/>
  <c r="D1639" i="76"/>
  <c r="D1640" i="76"/>
  <c r="D1648" i="76"/>
  <c r="D1638" i="76"/>
  <c r="D1643" i="76"/>
  <c r="D1642" i="76"/>
  <c r="D1644" i="76"/>
  <c r="D1645" i="76"/>
  <c r="D1647" i="76"/>
  <c r="D1641" i="76"/>
  <c r="D1646" i="76"/>
  <c r="D1657" i="76"/>
  <c r="D1650" i="76"/>
  <c r="D1652" i="76"/>
  <c r="D1658" i="76"/>
  <c r="D1654" i="76"/>
  <c r="D1656" i="76"/>
  <c r="D1660" i="76"/>
  <c r="D1661" i="76"/>
  <c r="D1649" i="76"/>
  <c r="D1651" i="76"/>
  <c r="D1659" i="76"/>
  <c r="D1655" i="76"/>
  <c r="D1653" i="76"/>
  <c r="D1663" i="76"/>
  <c r="D1664" i="76"/>
  <c r="D1662" i="76"/>
  <c r="D1666" i="76"/>
  <c r="D1665" i="76"/>
  <c r="D1668" i="76"/>
  <c r="D1667" i="76"/>
  <c r="D1669" i="76"/>
  <c r="D1673" i="76"/>
  <c r="D1670" i="76"/>
  <c r="D1671" i="76"/>
  <c r="D1672" i="76"/>
  <c r="D1676" i="76"/>
  <c r="D1679" i="76"/>
  <c r="D1681" i="76"/>
  <c r="D1674" i="76"/>
  <c r="D1675" i="76"/>
  <c r="D1680" i="76"/>
  <c r="D1677" i="76"/>
  <c r="D1678" i="76"/>
  <c r="D1683" i="76"/>
  <c r="D1684" i="76"/>
  <c r="D1682" i="76"/>
  <c r="D1685" i="76"/>
  <c r="D1686" i="76"/>
  <c r="D1689" i="76"/>
  <c r="D1687" i="76"/>
  <c r="D1688" i="76"/>
  <c r="D1690" i="76"/>
  <c r="D1694" i="76"/>
  <c r="D1692" i="76"/>
  <c r="D1695" i="76"/>
  <c r="D1696" i="76"/>
  <c r="D1693" i="76"/>
  <c r="D1691" i="76"/>
  <c r="D1697" i="76"/>
  <c r="D1701" i="76"/>
  <c r="D1698" i="76"/>
  <c r="D1700" i="76"/>
  <c r="D1699" i="76"/>
  <c r="D1703" i="76"/>
  <c r="D1705" i="76"/>
  <c r="D1702" i="76"/>
  <c r="D1704" i="76"/>
  <c r="D1707" i="76"/>
  <c r="D1706" i="76"/>
  <c r="D1708" i="76"/>
  <c r="D1710" i="76"/>
  <c r="D1709" i="76"/>
  <c r="D1711" i="76"/>
  <c r="D1712" i="76"/>
  <c r="D1713" i="76"/>
  <c r="D1719" i="76"/>
  <c r="D1716" i="76"/>
  <c r="D1718" i="76"/>
  <c r="D1717" i="76"/>
  <c r="D1714" i="76"/>
  <c r="D1715" i="76"/>
  <c r="D1725" i="76"/>
  <c r="D1720" i="76"/>
  <c r="D1722" i="76"/>
  <c r="D1724" i="76"/>
  <c r="D1723" i="76"/>
  <c r="D1721" i="76"/>
  <c r="D1726" i="76"/>
  <c r="D1734" i="76"/>
  <c r="D1728" i="76"/>
  <c r="D1731" i="76"/>
  <c r="D1732" i="76"/>
  <c r="D1727" i="76"/>
  <c r="D1729" i="76"/>
  <c r="D1730" i="76"/>
  <c r="D1733" i="76"/>
  <c r="D1741" i="76"/>
  <c r="D1740" i="76"/>
  <c r="D1742" i="76"/>
  <c r="D1748" i="76"/>
  <c r="D1745" i="76"/>
  <c r="D1744" i="76"/>
  <c r="D1743" i="76"/>
  <c r="D1747" i="76"/>
  <c r="D1746" i="76"/>
  <c r="D1751" i="76"/>
  <c r="D1750" i="76"/>
  <c r="D1749" i="76"/>
  <c r="D1752" i="76"/>
  <c r="D1753" i="76"/>
  <c r="D1755" i="76"/>
  <c r="D1757" i="76"/>
  <c r="D1756" i="76"/>
  <c r="D1754" i="76"/>
  <c r="D1758" i="76"/>
  <c r="D1761" i="76"/>
  <c r="D1760" i="76"/>
  <c r="D1762" i="76"/>
  <c r="D1759" i="76"/>
  <c r="D1764" i="76"/>
  <c r="D1767" i="76"/>
  <c r="D1768" i="76"/>
  <c r="D1766" i="76"/>
  <c r="D1763" i="76"/>
  <c r="D1765" i="76"/>
  <c r="D1771" i="76"/>
  <c r="D1769" i="76"/>
  <c r="D1770" i="76"/>
  <c r="D1773" i="76"/>
  <c r="D1774" i="76"/>
  <c r="D1772" i="76"/>
  <c r="D1777" i="76"/>
  <c r="D1776" i="76"/>
  <c r="D1778" i="76"/>
  <c r="D1775" i="76"/>
  <c r="D1779" i="76"/>
  <c r="D1780" i="76"/>
  <c r="D1786" i="76"/>
  <c r="D1783" i="76"/>
  <c r="D1781" i="76"/>
  <c r="D1809" i="76"/>
  <c r="D1790" i="76"/>
  <c r="D1782" i="76"/>
  <c r="D1794" i="76"/>
  <c r="D1795" i="76"/>
  <c r="D1796" i="76"/>
  <c r="D1805" i="76"/>
  <c r="D1806" i="76"/>
  <c r="D1801" i="76"/>
  <c r="D1802" i="76"/>
  <c r="D1807" i="76"/>
  <c r="D1808" i="76"/>
  <c r="D1803" i="76"/>
  <c r="D1785" i="76"/>
  <c r="D1804" i="76"/>
  <c r="D1784" i="76"/>
  <c r="D1793" i="76"/>
  <c r="D1810" i="76"/>
  <c r="D1799" i="76"/>
  <c r="D1797" i="76"/>
  <c r="D1800" i="76"/>
  <c r="D1789" i="76"/>
  <c r="D1788" i="76"/>
  <c r="D1787" i="76"/>
  <c r="D1791" i="76"/>
  <c r="D1798" i="76"/>
  <c r="D1792" i="76"/>
  <c r="D1812" i="76"/>
  <c r="D1813" i="76"/>
  <c r="D1814" i="76"/>
  <c r="D1815" i="76"/>
  <c r="D1811" i="76"/>
  <c r="D1817" i="76"/>
  <c r="D1818" i="76"/>
  <c r="D1819" i="76"/>
  <c r="D1816" i="76"/>
  <c r="D1820" i="76"/>
  <c r="D1824" i="76"/>
  <c r="D1821" i="76"/>
  <c r="D1822" i="76"/>
  <c r="D1823" i="76"/>
  <c r="D1826" i="76"/>
  <c r="D1828" i="76"/>
  <c r="D1830" i="76"/>
  <c r="D1827" i="76"/>
  <c r="D1829" i="76"/>
  <c r="D1825" i="76"/>
  <c r="D1831" i="76"/>
  <c r="D1832" i="76"/>
  <c r="D1837" i="76"/>
  <c r="D1834" i="76"/>
  <c r="D1833" i="76"/>
  <c r="D1836" i="76"/>
  <c r="D1835" i="76"/>
  <c r="D1838" i="76"/>
  <c r="D1839" i="76"/>
  <c r="D1840" i="76"/>
  <c r="D1846" i="76"/>
  <c r="D1842" i="76"/>
  <c r="D1844" i="76"/>
  <c r="D1847" i="76"/>
  <c r="D1845" i="76"/>
  <c r="D1841" i="76"/>
  <c r="D1843" i="76"/>
  <c r="D1851" i="76"/>
  <c r="D1852" i="76"/>
  <c r="D1848" i="76"/>
  <c r="D1849" i="76"/>
  <c r="D1850" i="76"/>
  <c r="D1855" i="76"/>
  <c r="D1854" i="76"/>
  <c r="D1853" i="76"/>
  <c r="D1858" i="76"/>
  <c r="D1857" i="76"/>
  <c r="D1859" i="76"/>
  <c r="D1861" i="76"/>
  <c r="D1856" i="76"/>
  <c r="D1860" i="76"/>
  <c r="D1862" i="76"/>
  <c r="D1864" i="76"/>
  <c r="D1863" i="76"/>
  <c r="D1866" i="76"/>
  <c r="D1865" i="76"/>
  <c r="D1867" i="76"/>
  <c r="D1869" i="76"/>
  <c r="D1868" i="76"/>
  <c r="D1871" i="76"/>
  <c r="D1870" i="76"/>
  <c r="D1873" i="76"/>
  <c r="D1872" i="76"/>
  <c r="D1878" i="76"/>
  <c r="D1876" i="76"/>
  <c r="D1874" i="76"/>
  <c r="D1875" i="76"/>
  <c r="D1877" i="76"/>
  <c r="D2151" i="76"/>
  <c r="G8" i="76"/>
  <c r="G9" i="76"/>
  <c r="G10" i="76"/>
  <c r="G11" i="76"/>
  <c r="G12" i="76"/>
  <c r="G13" i="76"/>
  <c r="G14" i="76"/>
  <c r="G15" i="76"/>
  <c r="G21" i="76"/>
  <c r="G16" i="76"/>
  <c r="G18" i="76"/>
  <c r="G19" i="76"/>
  <c r="G17" i="76"/>
  <c r="G20" i="76"/>
  <c r="G22" i="76"/>
  <c r="G23" i="76"/>
  <c r="G24" i="76"/>
  <c r="G25" i="76"/>
  <c r="G27" i="76"/>
  <c r="G28" i="76"/>
  <c r="G26" i="76"/>
  <c r="G29" i="76"/>
  <c r="G31" i="76"/>
  <c r="G33" i="76"/>
  <c r="G32" i="76"/>
  <c r="G30" i="76"/>
  <c r="G36" i="76"/>
  <c r="G40" i="76"/>
  <c r="G43" i="76"/>
  <c r="G41" i="76"/>
  <c r="G39" i="76"/>
  <c r="G38" i="76"/>
  <c r="G35" i="76"/>
  <c r="G37" i="76"/>
  <c r="G42" i="76"/>
  <c r="G34" i="76"/>
  <c r="G46" i="76"/>
  <c r="G47" i="76"/>
  <c r="G45" i="76"/>
  <c r="G44" i="76"/>
  <c r="G48" i="76"/>
  <c r="G55" i="76"/>
  <c r="G49" i="76"/>
  <c r="G56" i="76"/>
  <c r="G60" i="76"/>
  <c r="G52" i="76"/>
  <c r="G59" i="76"/>
  <c r="G58" i="76"/>
  <c r="G53" i="76"/>
  <c r="G50" i="76"/>
  <c r="G51" i="76"/>
  <c r="G54" i="76"/>
  <c r="G57" i="76"/>
  <c r="G61" i="76"/>
  <c r="G62" i="76"/>
  <c r="G64" i="76"/>
  <c r="G67" i="76"/>
  <c r="G68" i="76"/>
  <c r="G65" i="76"/>
  <c r="G66" i="76"/>
  <c r="G63" i="76"/>
  <c r="G71" i="76"/>
  <c r="G70" i="76"/>
  <c r="G72" i="76"/>
  <c r="G75" i="76"/>
  <c r="G74" i="76"/>
  <c r="G76" i="76"/>
  <c r="G69" i="76"/>
  <c r="G73" i="76"/>
  <c r="G78" i="76"/>
  <c r="G77" i="76"/>
  <c r="G79" i="76"/>
  <c r="G80" i="76"/>
  <c r="G81" i="76"/>
  <c r="G92" i="76"/>
  <c r="G87" i="76"/>
  <c r="G83" i="76"/>
  <c r="G82" i="76"/>
  <c r="G90" i="76"/>
  <c r="G91" i="76"/>
  <c r="G89" i="76"/>
  <c r="G85" i="76"/>
  <c r="G86" i="76"/>
  <c r="G88" i="76"/>
  <c r="G84" i="76"/>
  <c r="G101" i="76"/>
  <c r="G98" i="76"/>
  <c r="G95" i="76"/>
  <c r="G96" i="76"/>
  <c r="G94" i="76"/>
  <c r="G93" i="76"/>
  <c r="G97" i="76"/>
  <c r="G99" i="76"/>
  <c r="G100" i="76"/>
  <c r="G105" i="76"/>
  <c r="G107" i="76"/>
  <c r="G103" i="76"/>
  <c r="G106" i="76"/>
  <c r="G102" i="76"/>
  <c r="G104" i="76"/>
  <c r="G116" i="76"/>
  <c r="G114" i="76"/>
  <c r="G113" i="76"/>
  <c r="G112" i="76"/>
  <c r="G115" i="76"/>
  <c r="G111" i="76"/>
  <c r="G109" i="76"/>
  <c r="G110" i="76"/>
  <c r="G108" i="76"/>
  <c r="G119" i="76"/>
  <c r="G117" i="76"/>
  <c r="G123" i="76"/>
  <c r="G120" i="76"/>
  <c r="G125" i="76"/>
  <c r="G121" i="76"/>
  <c r="G122" i="76"/>
  <c r="G126" i="76"/>
  <c r="G127" i="76"/>
  <c r="G128" i="76"/>
  <c r="G118" i="76"/>
  <c r="G124" i="76"/>
  <c r="G132" i="76"/>
  <c r="G131" i="76"/>
  <c r="G133" i="76"/>
  <c r="G135" i="76"/>
  <c r="G130" i="76"/>
  <c r="G129" i="76"/>
  <c r="G134" i="76"/>
  <c r="G136" i="76"/>
  <c r="G142" i="76"/>
  <c r="G137" i="76"/>
  <c r="G138" i="76"/>
  <c r="G139" i="76"/>
  <c r="G143" i="76"/>
  <c r="G141" i="76"/>
  <c r="G144" i="76"/>
  <c r="G140" i="76"/>
  <c r="G151" i="76"/>
  <c r="G148" i="76"/>
  <c r="G149" i="76"/>
  <c r="G147" i="76"/>
  <c r="G150" i="76"/>
  <c r="G146" i="76"/>
  <c r="G145" i="76"/>
  <c r="G153" i="76"/>
  <c r="G159" i="76"/>
  <c r="G158" i="76"/>
  <c r="G156" i="76"/>
  <c r="G154" i="76"/>
  <c r="G155" i="76"/>
  <c r="G157" i="76"/>
  <c r="G152" i="76"/>
  <c r="G164" i="76"/>
  <c r="G165" i="76"/>
  <c r="G161" i="76"/>
  <c r="G162" i="76"/>
  <c r="G163" i="76"/>
  <c r="G172" i="76"/>
  <c r="G168" i="76"/>
  <c r="G170" i="76"/>
  <c r="G171" i="76"/>
  <c r="G160" i="76"/>
  <c r="G174" i="76"/>
  <c r="G169" i="76"/>
  <c r="G175" i="76"/>
  <c r="G167" i="76"/>
  <c r="G176" i="76"/>
  <c r="G173" i="76"/>
  <c r="G166" i="76"/>
  <c r="G186" i="76"/>
  <c r="G179" i="76"/>
  <c r="G181" i="76"/>
  <c r="G185" i="76"/>
  <c r="G187" i="76"/>
  <c r="G177" i="76"/>
  <c r="G183" i="76"/>
  <c r="G182" i="76"/>
  <c r="G184" i="76"/>
  <c r="G180" i="76"/>
  <c r="G178" i="76"/>
  <c r="G188" i="76"/>
  <c r="G191" i="76"/>
  <c r="G190" i="76"/>
  <c r="G194" i="76"/>
  <c r="G192" i="76"/>
  <c r="G199" i="76"/>
  <c r="G195" i="76"/>
  <c r="G189" i="76"/>
  <c r="G193" i="76"/>
  <c r="G200" i="76"/>
  <c r="G196" i="76"/>
  <c r="G197" i="76"/>
  <c r="G198" i="76"/>
  <c r="G201" i="76"/>
  <c r="G202" i="76"/>
  <c r="G204" i="76"/>
  <c r="G205" i="76"/>
  <c r="G211" i="76"/>
  <c r="G207" i="76"/>
  <c r="G208" i="76"/>
  <c r="G210" i="76"/>
  <c r="G209" i="76"/>
  <c r="G203" i="76"/>
  <c r="G206" i="76"/>
  <c r="G235" i="76"/>
  <c r="G236" i="76"/>
  <c r="G214" i="76"/>
  <c r="G221" i="76"/>
  <c r="G225" i="76"/>
  <c r="G231" i="76"/>
  <c r="G217" i="76"/>
  <c r="G234" i="76"/>
  <c r="G212" i="76"/>
  <c r="G219" i="76"/>
  <c r="G237" i="76"/>
  <c r="G233" i="76"/>
  <c r="G240" i="76"/>
  <c r="G226" i="76"/>
  <c r="G227" i="76"/>
  <c r="G232" i="76"/>
  <c r="G241" i="76"/>
  <c r="G215" i="76"/>
  <c r="G229" i="76"/>
  <c r="G220" i="76"/>
  <c r="G216" i="76"/>
  <c r="G239" i="76"/>
  <c r="G243" i="76"/>
  <c r="G242" i="76"/>
  <c r="G222" i="76"/>
  <c r="G213" i="76"/>
  <c r="G238" i="76"/>
  <c r="G218" i="76"/>
  <c r="G223" i="76"/>
  <c r="G228" i="76"/>
  <c r="G244" i="76"/>
  <c r="G230" i="76"/>
  <c r="G224" i="76"/>
  <c r="G247" i="76"/>
  <c r="G250" i="76"/>
  <c r="G245" i="76"/>
  <c r="G246" i="76"/>
  <c r="G249" i="76"/>
  <c r="G248" i="76"/>
  <c r="G256" i="76"/>
  <c r="G255" i="76"/>
  <c r="G251" i="76"/>
  <c r="G252" i="76"/>
  <c r="G253" i="76"/>
  <c r="G254" i="76"/>
  <c r="G258" i="76"/>
  <c r="G261" i="76"/>
  <c r="G257" i="76"/>
  <c r="G259" i="76"/>
  <c r="G260" i="76"/>
  <c r="G267" i="76"/>
  <c r="G269" i="76"/>
  <c r="G265" i="76"/>
  <c r="G268" i="76"/>
  <c r="G264" i="76"/>
  <c r="G263" i="76"/>
  <c r="G262" i="76"/>
  <c r="G266" i="76"/>
  <c r="G270" i="76"/>
  <c r="G271" i="76"/>
  <c r="G272" i="76"/>
  <c r="G273" i="76"/>
  <c r="G274" i="76"/>
  <c r="G279" i="76"/>
  <c r="G276" i="76"/>
  <c r="G278" i="76"/>
  <c r="G281" i="76"/>
  <c r="G284" i="76"/>
  <c r="G277" i="76"/>
  <c r="G283" i="76"/>
  <c r="G285" i="76"/>
  <c r="G282" i="76"/>
  <c r="G280" i="76"/>
  <c r="G275" i="76"/>
  <c r="G286" i="76"/>
  <c r="G287" i="76"/>
  <c r="G288" i="76"/>
  <c r="G290" i="76"/>
  <c r="G289" i="76"/>
  <c r="G298" i="76"/>
  <c r="G297" i="76"/>
  <c r="G299" i="76"/>
  <c r="G291" i="76"/>
  <c r="G295" i="76"/>
  <c r="G292" i="76"/>
  <c r="G293" i="76"/>
  <c r="G294" i="76"/>
  <c r="G296" i="76"/>
  <c r="G300" i="76"/>
  <c r="G301" i="76"/>
  <c r="G303" i="76"/>
  <c r="G302" i="76"/>
  <c r="G304" i="76"/>
  <c r="G305" i="76"/>
  <c r="G309" i="76"/>
  <c r="G306" i="76"/>
  <c r="G307" i="76"/>
  <c r="G308" i="76"/>
  <c r="G310" i="76"/>
  <c r="G312" i="76"/>
  <c r="G313" i="76"/>
  <c r="G311" i="76"/>
  <c r="G315" i="76"/>
  <c r="G316" i="76"/>
  <c r="G317" i="76"/>
  <c r="G314" i="76"/>
  <c r="G325" i="76"/>
  <c r="G319" i="76"/>
  <c r="G324" i="76"/>
  <c r="G322" i="76"/>
  <c r="G321" i="76"/>
  <c r="G320" i="76"/>
  <c r="G318" i="76"/>
  <c r="G323" i="76"/>
  <c r="G327" i="76"/>
  <c r="G335" i="76"/>
  <c r="G333" i="76"/>
  <c r="G331" i="76"/>
  <c r="G334" i="76"/>
  <c r="G329" i="76"/>
  <c r="G328" i="76"/>
  <c r="G332" i="76"/>
  <c r="G330" i="76"/>
  <c r="G326" i="76"/>
  <c r="G338" i="76"/>
  <c r="G337" i="76"/>
  <c r="G336" i="76"/>
  <c r="G342" i="76"/>
  <c r="G340" i="76"/>
  <c r="G341" i="76"/>
  <c r="G339" i="76"/>
  <c r="G343" i="76"/>
  <c r="G344" i="76"/>
  <c r="G345" i="76"/>
  <c r="G346" i="76"/>
  <c r="G347" i="76"/>
  <c r="G349" i="76"/>
  <c r="G348" i="76"/>
  <c r="G350" i="76"/>
  <c r="G356" i="76"/>
  <c r="G354" i="76"/>
  <c r="G352" i="76"/>
  <c r="G353" i="76"/>
  <c r="G355" i="76"/>
  <c r="G357" i="76"/>
  <c r="G351" i="76"/>
  <c r="G359" i="76"/>
  <c r="G361" i="76"/>
  <c r="G358" i="76"/>
  <c r="G360" i="76"/>
  <c r="G362" i="76"/>
  <c r="G364" i="76"/>
  <c r="G367" i="76"/>
  <c r="G363" i="76"/>
  <c r="G366" i="76"/>
  <c r="G365" i="76"/>
  <c r="G368" i="76"/>
  <c r="G369" i="76"/>
  <c r="G373" i="76"/>
  <c r="G370" i="76"/>
  <c r="G371" i="76"/>
  <c r="G372" i="76"/>
  <c r="G374" i="76"/>
  <c r="G379" i="76"/>
  <c r="G375" i="76"/>
  <c r="G380" i="76"/>
  <c r="G378" i="76"/>
  <c r="G377" i="76"/>
  <c r="G376" i="76"/>
  <c r="G381" i="76"/>
  <c r="G383" i="76"/>
  <c r="G382" i="76"/>
  <c r="G385" i="76"/>
  <c r="G386" i="76"/>
  <c r="G387" i="76"/>
  <c r="G384" i="76"/>
  <c r="G388" i="76"/>
  <c r="G393" i="76"/>
  <c r="G392" i="76"/>
  <c r="G389" i="76"/>
  <c r="G390" i="76"/>
  <c r="G391" i="76"/>
  <c r="G394" i="76"/>
  <c r="G396" i="76"/>
  <c r="G395" i="76"/>
  <c r="G398" i="76"/>
  <c r="G397" i="76"/>
  <c r="G399" i="76"/>
  <c r="G400" i="76"/>
  <c r="G404" i="76"/>
  <c r="G405" i="76"/>
  <c r="G403" i="76"/>
  <c r="G401" i="76"/>
  <c r="G402" i="76"/>
  <c r="G406" i="76"/>
  <c r="G407" i="76"/>
  <c r="G408" i="76"/>
  <c r="G409" i="76"/>
  <c r="G410" i="76"/>
  <c r="G412" i="76"/>
  <c r="G411" i="76"/>
  <c r="G414" i="76"/>
  <c r="G416" i="76"/>
  <c r="G415" i="76"/>
  <c r="G413" i="76"/>
  <c r="G417" i="76"/>
  <c r="G418" i="76"/>
  <c r="G422" i="76"/>
  <c r="G424" i="76"/>
  <c r="G423" i="76"/>
  <c r="G419" i="76"/>
  <c r="G425" i="76"/>
  <c r="G421" i="76"/>
  <c r="G420" i="76"/>
  <c r="G426" i="76"/>
  <c r="G427" i="76"/>
  <c r="G430" i="76"/>
  <c r="G428" i="76"/>
  <c r="G429" i="76"/>
  <c r="G431" i="76"/>
  <c r="G435" i="76"/>
  <c r="G432" i="76"/>
  <c r="G436" i="76"/>
  <c r="G433" i="76"/>
  <c r="G434" i="76"/>
  <c r="G438" i="76"/>
  <c r="G445" i="76"/>
  <c r="G437" i="76"/>
  <c r="G442" i="76"/>
  <c r="G443" i="76"/>
  <c r="G444" i="76"/>
  <c r="G441" i="76"/>
  <c r="G439" i="76"/>
  <c r="G440" i="76"/>
  <c r="G450" i="76"/>
  <c r="G451" i="76"/>
  <c r="G452" i="76"/>
  <c r="G449" i="76"/>
  <c r="G446" i="76"/>
  <c r="G448" i="76"/>
  <c r="G447" i="76"/>
  <c r="G455" i="76"/>
  <c r="G461" i="76"/>
  <c r="G462" i="76"/>
  <c r="G457" i="76"/>
  <c r="G456" i="76"/>
  <c r="G458" i="76"/>
  <c r="G459" i="76"/>
  <c r="G460" i="76"/>
  <c r="G454" i="76"/>
  <c r="G453" i="76"/>
  <c r="G465" i="76"/>
  <c r="G466" i="76"/>
  <c r="G467" i="76"/>
  <c r="G468" i="76"/>
  <c r="G464" i="76"/>
  <c r="G463" i="76"/>
  <c r="G469" i="76"/>
  <c r="G474" i="76"/>
  <c r="G470" i="76"/>
  <c r="G472" i="76"/>
  <c r="G473" i="76"/>
  <c r="G475" i="76"/>
  <c r="G471" i="76"/>
  <c r="G476" i="76"/>
  <c r="G478" i="76"/>
  <c r="G479" i="76"/>
  <c r="G480" i="76"/>
  <c r="G481" i="76"/>
  <c r="G477" i="76"/>
  <c r="G486" i="76"/>
  <c r="G482" i="76"/>
  <c r="G483" i="76"/>
  <c r="G485" i="76"/>
  <c r="G484" i="76"/>
  <c r="G488" i="76"/>
  <c r="G493" i="76"/>
  <c r="G489" i="76"/>
  <c r="G487" i="76"/>
  <c r="G490" i="76"/>
  <c r="G491" i="76"/>
  <c r="G492" i="76"/>
  <c r="G498" i="76"/>
  <c r="G497" i="76"/>
  <c r="G500" i="76"/>
  <c r="G499" i="76"/>
  <c r="G503" i="76"/>
  <c r="G504" i="76"/>
  <c r="G502" i="76"/>
  <c r="G495" i="76"/>
  <c r="G494" i="76"/>
  <c r="G501" i="76"/>
  <c r="G496" i="76"/>
  <c r="G506" i="76"/>
  <c r="G509" i="76"/>
  <c r="G507" i="76"/>
  <c r="G508" i="76"/>
  <c r="G505" i="76"/>
  <c r="G512" i="76"/>
  <c r="G513" i="76"/>
  <c r="G511" i="76"/>
  <c r="G510" i="76"/>
  <c r="G518" i="76"/>
  <c r="G517" i="76"/>
  <c r="G516" i="76"/>
  <c r="G514" i="76"/>
  <c r="G515" i="76"/>
  <c r="G526" i="76"/>
  <c r="G524" i="76"/>
  <c r="G522" i="76"/>
  <c r="G525" i="76"/>
  <c r="G523" i="76"/>
  <c r="G519" i="76"/>
  <c r="G520" i="76"/>
  <c r="G521" i="76"/>
  <c r="G532" i="76"/>
  <c r="G533" i="76"/>
  <c r="G530" i="76"/>
  <c r="G527" i="76"/>
  <c r="G529" i="76"/>
  <c r="G531" i="76"/>
  <c r="G528" i="76"/>
  <c r="G538" i="76"/>
  <c r="G539" i="76"/>
  <c r="G534" i="76"/>
  <c r="G535" i="76"/>
  <c r="G537" i="76"/>
  <c r="G536" i="76"/>
  <c r="G542" i="76"/>
  <c r="G540" i="76"/>
  <c r="G552" i="76"/>
  <c r="G548" i="76"/>
  <c r="G541" i="76"/>
  <c r="G544" i="76"/>
  <c r="G545" i="76"/>
  <c r="G543" i="76"/>
  <c r="G546" i="76"/>
  <c r="G549" i="76"/>
  <c r="G551" i="76"/>
  <c r="G550" i="76"/>
  <c r="G547" i="76"/>
  <c r="G562" i="76"/>
  <c r="G560" i="76"/>
  <c r="G564" i="76"/>
  <c r="G559" i="76"/>
  <c r="G555" i="76"/>
  <c r="G553" i="76"/>
  <c r="G554" i="76"/>
  <c r="G558" i="76"/>
  <c r="G556" i="76"/>
  <c r="G563" i="76"/>
  <c r="G557" i="76"/>
  <c r="G561" i="76"/>
  <c r="G565" i="76"/>
  <c r="G569" i="76"/>
  <c r="G567" i="76"/>
  <c r="G566" i="76"/>
  <c r="G568" i="76"/>
  <c r="G570" i="76"/>
  <c r="G1892" i="76"/>
  <c r="G1893" i="76"/>
  <c r="G1887" i="76"/>
  <c r="G1883" i="76"/>
  <c r="G1880" i="76"/>
  <c r="G1890" i="76"/>
  <c r="G1886" i="76"/>
  <c r="G1882" i="76"/>
  <c r="G1879" i="76"/>
  <c r="G1884" i="76"/>
  <c r="G1894" i="76"/>
  <c r="G1891" i="76"/>
  <c r="G1889" i="76"/>
  <c r="G1888" i="76"/>
  <c r="G1885" i="76"/>
  <c r="G1881" i="76"/>
  <c r="G1909" i="76"/>
  <c r="G1901" i="76"/>
  <c r="G1900" i="76"/>
  <c r="G1896" i="76"/>
  <c r="G1898" i="76"/>
  <c r="G1905" i="76"/>
  <c r="G1897" i="76"/>
  <c r="G1903" i="76"/>
  <c r="G1910" i="76"/>
  <c r="G1899" i="76"/>
  <c r="G1906" i="76"/>
  <c r="G1902" i="76"/>
  <c r="G1895" i="76"/>
  <c r="G1907" i="76"/>
  <c r="G1908" i="76"/>
  <c r="G1904" i="76"/>
  <c r="G1922" i="76"/>
  <c r="G1919" i="76"/>
  <c r="G1921" i="76"/>
  <c r="G1918" i="76"/>
  <c r="G1925" i="76"/>
  <c r="G1913" i="76"/>
  <c r="G1923" i="76"/>
  <c r="G1915" i="76"/>
  <c r="G1912" i="76"/>
  <c r="G1911" i="76"/>
  <c r="G1924" i="76"/>
  <c r="G1920" i="76"/>
  <c r="G1916" i="76"/>
  <c r="G1914" i="76"/>
  <c r="G1917" i="76"/>
  <c r="G1926" i="76"/>
  <c r="G1937" i="76"/>
  <c r="G1929" i="76"/>
  <c r="G1933" i="76"/>
  <c r="G1930" i="76"/>
  <c r="G1931" i="76"/>
  <c r="G1928" i="76"/>
  <c r="G1939" i="76"/>
  <c r="G1940" i="76"/>
  <c r="G1932" i="76"/>
  <c r="G1938" i="76"/>
  <c r="G1936" i="76"/>
  <c r="G1935" i="76"/>
  <c r="G1934" i="76"/>
  <c r="G1927" i="76"/>
  <c r="G1943" i="76"/>
  <c r="G1941" i="76"/>
  <c r="G1951" i="76"/>
  <c r="G1944" i="76"/>
  <c r="G1949" i="76"/>
  <c r="G1942" i="76"/>
  <c r="G1950" i="76"/>
  <c r="G1947" i="76"/>
  <c r="G1946" i="76"/>
  <c r="G1948" i="76"/>
  <c r="G1945" i="76"/>
  <c r="G1954" i="76"/>
  <c r="G1956" i="76"/>
  <c r="G1955" i="76"/>
  <c r="G1957" i="76"/>
  <c r="G1952" i="76"/>
  <c r="G1953" i="76"/>
  <c r="G1958" i="76"/>
  <c r="G1963" i="76"/>
  <c r="G1965" i="76"/>
  <c r="G1959" i="76"/>
  <c r="G1960" i="76"/>
  <c r="G1966" i="76"/>
  <c r="G1967" i="76"/>
  <c r="G1964" i="76"/>
  <c r="G1961" i="76"/>
  <c r="G1962" i="76"/>
  <c r="G1971" i="76"/>
  <c r="G1969" i="76"/>
  <c r="G1970" i="76"/>
  <c r="G1968" i="76"/>
  <c r="G1973" i="76"/>
  <c r="G1981" i="76"/>
  <c r="G1976" i="76"/>
  <c r="G1983" i="76"/>
  <c r="G1982" i="76"/>
  <c r="G1980" i="76"/>
  <c r="G1975" i="76"/>
  <c r="G1977" i="76"/>
  <c r="G1974" i="76"/>
  <c r="G1979" i="76"/>
  <c r="G1978" i="76"/>
  <c r="G1972" i="76"/>
  <c r="G1984" i="76"/>
  <c r="G1988" i="76"/>
  <c r="G1990" i="76"/>
  <c r="G1995" i="76"/>
  <c r="G1996" i="76"/>
  <c r="G1989" i="76"/>
  <c r="G1986" i="76"/>
  <c r="G1987" i="76"/>
  <c r="G1992" i="76"/>
  <c r="G1991" i="76"/>
  <c r="G1985" i="76"/>
  <c r="G1993" i="76"/>
  <c r="G1994" i="76"/>
  <c r="G2002" i="76"/>
  <c r="G2000" i="76"/>
  <c r="G1998" i="76"/>
  <c r="G1997" i="76"/>
  <c r="G2003" i="76"/>
  <c r="G2004" i="76"/>
  <c r="G2001" i="76"/>
  <c r="G1999" i="76"/>
  <c r="G2005" i="76"/>
  <c r="G2012" i="76"/>
  <c r="G2011" i="76"/>
  <c r="G2016" i="76"/>
  <c r="G2013" i="76"/>
  <c r="G2010" i="76"/>
  <c r="G2007" i="76"/>
  <c r="G2014" i="76"/>
  <c r="G2008" i="76"/>
  <c r="G2006" i="76"/>
  <c r="G2009" i="76"/>
  <c r="G2015" i="76"/>
  <c r="G2030" i="76"/>
  <c r="G2027" i="76"/>
  <c r="G2017" i="76"/>
  <c r="G2022" i="76"/>
  <c r="G2021" i="76"/>
  <c r="G2019" i="76"/>
  <c r="G2020" i="76"/>
  <c r="G2028" i="76"/>
  <c r="G2018" i="76"/>
  <c r="G2026" i="76"/>
  <c r="G2029" i="76"/>
  <c r="G2024" i="76"/>
  <c r="G2025" i="76"/>
  <c r="G2023" i="76"/>
  <c r="G2031" i="76"/>
  <c r="G2034" i="76"/>
  <c r="G2035" i="76"/>
  <c r="G2037" i="76"/>
  <c r="G2036" i="76"/>
  <c r="G2033" i="76"/>
  <c r="G2032" i="76"/>
  <c r="G2042" i="76"/>
  <c r="G2045" i="76"/>
  <c r="G2044" i="76"/>
  <c r="G2043" i="76"/>
  <c r="G2046" i="76"/>
  <c r="G2041" i="76"/>
  <c r="G2040" i="76"/>
  <c r="G2039" i="76"/>
  <c r="G2038" i="76"/>
  <c r="G2049" i="76"/>
  <c r="G2047" i="76"/>
  <c r="G2050" i="76"/>
  <c r="G2048" i="76"/>
  <c r="G2058" i="76"/>
  <c r="G2060" i="76"/>
  <c r="G2061" i="76"/>
  <c r="G2056" i="76"/>
  <c r="G2053" i="76"/>
  <c r="G2055" i="76"/>
  <c r="G2057" i="76"/>
  <c r="G2059" i="76"/>
  <c r="G2051" i="76"/>
  <c r="G2052" i="76"/>
  <c r="G2054" i="76"/>
  <c r="G2067" i="76"/>
  <c r="G2069" i="76"/>
  <c r="G2062" i="76"/>
  <c r="G2064" i="76"/>
  <c r="G2066" i="76"/>
  <c r="G2068" i="76"/>
  <c r="G2065" i="76"/>
  <c r="G2063" i="76"/>
  <c r="G2070" i="76"/>
  <c r="G2072" i="76"/>
  <c r="G2071" i="76"/>
  <c r="G2073" i="76"/>
  <c r="G2074" i="76"/>
  <c r="G2078" i="76"/>
  <c r="G2075" i="76"/>
  <c r="G2082" i="76"/>
  <c r="G2080" i="76"/>
  <c r="G2077" i="76"/>
  <c r="G2076" i="76"/>
  <c r="G2079" i="76"/>
  <c r="G2081" i="76"/>
  <c r="G2084" i="76"/>
  <c r="G2083" i="76"/>
  <c r="G2085" i="76"/>
  <c r="G2086" i="76"/>
  <c r="G2089" i="76"/>
  <c r="G2088" i="76"/>
  <c r="G2087" i="76"/>
  <c r="G2090" i="76"/>
  <c r="G2096" i="76"/>
  <c r="G2095" i="76"/>
  <c r="G2098" i="76"/>
  <c r="G2099" i="76"/>
  <c r="G2094" i="76"/>
  <c r="G2097" i="76"/>
  <c r="G2091" i="76"/>
  <c r="G2100" i="76"/>
  <c r="G2093" i="76"/>
  <c r="G2092" i="76"/>
  <c r="G2103" i="76"/>
  <c r="G2105" i="76"/>
  <c r="G2102" i="76"/>
  <c r="G2104" i="76"/>
  <c r="G2101" i="76"/>
  <c r="G2114" i="76"/>
  <c r="G2107" i="76"/>
  <c r="G2120" i="76"/>
  <c r="G2109" i="76"/>
  <c r="G2106" i="76"/>
  <c r="G2108" i="76"/>
  <c r="G2119" i="76"/>
  <c r="G2112" i="76"/>
  <c r="G2115" i="76"/>
  <c r="G2110" i="76"/>
  <c r="G2111" i="76"/>
  <c r="G2118" i="76"/>
  <c r="G2117" i="76"/>
  <c r="G2113" i="76"/>
  <c r="G2116" i="76"/>
  <c r="G2126" i="76"/>
  <c r="G2127" i="76"/>
  <c r="G2124" i="76"/>
  <c r="G2128" i="76"/>
  <c r="G2129" i="76"/>
  <c r="G2130" i="76"/>
  <c r="G2122" i="76"/>
  <c r="G2131" i="76"/>
  <c r="G2125" i="76"/>
  <c r="G2123" i="76"/>
  <c r="G2133" i="76"/>
  <c r="G2132" i="76"/>
  <c r="G2121" i="76"/>
  <c r="G2134" i="76"/>
  <c r="G2138" i="76"/>
  <c r="G2136" i="76"/>
  <c r="G2137" i="76"/>
  <c r="G2135" i="76"/>
  <c r="G2142" i="76"/>
  <c r="G2141" i="76"/>
  <c r="G2139" i="76"/>
  <c r="G2140" i="76"/>
  <c r="G2145" i="76"/>
  <c r="G2147" i="76"/>
  <c r="G2144" i="76"/>
  <c r="G2146" i="76"/>
  <c r="G2148" i="76"/>
  <c r="G2149" i="76"/>
  <c r="G2150" i="76"/>
  <c r="G2143" i="76"/>
  <c r="G571" i="76"/>
  <c r="G572" i="76"/>
  <c r="G573" i="76"/>
  <c r="G575" i="76"/>
  <c r="G578" i="76"/>
  <c r="G577" i="76"/>
  <c r="G574" i="76"/>
  <c r="G576" i="76"/>
  <c r="G586" i="76"/>
  <c r="G579" i="76"/>
  <c r="G585" i="76"/>
  <c r="G588" i="76"/>
  <c r="G582" i="76"/>
  <c r="G589" i="76"/>
  <c r="G583" i="76"/>
  <c r="G581" i="76"/>
  <c r="G580" i="76"/>
  <c r="G587" i="76"/>
  <c r="G584" i="76"/>
  <c r="G593" i="76"/>
  <c r="G591" i="76"/>
  <c r="G594" i="76"/>
  <c r="G590" i="76"/>
  <c r="G595" i="76"/>
  <c r="G596" i="76"/>
  <c r="G598" i="76"/>
  <c r="G599" i="76"/>
  <c r="G597" i="76"/>
  <c r="G592" i="76"/>
  <c r="G609" i="76"/>
  <c r="G603" i="76"/>
  <c r="G606" i="76"/>
  <c r="G608" i="76"/>
  <c r="G600" i="76"/>
  <c r="G607" i="76"/>
  <c r="G602" i="76"/>
  <c r="G601" i="76"/>
  <c r="G604" i="76"/>
  <c r="G605" i="76"/>
  <c r="G611" i="76"/>
  <c r="G610" i="76"/>
  <c r="G616" i="76"/>
  <c r="G615" i="76"/>
  <c r="G617" i="76"/>
  <c r="G614" i="76"/>
  <c r="G618" i="76"/>
  <c r="G612" i="76"/>
  <c r="G613" i="76"/>
  <c r="G621" i="76"/>
  <c r="G624" i="76"/>
  <c r="G620" i="76"/>
  <c r="G622" i="76"/>
  <c r="G623" i="76"/>
  <c r="G619" i="76"/>
  <c r="G625" i="76"/>
  <c r="G634" i="76"/>
  <c r="G627" i="76"/>
  <c r="G629" i="76"/>
  <c r="G632" i="76"/>
  <c r="G626" i="76"/>
  <c r="G633" i="76"/>
  <c r="G631" i="76"/>
  <c r="G628" i="76"/>
  <c r="G630" i="76"/>
  <c r="G636" i="76"/>
  <c r="G635" i="76"/>
  <c r="G637" i="76"/>
  <c r="G638" i="76"/>
  <c r="G639" i="76"/>
  <c r="G640" i="76"/>
  <c r="G643" i="76"/>
  <c r="G641" i="76"/>
  <c r="G649" i="76"/>
  <c r="G644" i="76"/>
  <c r="G650" i="76"/>
  <c r="G647" i="76"/>
  <c r="G648" i="76"/>
  <c r="G642" i="76"/>
  <c r="G645" i="76"/>
  <c r="G646" i="76"/>
  <c r="G651" i="76"/>
  <c r="G652" i="76"/>
  <c r="G653" i="76"/>
  <c r="G657" i="76"/>
  <c r="G660" i="76"/>
  <c r="G659" i="76"/>
  <c r="G658" i="76"/>
  <c r="G663" i="76"/>
  <c r="G661" i="76"/>
  <c r="G662" i="76"/>
  <c r="G655" i="76"/>
  <c r="G664" i="76"/>
  <c r="G656" i="76"/>
  <c r="G654" i="76"/>
  <c r="G665" i="76"/>
  <c r="G666" i="76"/>
  <c r="G667" i="76"/>
  <c r="G676" i="76"/>
  <c r="G670" i="76"/>
  <c r="G672" i="76"/>
  <c r="G668" i="76"/>
  <c r="G671" i="76"/>
  <c r="G669" i="76"/>
  <c r="G677" i="76"/>
  <c r="G674" i="76"/>
  <c r="G675" i="76"/>
  <c r="G678" i="76"/>
  <c r="G679" i="76"/>
  <c r="G673" i="76"/>
  <c r="G684" i="76"/>
  <c r="G681" i="76"/>
  <c r="G683" i="76"/>
  <c r="G687" i="76"/>
  <c r="G682" i="76"/>
  <c r="G680" i="76"/>
  <c r="G688" i="76"/>
  <c r="G689" i="76"/>
  <c r="G685" i="76"/>
  <c r="G686" i="76"/>
  <c r="G691" i="76"/>
  <c r="G695" i="76"/>
  <c r="G696" i="76"/>
  <c r="G697" i="76"/>
  <c r="G694" i="76"/>
  <c r="G692" i="76"/>
  <c r="G690" i="76"/>
  <c r="G693" i="76"/>
  <c r="G701" i="76"/>
  <c r="G698" i="76"/>
  <c r="G700" i="76"/>
  <c r="G699" i="76"/>
  <c r="G702" i="76"/>
  <c r="G703" i="76"/>
  <c r="G704" i="76"/>
  <c r="G705" i="76"/>
  <c r="G711" i="76"/>
  <c r="G710" i="76"/>
  <c r="G707" i="76"/>
  <c r="G708" i="76"/>
  <c r="G706" i="76"/>
  <c r="G709" i="76"/>
  <c r="G713" i="76"/>
  <c r="G714" i="76"/>
  <c r="G716" i="76"/>
  <c r="G715" i="76"/>
  <c r="G712" i="76"/>
  <c r="G717" i="76"/>
  <c r="G718" i="76"/>
  <c r="G723" i="76"/>
  <c r="G724" i="76"/>
  <c r="G725" i="76"/>
  <c r="G719" i="76"/>
  <c r="G720" i="76"/>
  <c r="G726" i="76"/>
  <c r="G721" i="76"/>
  <c r="G722" i="76"/>
  <c r="G727" i="76"/>
  <c r="G728" i="76"/>
  <c r="G729" i="76"/>
  <c r="G730" i="76"/>
  <c r="G732" i="76"/>
  <c r="G731" i="76"/>
  <c r="G737" i="76"/>
  <c r="G738" i="76"/>
  <c r="G736" i="76"/>
  <c r="G733" i="76"/>
  <c r="G734" i="76"/>
  <c r="G735" i="76"/>
  <c r="G740" i="76"/>
  <c r="G741" i="76"/>
  <c r="G739" i="76"/>
  <c r="G742" i="76"/>
  <c r="G744" i="76"/>
  <c r="G747" i="76"/>
  <c r="G745" i="76"/>
  <c r="G746" i="76"/>
  <c r="G749" i="76"/>
  <c r="G743" i="76"/>
  <c r="G748" i="76"/>
  <c r="G750" i="76"/>
  <c r="G751" i="76"/>
  <c r="G752" i="76"/>
  <c r="G755" i="76"/>
  <c r="G756" i="76"/>
  <c r="G754" i="76"/>
  <c r="G753" i="76"/>
  <c r="G757" i="76"/>
  <c r="G759" i="76"/>
  <c r="G758" i="76"/>
  <c r="G763" i="76"/>
  <c r="G760" i="76"/>
  <c r="G762" i="76"/>
  <c r="G761" i="76"/>
  <c r="G764" i="76"/>
  <c r="G765" i="76"/>
  <c r="G766" i="76"/>
  <c r="G767" i="76"/>
  <c r="G769" i="76"/>
  <c r="G768" i="76"/>
  <c r="G770" i="76"/>
  <c r="G772" i="76"/>
  <c r="G775" i="76"/>
  <c r="G776" i="76"/>
  <c r="G773" i="76"/>
  <c r="G777" i="76"/>
  <c r="G781" i="76"/>
  <c r="G782" i="76"/>
  <c r="G771" i="76"/>
  <c r="G774" i="76"/>
  <c r="G778" i="76"/>
  <c r="G779" i="76"/>
  <c r="G780" i="76"/>
  <c r="G788" i="76"/>
  <c r="G784" i="76"/>
  <c r="G783" i="76"/>
  <c r="G787" i="76"/>
  <c r="G786" i="76"/>
  <c r="G785" i="76"/>
  <c r="G792" i="76"/>
  <c r="G790" i="76"/>
  <c r="G796" i="76"/>
  <c r="G791" i="76"/>
  <c r="G789" i="76"/>
  <c r="G795" i="76"/>
  <c r="G793" i="76"/>
  <c r="G794" i="76"/>
  <c r="G798" i="76"/>
  <c r="G797" i="76"/>
  <c r="G800" i="76"/>
  <c r="G801" i="76"/>
  <c r="G799" i="76"/>
  <c r="G804" i="76"/>
  <c r="G805" i="76"/>
  <c r="G803" i="76"/>
  <c r="G802" i="76"/>
  <c r="G806" i="76"/>
  <c r="G812" i="76"/>
  <c r="G810" i="76"/>
  <c r="G814" i="76"/>
  <c r="G808" i="76"/>
  <c r="G807" i="76"/>
  <c r="G811" i="76"/>
  <c r="G809" i="76"/>
  <c r="G813" i="76"/>
  <c r="G820" i="76"/>
  <c r="G817" i="76"/>
  <c r="G816" i="76"/>
  <c r="G815" i="76"/>
  <c r="G818" i="76"/>
  <c r="G819" i="76"/>
  <c r="G822" i="76"/>
  <c r="G823" i="76"/>
  <c r="G821" i="76"/>
  <c r="G824" i="76"/>
  <c r="G825" i="76"/>
  <c r="G826" i="76"/>
  <c r="G827" i="76"/>
  <c r="G828" i="76"/>
  <c r="G831" i="76"/>
  <c r="G830" i="76"/>
  <c r="G833" i="76"/>
  <c r="G832" i="76"/>
  <c r="G829" i="76"/>
  <c r="G836" i="76"/>
  <c r="G835" i="76"/>
  <c r="G834" i="76"/>
  <c r="G842" i="76"/>
  <c r="G839" i="76"/>
  <c r="G840" i="76"/>
  <c r="G843" i="76"/>
  <c r="G841" i="76"/>
  <c r="G844" i="76"/>
  <c r="G837" i="76"/>
  <c r="G838" i="76"/>
  <c r="G847" i="76"/>
  <c r="G845" i="76"/>
  <c r="G846" i="76"/>
  <c r="G851" i="76"/>
  <c r="G852" i="76"/>
  <c r="G853" i="76"/>
  <c r="G848" i="76"/>
  <c r="G850" i="76"/>
  <c r="G849" i="76"/>
  <c r="G857" i="76"/>
  <c r="G858" i="76"/>
  <c r="G856" i="76"/>
  <c r="G854" i="76"/>
  <c r="G859" i="76"/>
  <c r="G860" i="76"/>
  <c r="G855" i="76"/>
  <c r="G862" i="76"/>
  <c r="G863" i="76"/>
  <c r="G861" i="76"/>
  <c r="G864" i="76"/>
  <c r="G865" i="76"/>
  <c r="G866" i="76"/>
  <c r="G870" i="76"/>
  <c r="G872" i="76"/>
  <c r="G871" i="76"/>
  <c r="G867" i="76"/>
  <c r="G868" i="76"/>
  <c r="G869" i="76"/>
  <c r="G876" i="76"/>
  <c r="G873" i="76"/>
  <c r="G878" i="76"/>
  <c r="G879" i="76"/>
  <c r="G874" i="76"/>
  <c r="G875" i="76"/>
  <c r="G877" i="76"/>
  <c r="G880" i="76"/>
  <c r="G881" i="76"/>
  <c r="G890" i="76"/>
  <c r="G884" i="76"/>
  <c r="G883" i="76"/>
  <c r="G882" i="76"/>
  <c r="G892" i="76"/>
  <c r="G886" i="76"/>
  <c r="G889" i="76"/>
  <c r="G891" i="76"/>
  <c r="G888" i="76"/>
  <c r="G885" i="76"/>
  <c r="G887" i="76"/>
  <c r="G897" i="76"/>
  <c r="G898" i="76"/>
  <c r="G899" i="76"/>
  <c r="G901" i="76"/>
  <c r="G894" i="76"/>
  <c r="G893" i="76"/>
  <c r="G900" i="76"/>
  <c r="G896" i="76"/>
  <c r="G895" i="76"/>
  <c r="G903" i="76"/>
  <c r="G904" i="76"/>
  <c r="G902" i="76"/>
  <c r="G905" i="76"/>
  <c r="G907" i="76"/>
  <c r="G906" i="76"/>
  <c r="G908" i="76"/>
  <c r="G913" i="76"/>
  <c r="G911" i="76"/>
  <c r="G910" i="76"/>
  <c r="G912" i="76"/>
  <c r="G909" i="76"/>
  <c r="G914" i="76"/>
  <c r="G916" i="76"/>
  <c r="G915" i="76"/>
  <c r="G918" i="76"/>
  <c r="G921" i="76"/>
  <c r="G920" i="76"/>
  <c r="G919" i="76"/>
  <c r="G917" i="76"/>
  <c r="G924" i="76"/>
  <c r="G926" i="76"/>
  <c r="G923" i="76"/>
  <c r="G922" i="76"/>
  <c r="G928" i="76"/>
  <c r="G925" i="76"/>
  <c r="G927" i="76"/>
  <c r="G932" i="76"/>
  <c r="G929" i="76"/>
  <c r="G930" i="76"/>
  <c r="G931" i="76"/>
  <c r="G933" i="76"/>
  <c r="G936" i="76"/>
  <c r="G937" i="76"/>
  <c r="G938" i="76"/>
  <c r="G941" i="76"/>
  <c r="G940" i="76"/>
  <c r="G935" i="76"/>
  <c r="G934" i="76"/>
  <c r="G939" i="76"/>
  <c r="G947" i="76"/>
  <c r="G953" i="76"/>
  <c r="G942" i="76"/>
  <c r="G948" i="76"/>
  <c r="G949" i="76"/>
  <c r="G944" i="76"/>
  <c r="G950" i="76"/>
  <c r="G945" i="76"/>
  <c r="G952" i="76"/>
  <c r="G951" i="76"/>
  <c r="G946" i="76"/>
  <c r="G943" i="76"/>
  <c r="G971" i="76"/>
  <c r="G955" i="76"/>
  <c r="G958" i="76"/>
  <c r="G959" i="76"/>
  <c r="G960" i="76"/>
  <c r="G956" i="76"/>
  <c r="G964" i="76"/>
  <c r="G969" i="76"/>
  <c r="G963" i="76"/>
  <c r="G962" i="76"/>
  <c r="G970" i="76"/>
  <c r="G957" i="76"/>
  <c r="G967" i="76"/>
  <c r="G961" i="76"/>
  <c r="G968" i="76"/>
  <c r="G966" i="76"/>
  <c r="G965" i="76"/>
  <c r="G954" i="76"/>
  <c r="G978" i="76"/>
  <c r="G977" i="76"/>
  <c r="G973" i="76"/>
  <c r="G975" i="76"/>
  <c r="G974" i="76"/>
  <c r="G976" i="76"/>
  <c r="G972" i="76"/>
  <c r="G992" i="76"/>
  <c r="G980" i="76"/>
  <c r="G981" i="76"/>
  <c r="G982" i="76"/>
  <c r="G979" i="76"/>
  <c r="G988" i="76"/>
  <c r="G989" i="76"/>
  <c r="G987" i="76"/>
  <c r="G983" i="76"/>
  <c r="G986" i="76"/>
  <c r="G984" i="76"/>
  <c r="G985" i="76"/>
  <c r="G990" i="76"/>
  <c r="G991" i="76"/>
  <c r="G998" i="76"/>
  <c r="G996" i="76"/>
  <c r="G995" i="76"/>
  <c r="G993" i="76"/>
  <c r="G994" i="76"/>
  <c r="G997" i="76"/>
  <c r="G1002" i="76"/>
  <c r="G999" i="76"/>
  <c r="G1001" i="76"/>
  <c r="G1000" i="76"/>
  <c r="G1003" i="76"/>
  <c r="G1004" i="76"/>
  <c r="G1007" i="76"/>
  <c r="G1006" i="76"/>
  <c r="G1008" i="76"/>
  <c r="G1005" i="76"/>
  <c r="G1009" i="76"/>
  <c r="G1010" i="76"/>
  <c r="G1011" i="76"/>
  <c r="G1012" i="76"/>
  <c r="G1013" i="76"/>
  <c r="G1014" i="76"/>
  <c r="G1015" i="76"/>
  <c r="G1016" i="76"/>
  <c r="G1020" i="76"/>
  <c r="G1017" i="76"/>
  <c r="G1021" i="76"/>
  <c r="G1022" i="76"/>
  <c r="G1019" i="76"/>
  <c r="G1018" i="76"/>
  <c r="G1023" i="76"/>
  <c r="G1024" i="76"/>
  <c r="G1025" i="76"/>
  <c r="G1027" i="76"/>
  <c r="G1028" i="76"/>
  <c r="G1030" i="76"/>
  <c r="G1029" i="76"/>
  <c r="G1026" i="76"/>
  <c r="G1032" i="76"/>
  <c r="G1031" i="76"/>
  <c r="G1034" i="76"/>
  <c r="G1033" i="76"/>
  <c r="G1035" i="76"/>
  <c r="G1036" i="76"/>
  <c r="G1037" i="76"/>
  <c r="G1038" i="76"/>
  <c r="G1039" i="76"/>
  <c r="G1044" i="76"/>
  <c r="G1040" i="76"/>
  <c r="G1043" i="76"/>
  <c r="G1042" i="76"/>
  <c r="G1045" i="76"/>
  <c r="G1041" i="76"/>
  <c r="G1048" i="76"/>
  <c r="G1049" i="76"/>
  <c r="G1050" i="76"/>
  <c r="G1047" i="76"/>
  <c r="G1046" i="76"/>
  <c r="G1051" i="76"/>
  <c r="G1054" i="76"/>
  <c r="G1052" i="76"/>
  <c r="G1053" i="76"/>
  <c r="G1058" i="76"/>
  <c r="G1059" i="76"/>
  <c r="G1060" i="76"/>
  <c r="G1057" i="76"/>
  <c r="G1055" i="76"/>
  <c r="G1056" i="76"/>
  <c r="G1067" i="76"/>
  <c r="G1066" i="76"/>
  <c r="G1063" i="76"/>
  <c r="G1062" i="76"/>
  <c r="G1061" i="76"/>
  <c r="G1065" i="76"/>
  <c r="G1064" i="76"/>
  <c r="G1068" i="76"/>
  <c r="G1070" i="76"/>
  <c r="G1069" i="76"/>
  <c r="G1071" i="76"/>
  <c r="G1072" i="76"/>
  <c r="G1073" i="76"/>
  <c r="G1074" i="76"/>
  <c r="G1077" i="76"/>
  <c r="G1078" i="76"/>
  <c r="G1075" i="76"/>
  <c r="G1081" i="76"/>
  <c r="G1076" i="76"/>
  <c r="G1085" i="76"/>
  <c r="G1079" i="76"/>
  <c r="G1080" i="76"/>
  <c r="G1082" i="76"/>
  <c r="G1083" i="76"/>
  <c r="G1084" i="76"/>
  <c r="G1088" i="76"/>
  <c r="G1090" i="76"/>
  <c r="G1089" i="76"/>
  <c r="G1091" i="76"/>
  <c r="G1086" i="76"/>
  <c r="G1087" i="76"/>
  <c r="G1095" i="76"/>
  <c r="G1097" i="76"/>
  <c r="G1096" i="76"/>
  <c r="G1099" i="76"/>
  <c r="G1093" i="76"/>
  <c r="G1094" i="76"/>
  <c r="G1092" i="76"/>
  <c r="G1098" i="76"/>
  <c r="G1104" i="76"/>
  <c r="G1103" i="76"/>
  <c r="G1101" i="76"/>
  <c r="G1102" i="76"/>
  <c r="G1100" i="76"/>
  <c r="G1110" i="76"/>
  <c r="G1112" i="76"/>
  <c r="G1106" i="76"/>
  <c r="G1109" i="76"/>
  <c r="G1111" i="76"/>
  <c r="G1113" i="76"/>
  <c r="G1108" i="76"/>
  <c r="G1114" i="76"/>
  <c r="G1105" i="76"/>
  <c r="G1107" i="76"/>
  <c r="G1115" i="76"/>
  <c r="G1119" i="76"/>
  <c r="G1118" i="76"/>
  <c r="G1117" i="76"/>
  <c r="G1116" i="76"/>
  <c r="G1120" i="76"/>
  <c r="G1121" i="76"/>
  <c r="G1123" i="76"/>
  <c r="G1131" i="76"/>
  <c r="G1129" i="76"/>
  <c r="G1132" i="76"/>
  <c r="G1125" i="76"/>
  <c r="G1134" i="76"/>
  <c r="G1122" i="76"/>
  <c r="G1128" i="76"/>
  <c r="G1130" i="76"/>
  <c r="G1124" i="76"/>
  <c r="G1126" i="76"/>
  <c r="G1133" i="76"/>
  <c r="G1127" i="76"/>
  <c r="G1135" i="76"/>
  <c r="G1136" i="76"/>
  <c r="G1139" i="76"/>
  <c r="G1140" i="76"/>
  <c r="G1137" i="76"/>
  <c r="G1141" i="76"/>
  <c r="G1138" i="76"/>
  <c r="G1142" i="76"/>
  <c r="G1148" i="76"/>
  <c r="G1147" i="76"/>
  <c r="G1144" i="76"/>
  <c r="G1146" i="76"/>
  <c r="G1145" i="76"/>
  <c r="G1143" i="76"/>
  <c r="G1150" i="76"/>
  <c r="G1149" i="76"/>
  <c r="G1151" i="76"/>
  <c r="G1152" i="76"/>
  <c r="G1153" i="76"/>
  <c r="G1154" i="76"/>
  <c r="G1156" i="76"/>
  <c r="G1157" i="76"/>
  <c r="G1155" i="76"/>
  <c r="G1160" i="76"/>
  <c r="G1162" i="76"/>
  <c r="G1159" i="76"/>
  <c r="G1161" i="76"/>
  <c r="G1158" i="76"/>
  <c r="G1163" i="76"/>
  <c r="G1164" i="76"/>
  <c r="G1165" i="76"/>
  <c r="G1166" i="76"/>
  <c r="G1167" i="76"/>
  <c r="G1168" i="76"/>
  <c r="G1175" i="76"/>
  <c r="G1174" i="76"/>
  <c r="G1171" i="76"/>
  <c r="G1176" i="76"/>
  <c r="G1172" i="76"/>
  <c r="G1169" i="76"/>
  <c r="G1173" i="76"/>
  <c r="G1170" i="76"/>
  <c r="G1177" i="76"/>
  <c r="G1179" i="76"/>
  <c r="G1180" i="76"/>
  <c r="G1182" i="76"/>
  <c r="G1178" i="76"/>
  <c r="G1181" i="76"/>
  <c r="G1188" i="76"/>
  <c r="G1184" i="76"/>
  <c r="G1186" i="76"/>
  <c r="G1187" i="76"/>
  <c r="G1189" i="76"/>
  <c r="G1185" i="76"/>
  <c r="G1183" i="76"/>
  <c r="G1190" i="76"/>
  <c r="G1192" i="76"/>
  <c r="G1191" i="76"/>
  <c r="G1194" i="76"/>
  <c r="G1195" i="76"/>
  <c r="G1193" i="76"/>
  <c r="G1199" i="76"/>
  <c r="G1200" i="76"/>
  <c r="G1198" i="76"/>
  <c r="G1196" i="76"/>
  <c r="G1197" i="76"/>
  <c r="G1201" i="76"/>
  <c r="G1203" i="76"/>
  <c r="G1202" i="76"/>
  <c r="G1204" i="76"/>
  <c r="G1207" i="76"/>
  <c r="G1205" i="76"/>
  <c r="G1209" i="76"/>
  <c r="G1208" i="76"/>
  <c r="G1206" i="76"/>
  <c r="G1210" i="76"/>
  <c r="G1213" i="76"/>
  <c r="G1211" i="76"/>
  <c r="G1212" i="76"/>
  <c r="G1214" i="76"/>
  <c r="G1223" i="76"/>
  <c r="G1218" i="76"/>
  <c r="G1220" i="76"/>
  <c r="G1216" i="76"/>
  <c r="G1217" i="76"/>
  <c r="G1225" i="76"/>
  <c r="G1229" i="76"/>
  <c r="G1224" i="76"/>
  <c r="G1222" i="76"/>
  <c r="G1226" i="76"/>
  <c r="G1227" i="76"/>
  <c r="G1215" i="76"/>
  <c r="G1219" i="76"/>
  <c r="G1228" i="76"/>
  <c r="G1221" i="76"/>
  <c r="G1230" i="76"/>
  <c r="G1231" i="76"/>
  <c r="G1232" i="76"/>
  <c r="G1233" i="76"/>
  <c r="G1242" i="76"/>
  <c r="G1240" i="76"/>
  <c r="G1236" i="76"/>
  <c r="G1237" i="76"/>
  <c r="G1239" i="76"/>
  <c r="G1234" i="76"/>
  <c r="G1243" i="76"/>
  <c r="G1238" i="76"/>
  <c r="G1241" i="76"/>
  <c r="G1244" i="76"/>
  <c r="G1248" i="76"/>
  <c r="G1246" i="76"/>
  <c r="G1249" i="76"/>
  <c r="G1247" i="76"/>
  <c r="G1235" i="76"/>
  <c r="G1245" i="76"/>
  <c r="G1252" i="76"/>
  <c r="G1253" i="76"/>
  <c r="G1250" i="76"/>
  <c r="G1251" i="76"/>
  <c r="G1254" i="76"/>
  <c r="G1264" i="76"/>
  <c r="G1259" i="76"/>
  <c r="G1258" i="76"/>
  <c r="G1256" i="76"/>
  <c r="G1261" i="76"/>
  <c r="G1263" i="76"/>
  <c r="G1262" i="76"/>
  <c r="G1255" i="76"/>
  <c r="G1260" i="76"/>
  <c r="G1266" i="76"/>
  <c r="G1267" i="76"/>
  <c r="G1280" i="76"/>
  <c r="G1270" i="76"/>
  <c r="G1281" i="76"/>
  <c r="G1271" i="76"/>
  <c r="G1279" i="76"/>
  <c r="G1282" i="76"/>
  <c r="G1272" i="76"/>
  <c r="G1278" i="76"/>
  <c r="G1273" i="76"/>
  <c r="G1265" i="76"/>
  <c r="G1274" i="76"/>
  <c r="G1275" i="76"/>
  <c r="G1257" i="76"/>
  <c r="G1276" i="76"/>
  <c r="G1277" i="76"/>
  <c r="G1268" i="76"/>
  <c r="G1283" i="76"/>
  <c r="G1269" i="76"/>
  <c r="G1285" i="76"/>
  <c r="G1290" i="76"/>
  <c r="G1289" i="76"/>
  <c r="G1287" i="76"/>
  <c r="G1292" i="76"/>
  <c r="G1288" i="76"/>
  <c r="G1286" i="76"/>
  <c r="G1284" i="76"/>
  <c r="G1294" i="76"/>
  <c r="G1291" i="76"/>
  <c r="G1295" i="76"/>
  <c r="G1296" i="76"/>
  <c r="G1297" i="76"/>
  <c r="G1293" i="76"/>
  <c r="G1299" i="76"/>
  <c r="G1307" i="76"/>
  <c r="G1306" i="76"/>
  <c r="G1298" i="76"/>
  <c r="G1308" i="76"/>
  <c r="G1313" i="76"/>
  <c r="G1309" i="76"/>
  <c r="G1302" i="76"/>
  <c r="G1305" i="76"/>
  <c r="G1301" i="76"/>
  <c r="G1304" i="76"/>
  <c r="G1312" i="76"/>
  <c r="G1303" i="76"/>
  <c r="G1310" i="76"/>
  <c r="G1300" i="76"/>
  <c r="G1311" i="76"/>
  <c r="G1325" i="76"/>
  <c r="G1319" i="76"/>
  <c r="G1321" i="76"/>
  <c r="G1324" i="76"/>
  <c r="G1316" i="76"/>
  <c r="G1322" i="76"/>
  <c r="G1318" i="76"/>
  <c r="G1317" i="76"/>
  <c r="G1323" i="76"/>
  <c r="G1326" i="76"/>
  <c r="G1320" i="76"/>
  <c r="G1314" i="76"/>
  <c r="G1315" i="76"/>
  <c r="G1327" i="76"/>
  <c r="G1328" i="76"/>
  <c r="G1329" i="76"/>
  <c r="G1334" i="76"/>
  <c r="G1336" i="76"/>
  <c r="G1331" i="76"/>
  <c r="G1344" i="76"/>
  <c r="G1341" i="76"/>
  <c r="G1339" i="76"/>
  <c r="G1330" i="76"/>
  <c r="G1337" i="76"/>
  <c r="G1335" i="76"/>
  <c r="G1342" i="76"/>
  <c r="G1343" i="76"/>
  <c r="G1333" i="76"/>
  <c r="G1345" i="76"/>
  <c r="G1332" i="76"/>
  <c r="G1348" i="76"/>
  <c r="G1340" i="76"/>
  <c r="G1347" i="76"/>
  <c r="G1346" i="76"/>
  <c r="G1349" i="76"/>
  <c r="G1353" i="76"/>
  <c r="G1354" i="76"/>
  <c r="G1356" i="76"/>
  <c r="G1338" i="76"/>
  <c r="G1355" i="76"/>
  <c r="G1350" i="76"/>
  <c r="G1351" i="76"/>
  <c r="G1352" i="76"/>
  <c r="G1357" i="76"/>
  <c r="G1367" i="76"/>
  <c r="G1374" i="76"/>
  <c r="G1365" i="76"/>
  <c r="G1359" i="76"/>
  <c r="G1361" i="76"/>
  <c r="G1364" i="76"/>
  <c r="G1358" i="76"/>
  <c r="G1360" i="76"/>
  <c r="G1368" i="76"/>
  <c r="G1369" i="76"/>
  <c r="G1362" i="76"/>
  <c r="G1366" i="76"/>
  <c r="G1373" i="76"/>
  <c r="G1372" i="76"/>
  <c r="G1363" i="76"/>
  <c r="G1370" i="76"/>
  <c r="G1371" i="76"/>
  <c r="G1378" i="76"/>
  <c r="G1385" i="76"/>
  <c r="G1387" i="76"/>
  <c r="G1383" i="76"/>
  <c r="G1377" i="76"/>
  <c r="G1376" i="76"/>
  <c r="G1379" i="76"/>
  <c r="G1386" i="76"/>
  <c r="G1375" i="76"/>
  <c r="G1380" i="76"/>
  <c r="G1384" i="76"/>
  <c r="G1381" i="76"/>
  <c r="G1382" i="76"/>
  <c r="G1388" i="76"/>
  <c r="G1389" i="76"/>
  <c r="G1390" i="76"/>
  <c r="G1395" i="76"/>
  <c r="G1391" i="76"/>
  <c r="G1393" i="76"/>
  <c r="G1394" i="76"/>
  <c r="G1392" i="76"/>
  <c r="G1401" i="76"/>
  <c r="G1402" i="76"/>
  <c r="G1396" i="76"/>
  <c r="G1400" i="76"/>
  <c r="G1399" i="76"/>
  <c r="G1398" i="76"/>
  <c r="G1397" i="76"/>
  <c r="G1405" i="76"/>
  <c r="G1406" i="76"/>
  <c r="G1404" i="76"/>
  <c r="G1407" i="76"/>
  <c r="G1403" i="76"/>
  <c r="G1408" i="76"/>
  <c r="G1414" i="76"/>
  <c r="G1416" i="76"/>
  <c r="G1420" i="76"/>
  <c r="G1410" i="76"/>
  <c r="G1411" i="76"/>
  <c r="G1419" i="76"/>
  <c r="G1424" i="76"/>
  <c r="G1412" i="76"/>
  <c r="G1425" i="76"/>
  <c r="G1415" i="76"/>
  <c r="G1413" i="76"/>
  <c r="G1409" i="76"/>
  <c r="G1421" i="76"/>
  <c r="G1417" i="76"/>
  <c r="G1422" i="76"/>
  <c r="G1418" i="76"/>
  <c r="G1423" i="76"/>
  <c r="G1426" i="76"/>
  <c r="G1446" i="76"/>
  <c r="G1449" i="76"/>
  <c r="G1450" i="76"/>
  <c r="G1436" i="76"/>
  <c r="G1447" i="76"/>
  <c r="G1448" i="76"/>
  <c r="G1432" i="76"/>
  <c r="G1433" i="76"/>
  <c r="G1430" i="76"/>
  <c r="G1444" i="76"/>
  <c r="G1440" i="76"/>
  <c r="G1431" i="76"/>
  <c r="G1428" i="76"/>
  <c r="G1429" i="76"/>
  <c r="G1445" i="76"/>
  <c r="G1427" i="76"/>
  <c r="G1434" i="76"/>
  <c r="G1443" i="76"/>
  <c r="G1464" i="76"/>
  <c r="G1456" i="76"/>
  <c r="G1466" i="76"/>
  <c r="G1457" i="76"/>
  <c r="G1472" i="76"/>
  <c r="G1437" i="76"/>
  <c r="G1463" i="76"/>
  <c r="G1469" i="76"/>
  <c r="G1467" i="76"/>
  <c r="G1468" i="76"/>
  <c r="G1459" i="76"/>
  <c r="G1470" i="76"/>
  <c r="G1451" i="76"/>
  <c r="G1438" i="76"/>
  <c r="G1442" i="76"/>
  <c r="G1439" i="76"/>
  <c r="G1454" i="76"/>
  <c r="G1453" i="76"/>
  <c r="G1460" i="76"/>
  <c r="G1474" i="76"/>
  <c r="G1441" i="76"/>
  <c r="G1435" i="76"/>
  <c r="G1471" i="76"/>
  <c r="G1458" i="76"/>
  <c r="G1455" i="76"/>
  <c r="G1461" i="76"/>
  <c r="G1479" i="76"/>
  <c r="G1482" i="76"/>
  <c r="G1476" i="76"/>
  <c r="G1473" i="76"/>
  <c r="G1477" i="76"/>
  <c r="G1465" i="76"/>
  <c r="G1484" i="76"/>
  <c r="G1481" i="76"/>
  <c r="G1452" i="76"/>
  <c r="G1462" i="76"/>
  <c r="G1485" i="76"/>
  <c r="G1493" i="76"/>
  <c r="G1478" i="76"/>
  <c r="G1492" i="76"/>
  <c r="G1480" i="76"/>
  <c r="G1489" i="76"/>
  <c r="G1496" i="76"/>
  <c r="G1483" i="76"/>
  <c r="G1486" i="76"/>
  <c r="G1475" i="76"/>
  <c r="G1494" i="76"/>
  <c r="G1490" i="76"/>
  <c r="G1491" i="76"/>
  <c r="G1498" i="76"/>
  <c r="G1511" i="76"/>
  <c r="G1507" i="76"/>
  <c r="G1508" i="76"/>
  <c r="G1499" i="76"/>
  <c r="G1488" i="76"/>
  <c r="G1487" i="76"/>
  <c r="G1505" i="76"/>
  <c r="G1497" i="76"/>
  <c r="G1504" i="76"/>
  <c r="G1506" i="76"/>
  <c r="G1495" i="76"/>
  <c r="G1524" i="76"/>
  <c r="G1523" i="76"/>
  <c r="G1514" i="76"/>
  <c r="G1516" i="76"/>
  <c r="G1526" i="76"/>
  <c r="G1503" i="76"/>
  <c r="G1500" i="76"/>
  <c r="G1510" i="76"/>
  <c r="G1501" i="76"/>
  <c r="G1509" i="76"/>
  <c r="G1502" i="76"/>
  <c r="G1528" i="76"/>
  <c r="G1533" i="76"/>
  <c r="G1534" i="76"/>
  <c r="G1527" i="76"/>
  <c r="G1538" i="76"/>
  <c r="G1536" i="76"/>
  <c r="G1539" i="76"/>
  <c r="G1532" i="76"/>
  <c r="G1537" i="76"/>
  <c r="G1535" i="76"/>
  <c r="G1531" i="76"/>
  <c r="G1529" i="76"/>
  <c r="G1530" i="76"/>
  <c r="G1541" i="76"/>
  <c r="G1542" i="76"/>
  <c r="G1540" i="76"/>
  <c r="G1547" i="76"/>
  <c r="G1543" i="76"/>
  <c r="G1549" i="76"/>
  <c r="G1548" i="76"/>
  <c r="G1546" i="76"/>
  <c r="G1545" i="76"/>
  <c r="G1550" i="76"/>
  <c r="G1544" i="76"/>
  <c r="G1559" i="76"/>
  <c r="G1557" i="76"/>
  <c r="G1551" i="76"/>
  <c r="G1554" i="76"/>
  <c r="G1552" i="76"/>
  <c r="G1553" i="76"/>
  <c r="G1560" i="76"/>
  <c r="G1556" i="76"/>
  <c r="G1561" i="76"/>
  <c r="G1555" i="76"/>
  <c r="G1558" i="76"/>
  <c r="G1562" i="76"/>
  <c r="G1568" i="76"/>
  <c r="G1563" i="76"/>
  <c r="G1565" i="76"/>
  <c r="G1564" i="76"/>
  <c r="G1567" i="76"/>
  <c r="G1566" i="76"/>
  <c r="G1569" i="76"/>
  <c r="G1579" i="76"/>
  <c r="G1575" i="76"/>
  <c r="G1571" i="76"/>
  <c r="G1580" i="76"/>
  <c r="G1570" i="76"/>
  <c r="G1573" i="76"/>
  <c r="G1574" i="76"/>
  <c r="G1576" i="76"/>
  <c r="G1578" i="76"/>
  <c r="G1577" i="76"/>
  <c r="G1572" i="76"/>
  <c r="G1583" i="76"/>
  <c r="G1585" i="76"/>
  <c r="G1587" i="76"/>
  <c r="G1582" i="76"/>
  <c r="G1584" i="76"/>
  <c r="G1586" i="76"/>
  <c r="G1581" i="76"/>
  <c r="G1588" i="76"/>
  <c r="G1591" i="76"/>
  <c r="G1592" i="76"/>
  <c r="G1593" i="76"/>
  <c r="G1595" i="76"/>
  <c r="G1590" i="76"/>
  <c r="G1596" i="76"/>
  <c r="G1589" i="76"/>
  <c r="G1594" i="76"/>
  <c r="G1597" i="76"/>
  <c r="G1598" i="76"/>
  <c r="G1599" i="76"/>
  <c r="G1600" i="76"/>
  <c r="G1604" i="76"/>
  <c r="G1602" i="76"/>
  <c r="G1603" i="76"/>
  <c r="G1601" i="76"/>
  <c r="G1605" i="76"/>
  <c r="G1608" i="76"/>
  <c r="G1615" i="76"/>
  <c r="G1609" i="76"/>
  <c r="G1612" i="76"/>
  <c r="G1607" i="76"/>
  <c r="G1614" i="76"/>
  <c r="G1610" i="76"/>
  <c r="G1611" i="76"/>
  <c r="G1606" i="76"/>
  <c r="G1613" i="76"/>
  <c r="G1630" i="76"/>
  <c r="G1616" i="76"/>
  <c r="G1620" i="76"/>
  <c r="G1629" i="76"/>
  <c r="G1627" i="76"/>
  <c r="G1623" i="76"/>
  <c r="G1626" i="76"/>
  <c r="G1618" i="76"/>
  <c r="G1625" i="76"/>
  <c r="G1622" i="76"/>
  <c r="G1624" i="76"/>
  <c r="G1619" i="76"/>
  <c r="G1621" i="76"/>
  <c r="G1628" i="76"/>
  <c r="G1617" i="76"/>
  <c r="G1634" i="76"/>
  <c r="G1631" i="76"/>
  <c r="G1635" i="76"/>
  <c r="G1637" i="76"/>
  <c r="G1632" i="76"/>
  <c r="G1636" i="76"/>
  <c r="G1633" i="76"/>
  <c r="G1639" i="76"/>
  <c r="G1640" i="76"/>
  <c r="G1648" i="76"/>
  <c r="G1638" i="76"/>
  <c r="G1643" i="76"/>
  <c r="G1642" i="76"/>
  <c r="G1644" i="76"/>
  <c r="G1645" i="76"/>
  <c r="G1647" i="76"/>
  <c r="G1641" i="76"/>
  <c r="G1646" i="76"/>
  <c r="G1657" i="76"/>
  <c r="G1650" i="76"/>
  <c r="G1652" i="76"/>
  <c r="G1658" i="76"/>
  <c r="G1654" i="76"/>
  <c r="G1656" i="76"/>
  <c r="G1660" i="76"/>
  <c r="G1661" i="76"/>
  <c r="G1649" i="76"/>
  <c r="G1651" i="76"/>
  <c r="G1659" i="76"/>
  <c r="G1655" i="76"/>
  <c r="G1653" i="76"/>
  <c r="G1663" i="76"/>
  <c r="G1664" i="76"/>
  <c r="G1662" i="76"/>
  <c r="G1666" i="76"/>
  <c r="G1665" i="76"/>
  <c r="G1668" i="76"/>
  <c r="G1667" i="76"/>
  <c r="G1669" i="76"/>
  <c r="G1673" i="76"/>
  <c r="G1670" i="76"/>
  <c r="G1671" i="76"/>
  <c r="G1672" i="76"/>
  <c r="G1676" i="76"/>
  <c r="G1679" i="76"/>
  <c r="G1681" i="76"/>
  <c r="G1674" i="76"/>
  <c r="G1675" i="76"/>
  <c r="G1680" i="76"/>
  <c r="G1677" i="76"/>
  <c r="G1678" i="76"/>
  <c r="G1683" i="76"/>
  <c r="G1684" i="76"/>
  <c r="G1682" i="76"/>
  <c r="G1685" i="76"/>
  <c r="G1686" i="76"/>
  <c r="G1689" i="76"/>
  <c r="G1687" i="76"/>
  <c r="G1688" i="76"/>
  <c r="G1690" i="76"/>
  <c r="G1694" i="76"/>
  <c r="G1692" i="76"/>
  <c r="G1695" i="76"/>
  <c r="G1696" i="76"/>
  <c r="G1693" i="76"/>
  <c r="G1691" i="76"/>
  <c r="G1697" i="76"/>
  <c r="G1701" i="76"/>
  <c r="G1698" i="76"/>
  <c r="G1700" i="76"/>
  <c r="G1699" i="76"/>
  <c r="G1703" i="76"/>
  <c r="G1705" i="76"/>
  <c r="G1702" i="76"/>
  <c r="G1704" i="76"/>
  <c r="G1707" i="76"/>
  <c r="G1706" i="76"/>
  <c r="G1708" i="76"/>
  <c r="G1710" i="76"/>
  <c r="G1709" i="76"/>
  <c r="G1711" i="76"/>
  <c r="G1712" i="76"/>
  <c r="G1713" i="76"/>
  <c r="G1719" i="76"/>
  <c r="G1716" i="76"/>
  <c r="G1718" i="76"/>
  <c r="G1717" i="76"/>
  <c r="G1714" i="76"/>
  <c r="G1715" i="76"/>
  <c r="G1725" i="76"/>
  <c r="G1720" i="76"/>
  <c r="G1722" i="76"/>
  <c r="G1724" i="76"/>
  <c r="G1723" i="76"/>
  <c r="G1721" i="76"/>
  <c r="G1726" i="76"/>
  <c r="G1734" i="76"/>
  <c r="G1728" i="76"/>
  <c r="G1731" i="76"/>
  <c r="G1732" i="76"/>
  <c r="G1727" i="76"/>
  <c r="G1729" i="76"/>
  <c r="G1730" i="76"/>
  <c r="G1733" i="76"/>
  <c r="G1741" i="76"/>
  <c r="G1740" i="76"/>
  <c r="G1742" i="76"/>
  <c r="G1748" i="76"/>
  <c r="G1745" i="76"/>
  <c r="G1744" i="76"/>
  <c r="G1743" i="76"/>
  <c r="G1747" i="76"/>
  <c r="G1746" i="76"/>
  <c r="G1751" i="76"/>
  <c r="G1750" i="76"/>
  <c r="G1749" i="76"/>
  <c r="G1752" i="76"/>
  <c r="G1753" i="76"/>
  <c r="G1755" i="76"/>
  <c r="G1757" i="76"/>
  <c r="G1756" i="76"/>
  <c r="G1754" i="76"/>
  <c r="G1758" i="76"/>
  <c r="G1761" i="76"/>
  <c r="G1760" i="76"/>
  <c r="G1762" i="76"/>
  <c r="G1759" i="76"/>
  <c r="G1764" i="76"/>
  <c r="G1767" i="76"/>
  <c r="G1768" i="76"/>
  <c r="G1766" i="76"/>
  <c r="G1763" i="76"/>
  <c r="G1765" i="76"/>
  <c r="G1771" i="76"/>
  <c r="G1769" i="76"/>
  <c r="G1770" i="76"/>
  <c r="G1773" i="76"/>
  <c r="G1774" i="76"/>
  <c r="G1772" i="76"/>
  <c r="G1777" i="76"/>
  <c r="G1776" i="76"/>
  <c r="G1778" i="76"/>
  <c r="G1775" i="76"/>
  <c r="G1779" i="76"/>
  <c r="G1780" i="76"/>
  <c r="G1786" i="76"/>
  <c r="G1783" i="76"/>
  <c r="G1781" i="76"/>
  <c r="G1809" i="76"/>
  <c r="G1790" i="76"/>
  <c r="G1782" i="76"/>
  <c r="G1794" i="76"/>
  <c r="G1795" i="76"/>
  <c r="G1796" i="76"/>
  <c r="G1805" i="76"/>
  <c r="G1806" i="76"/>
  <c r="G1801" i="76"/>
  <c r="G1802" i="76"/>
  <c r="G1807" i="76"/>
  <c r="G1808" i="76"/>
  <c r="G1803" i="76"/>
  <c r="G1785" i="76"/>
  <c r="G1804" i="76"/>
  <c r="G1784" i="76"/>
  <c r="G1793" i="76"/>
  <c r="G1810" i="76"/>
  <c r="G1799" i="76"/>
  <c r="G1797" i="76"/>
  <c r="G1800" i="76"/>
  <c r="G1789" i="76"/>
  <c r="G1788" i="76"/>
  <c r="G1787" i="76"/>
  <c r="G1791" i="76"/>
  <c r="G1798" i="76"/>
  <c r="G1792" i="76"/>
  <c r="G1812" i="76"/>
  <c r="G1813" i="76"/>
  <c r="G1814" i="76"/>
  <c r="G1815" i="76"/>
  <c r="G1811" i="76"/>
  <c r="G1817" i="76"/>
  <c r="G1818" i="76"/>
  <c r="G1819" i="76"/>
  <c r="G1816" i="76"/>
  <c r="G1820" i="76"/>
  <c r="G1824" i="76"/>
  <c r="G1821" i="76"/>
  <c r="G1822" i="76"/>
  <c r="G1823" i="76"/>
  <c r="G1826" i="76"/>
  <c r="G1828" i="76"/>
  <c r="G1830" i="76"/>
  <c r="G1827" i="76"/>
  <c r="G1829" i="76"/>
  <c r="G1825" i="76"/>
  <c r="G1831" i="76"/>
  <c r="G1832" i="76"/>
  <c r="G1837" i="76"/>
  <c r="G1834" i="76"/>
  <c r="G1833" i="76"/>
  <c r="G1836" i="76"/>
  <c r="G1835" i="76"/>
  <c r="G1838" i="76"/>
  <c r="G1839" i="76"/>
  <c r="G1840" i="76"/>
  <c r="G1846" i="76"/>
  <c r="G1842" i="76"/>
  <c r="G1844" i="76"/>
  <c r="G1847" i="76"/>
  <c r="G1845" i="76"/>
  <c r="G1841" i="76"/>
  <c r="G1843" i="76"/>
  <c r="G1851" i="76"/>
  <c r="G1852" i="76"/>
  <c r="G1848" i="76"/>
  <c r="G1849" i="76"/>
  <c r="G1850" i="76"/>
  <c r="G1855" i="76"/>
  <c r="G1854" i="76"/>
  <c r="G1853" i="76"/>
  <c r="G1858" i="76"/>
  <c r="G1857" i="76"/>
  <c r="G1859" i="76"/>
  <c r="G1861" i="76"/>
  <c r="G1856" i="76"/>
  <c r="G1860" i="76"/>
  <c r="G1862" i="76"/>
  <c r="G1864" i="76"/>
  <c r="G1863" i="76"/>
  <c r="G1866" i="76"/>
  <c r="G1865" i="76"/>
  <c r="G1867" i="76"/>
  <c r="G1869" i="76"/>
  <c r="G1868" i="76"/>
  <c r="G1871" i="76"/>
  <c r="G1870" i="76"/>
  <c r="G1873" i="76"/>
  <c r="G1872" i="76"/>
  <c r="G1878" i="76"/>
  <c r="G1876" i="76"/>
  <c r="G1874" i="76"/>
  <c r="G1875" i="76"/>
  <c r="G1877" i="76"/>
  <c r="G2151" i="76"/>
  <c r="B58" i="80" l="1"/>
  <c r="D58" i="80"/>
  <c r="C58" i="80"/>
  <c r="F10" i="76" a="1"/>
  <c r="F10" i="76" s="1"/>
  <c r="F11" i="76" a="1"/>
  <c r="F11" i="76" s="1"/>
  <c r="F12" i="76" a="1"/>
  <c r="F12" i="76" s="1"/>
  <c r="F13" i="76" a="1"/>
  <c r="F13" i="76" s="1"/>
  <c r="F14" i="76" a="1"/>
  <c r="F14" i="76" s="1"/>
  <c r="F15" i="76" a="1"/>
  <c r="F15" i="76" s="1"/>
  <c r="F21" i="76" a="1"/>
  <c r="F21" i="76" s="1"/>
  <c r="F16" i="76" a="1"/>
  <c r="F16" i="76" s="1"/>
  <c r="F18" i="76" a="1"/>
  <c r="F18" i="76" s="1"/>
  <c r="F19" i="76" a="1"/>
  <c r="F19" i="76" s="1"/>
  <c r="F17" i="76" a="1"/>
  <c r="F17" i="76" s="1"/>
  <c r="F20" i="76" a="1"/>
  <c r="F20" i="76" s="1"/>
  <c r="F22" i="76" a="1"/>
  <c r="F22" i="76" s="1"/>
  <c r="F23" i="76" a="1"/>
  <c r="F23" i="76" s="1"/>
  <c r="F24" i="76" a="1"/>
  <c r="F24" i="76" s="1"/>
  <c r="F25" i="76" a="1"/>
  <c r="F25" i="76" s="1"/>
  <c r="F27" i="76" a="1"/>
  <c r="F27" i="76" s="1"/>
  <c r="F28" i="76" a="1"/>
  <c r="F28" i="76" s="1"/>
  <c r="F26" i="76" a="1"/>
  <c r="F26" i="76" s="1"/>
  <c r="F29" i="76" a="1"/>
  <c r="F29" i="76" s="1"/>
  <c r="F31" i="76" a="1"/>
  <c r="F31" i="76" s="1"/>
  <c r="F33" i="76" a="1"/>
  <c r="F33" i="76" s="1"/>
  <c r="F32" i="76" a="1"/>
  <c r="F32" i="76" s="1"/>
  <c r="F30" i="76" a="1"/>
  <c r="F30" i="76" s="1"/>
  <c r="F36" i="76" a="1"/>
  <c r="F36" i="76" s="1"/>
  <c r="F40" i="76" a="1"/>
  <c r="F40" i="76" s="1"/>
  <c r="F43" i="76" a="1"/>
  <c r="F43" i="76" s="1"/>
  <c r="F41" i="76" a="1"/>
  <c r="F41" i="76" s="1"/>
  <c r="F39" i="76" a="1"/>
  <c r="F39" i="76" s="1"/>
  <c r="F38" i="76" a="1"/>
  <c r="F38" i="76" s="1"/>
  <c r="F35" i="76" a="1"/>
  <c r="F35" i="76" s="1"/>
  <c r="F37" i="76" a="1"/>
  <c r="F37" i="76" s="1"/>
  <c r="F42" i="76" a="1"/>
  <c r="F42" i="76" s="1"/>
  <c r="F34" i="76" a="1"/>
  <c r="F34" i="76" s="1"/>
  <c r="F46" i="76" a="1"/>
  <c r="F46" i="76" s="1"/>
  <c r="F47" i="76" a="1"/>
  <c r="F47" i="76" s="1"/>
  <c r="F45" i="76" a="1"/>
  <c r="F45" i="76" s="1"/>
  <c r="F44" i="76" a="1"/>
  <c r="F44" i="76" s="1"/>
  <c r="F48" i="76" a="1"/>
  <c r="F48" i="76" s="1"/>
  <c r="F55" i="76" a="1"/>
  <c r="F55" i="76" s="1"/>
  <c r="F49" i="76" a="1"/>
  <c r="F49" i="76" s="1"/>
  <c r="F56" i="76" a="1"/>
  <c r="F56" i="76" s="1"/>
  <c r="F60" i="76" a="1"/>
  <c r="F60" i="76" s="1"/>
  <c r="F52" i="76" a="1"/>
  <c r="F52" i="76" s="1"/>
  <c r="F59" i="76" a="1"/>
  <c r="F59" i="76" s="1"/>
  <c r="F58" i="76" a="1"/>
  <c r="F58" i="76" s="1"/>
  <c r="F53" i="76" a="1"/>
  <c r="F53" i="76" s="1"/>
  <c r="F50" i="76" a="1"/>
  <c r="F50" i="76" s="1"/>
  <c r="F51" i="76" a="1"/>
  <c r="F51" i="76" s="1"/>
  <c r="F54" i="76" a="1"/>
  <c r="F54" i="76" s="1"/>
  <c r="F57" i="76" a="1"/>
  <c r="F57" i="76" s="1"/>
  <c r="F61" i="76" a="1"/>
  <c r="F61" i="76" s="1"/>
  <c r="F62" i="76" a="1"/>
  <c r="F62" i="76" s="1"/>
  <c r="F64" i="76" a="1"/>
  <c r="F64" i="76" s="1"/>
  <c r="F67" i="76" a="1"/>
  <c r="F67" i="76" s="1"/>
  <c r="F68" i="76" a="1"/>
  <c r="F68" i="76" s="1"/>
  <c r="F65" i="76" a="1"/>
  <c r="F65" i="76" s="1"/>
  <c r="F66" i="76" a="1"/>
  <c r="F66" i="76" s="1"/>
  <c r="F63" i="76" a="1"/>
  <c r="F63" i="76" s="1"/>
  <c r="F71" i="76" a="1"/>
  <c r="F71" i="76" s="1"/>
  <c r="F70" i="76" a="1"/>
  <c r="F70" i="76" s="1"/>
  <c r="F72" i="76" a="1"/>
  <c r="F72" i="76" s="1"/>
  <c r="F75" i="76" a="1"/>
  <c r="F75" i="76" s="1"/>
  <c r="F74" i="76" a="1"/>
  <c r="F74" i="76" s="1"/>
  <c r="F76" i="76" a="1"/>
  <c r="F76" i="76" s="1"/>
  <c r="F69" i="76" a="1"/>
  <c r="F69" i="76" s="1"/>
  <c r="F73" i="76" a="1"/>
  <c r="F73" i="76" s="1"/>
  <c r="F78" i="76" a="1"/>
  <c r="F78" i="76" s="1"/>
  <c r="F77" i="76" a="1"/>
  <c r="F77" i="76" s="1"/>
  <c r="F79" i="76" a="1"/>
  <c r="F79" i="76" s="1"/>
  <c r="F80" i="76" a="1"/>
  <c r="F80" i="76" s="1"/>
  <c r="F81" i="76" a="1"/>
  <c r="F81" i="76" s="1"/>
  <c r="F92" i="76" a="1"/>
  <c r="F92" i="76" s="1"/>
  <c r="F87" i="76" a="1"/>
  <c r="F87" i="76" s="1"/>
  <c r="F83" i="76" a="1"/>
  <c r="F83" i="76" s="1"/>
  <c r="F82" i="76" a="1"/>
  <c r="F82" i="76" s="1"/>
  <c r="F90" i="76" a="1"/>
  <c r="F90" i="76" s="1"/>
  <c r="F91" i="76" a="1"/>
  <c r="F91" i="76" s="1"/>
  <c r="F89" i="76" a="1"/>
  <c r="F89" i="76" s="1"/>
  <c r="F85" i="76" a="1"/>
  <c r="F85" i="76" s="1"/>
  <c r="F86" i="76" a="1"/>
  <c r="F86" i="76" s="1"/>
  <c r="F88" i="76" a="1"/>
  <c r="F88" i="76" s="1"/>
  <c r="F84" i="76" a="1"/>
  <c r="F84" i="76" s="1"/>
  <c r="F101" i="76" a="1"/>
  <c r="F101" i="76" s="1"/>
  <c r="F98" i="76" a="1"/>
  <c r="F98" i="76" s="1"/>
  <c r="F95" i="76" a="1"/>
  <c r="F95" i="76" s="1"/>
  <c r="F96" i="76" a="1"/>
  <c r="F96" i="76" s="1"/>
  <c r="F94" i="76" a="1"/>
  <c r="F94" i="76" s="1"/>
  <c r="F93" i="76" a="1"/>
  <c r="F93" i="76" s="1"/>
  <c r="F97" i="76" a="1"/>
  <c r="F97" i="76" s="1"/>
  <c r="F99" i="76" a="1"/>
  <c r="F99" i="76" s="1"/>
  <c r="F100" i="76" a="1"/>
  <c r="F100" i="76" s="1"/>
  <c r="F105" i="76" a="1"/>
  <c r="F105" i="76" s="1"/>
  <c r="F107" i="76" a="1"/>
  <c r="F107" i="76" s="1"/>
  <c r="F103" i="76" a="1"/>
  <c r="F103" i="76" s="1"/>
  <c r="F106" i="76" a="1"/>
  <c r="F106" i="76" s="1"/>
  <c r="F102" i="76" a="1"/>
  <c r="F102" i="76" s="1"/>
  <c r="F104" i="76" a="1"/>
  <c r="F104" i="76" s="1"/>
  <c r="F116" i="76" a="1"/>
  <c r="F116" i="76" s="1"/>
  <c r="F114" i="76" a="1"/>
  <c r="F114" i="76" s="1"/>
  <c r="F113" i="76" a="1"/>
  <c r="F113" i="76" s="1"/>
  <c r="F112" i="76" a="1"/>
  <c r="F112" i="76" s="1"/>
  <c r="F115" i="76" a="1"/>
  <c r="F115" i="76" s="1"/>
  <c r="F111" i="76" a="1"/>
  <c r="F111" i="76" s="1"/>
  <c r="F109" i="76" a="1"/>
  <c r="F109" i="76" s="1"/>
  <c r="F110" i="76" a="1"/>
  <c r="F110" i="76" s="1"/>
  <c r="F108" i="76" a="1"/>
  <c r="F108" i="76" s="1"/>
  <c r="F119" i="76" a="1"/>
  <c r="F119" i="76" s="1"/>
  <c r="F117" i="76" a="1"/>
  <c r="F117" i="76" s="1"/>
  <c r="F123" i="76" a="1"/>
  <c r="F123" i="76" s="1"/>
  <c r="F120" i="76" a="1"/>
  <c r="F120" i="76" s="1"/>
  <c r="F125" i="76" a="1"/>
  <c r="F125" i="76" s="1"/>
  <c r="F121" i="76" a="1"/>
  <c r="F121" i="76" s="1"/>
  <c r="F122" i="76" a="1"/>
  <c r="F122" i="76" s="1"/>
  <c r="F126" i="76" a="1"/>
  <c r="F126" i="76" s="1"/>
  <c r="F127" i="76" a="1"/>
  <c r="F127" i="76" s="1"/>
  <c r="F128" i="76" a="1"/>
  <c r="F128" i="76" s="1"/>
  <c r="F118" i="76" a="1"/>
  <c r="F118" i="76" s="1"/>
  <c r="F124" i="76" a="1"/>
  <c r="F124" i="76" s="1"/>
  <c r="F132" i="76" a="1"/>
  <c r="F132" i="76" s="1"/>
  <c r="F131" i="76" a="1"/>
  <c r="F131" i="76" s="1"/>
  <c r="F133" i="76" a="1"/>
  <c r="F133" i="76" s="1"/>
  <c r="F135" i="76" a="1"/>
  <c r="F135" i="76" s="1"/>
  <c r="F130" i="76" a="1"/>
  <c r="F130" i="76" s="1"/>
  <c r="F129" i="76" a="1"/>
  <c r="F129" i="76" s="1"/>
  <c r="F134" i="76" a="1"/>
  <c r="F134" i="76" s="1"/>
  <c r="F136" i="76" a="1"/>
  <c r="F136" i="76" s="1"/>
  <c r="F142" i="76" a="1"/>
  <c r="F142" i="76" s="1"/>
  <c r="F137" i="76" a="1"/>
  <c r="F137" i="76" s="1"/>
  <c r="F138" i="76" a="1"/>
  <c r="F138" i="76" s="1"/>
  <c r="F139" i="76" a="1"/>
  <c r="F139" i="76" s="1"/>
  <c r="F143" i="76" a="1"/>
  <c r="F143" i="76" s="1"/>
  <c r="F141" i="76" a="1"/>
  <c r="F141" i="76" s="1"/>
  <c r="F144" i="76" a="1"/>
  <c r="F144" i="76" s="1"/>
  <c r="F140" i="76" a="1"/>
  <c r="F140" i="76" s="1"/>
  <c r="F151" i="76" a="1"/>
  <c r="F151" i="76" s="1"/>
  <c r="F148" i="76" a="1"/>
  <c r="F148" i="76" s="1"/>
  <c r="F149" i="76" a="1"/>
  <c r="F149" i="76" s="1"/>
  <c r="F147" i="76" a="1"/>
  <c r="F147" i="76" s="1"/>
  <c r="F150" i="76" a="1"/>
  <c r="F150" i="76" s="1"/>
  <c r="F146" i="76" a="1"/>
  <c r="F146" i="76" s="1"/>
  <c r="F145" i="76" a="1"/>
  <c r="F145" i="76" s="1"/>
  <c r="F153" i="76" a="1"/>
  <c r="F153" i="76" s="1"/>
  <c r="F159" i="76" a="1"/>
  <c r="F159" i="76" s="1"/>
  <c r="F158" i="76" a="1"/>
  <c r="F158" i="76" s="1"/>
  <c r="F156" i="76" a="1"/>
  <c r="F156" i="76" s="1"/>
  <c r="F154" i="76" a="1"/>
  <c r="F154" i="76" s="1"/>
  <c r="F155" i="76" a="1"/>
  <c r="F155" i="76" s="1"/>
  <c r="F157" i="76" a="1"/>
  <c r="F157" i="76" s="1"/>
  <c r="F152" i="76" a="1"/>
  <c r="F152" i="76" s="1"/>
  <c r="F164" i="76" a="1"/>
  <c r="F164" i="76" s="1"/>
  <c r="F165" i="76" a="1"/>
  <c r="F165" i="76" s="1"/>
  <c r="F161" i="76" a="1"/>
  <c r="F161" i="76" s="1"/>
  <c r="F162" i="76" a="1"/>
  <c r="F162" i="76" s="1"/>
  <c r="F163" i="76" a="1"/>
  <c r="F163" i="76" s="1"/>
  <c r="F172" i="76" a="1"/>
  <c r="F172" i="76" s="1"/>
  <c r="F168" i="76" a="1"/>
  <c r="F168" i="76" s="1"/>
  <c r="F170" i="76" a="1"/>
  <c r="F170" i="76" s="1"/>
  <c r="F171" i="76" a="1"/>
  <c r="F171" i="76" s="1"/>
  <c r="F160" i="76" a="1"/>
  <c r="F160" i="76" s="1"/>
  <c r="F174" i="76" a="1"/>
  <c r="F174" i="76" s="1"/>
  <c r="F169" i="76" a="1"/>
  <c r="F169" i="76" s="1"/>
  <c r="F175" i="76" a="1"/>
  <c r="F175" i="76" s="1"/>
  <c r="F167" i="76" a="1"/>
  <c r="F167" i="76" s="1"/>
  <c r="F176" i="76" a="1"/>
  <c r="F176" i="76" s="1"/>
  <c r="F173" i="76" a="1"/>
  <c r="F173" i="76" s="1"/>
  <c r="F166" i="76" a="1"/>
  <c r="F166" i="76" s="1"/>
  <c r="F186" i="76" a="1"/>
  <c r="F186" i="76" s="1"/>
  <c r="F179" i="76" a="1"/>
  <c r="F179" i="76" s="1"/>
  <c r="F181" i="76" a="1"/>
  <c r="F181" i="76" s="1"/>
  <c r="F185" i="76" a="1"/>
  <c r="F185" i="76" s="1"/>
  <c r="F187" i="76" a="1"/>
  <c r="F187" i="76" s="1"/>
  <c r="F177" i="76" a="1"/>
  <c r="F177" i="76" s="1"/>
  <c r="F183" i="76" a="1"/>
  <c r="F183" i="76" s="1"/>
  <c r="F182" i="76" a="1"/>
  <c r="F182" i="76" s="1"/>
  <c r="F184" i="76" a="1"/>
  <c r="F184" i="76" s="1"/>
  <c r="F180" i="76" a="1"/>
  <c r="F180" i="76" s="1"/>
  <c r="F178" i="76" a="1"/>
  <c r="F178" i="76" s="1"/>
  <c r="F188" i="76" a="1"/>
  <c r="F188" i="76" s="1"/>
  <c r="F191" i="76" a="1"/>
  <c r="F191" i="76" s="1"/>
  <c r="F190" i="76" a="1"/>
  <c r="F190" i="76" s="1"/>
  <c r="F194" i="76" a="1"/>
  <c r="F194" i="76" s="1"/>
  <c r="F192" i="76" a="1"/>
  <c r="F192" i="76" s="1"/>
  <c r="F199" i="76" a="1"/>
  <c r="F199" i="76" s="1"/>
  <c r="F195" i="76" a="1"/>
  <c r="F195" i="76" s="1"/>
  <c r="F189" i="76" a="1"/>
  <c r="F189" i="76" s="1"/>
  <c r="F193" i="76" a="1"/>
  <c r="F193" i="76" s="1"/>
  <c r="F200" i="76" a="1"/>
  <c r="F200" i="76" s="1"/>
  <c r="F196" i="76" a="1"/>
  <c r="F196" i="76" s="1"/>
  <c r="F197" i="76" a="1"/>
  <c r="F197" i="76" s="1"/>
  <c r="F198" i="76" a="1"/>
  <c r="F198" i="76" s="1"/>
  <c r="F201" i="76" a="1"/>
  <c r="F201" i="76" s="1"/>
  <c r="F202" i="76" a="1"/>
  <c r="F202" i="76" s="1"/>
  <c r="F204" i="76" a="1"/>
  <c r="F204" i="76" s="1"/>
  <c r="F205" i="76" a="1"/>
  <c r="F205" i="76" s="1"/>
  <c r="F211" i="76" a="1"/>
  <c r="F211" i="76" s="1"/>
  <c r="F207" i="76" a="1"/>
  <c r="F207" i="76" s="1"/>
  <c r="F208" i="76" a="1"/>
  <c r="F208" i="76" s="1"/>
  <c r="F210" i="76" a="1"/>
  <c r="F210" i="76" s="1"/>
  <c r="F209" i="76" a="1"/>
  <c r="F209" i="76" s="1"/>
  <c r="F203" i="76" a="1"/>
  <c r="F203" i="76" s="1"/>
  <c r="F206" i="76" a="1"/>
  <c r="F206" i="76" s="1"/>
  <c r="F235" i="76" a="1"/>
  <c r="F235" i="76" s="1"/>
  <c r="F236" i="76" a="1"/>
  <c r="F236" i="76" s="1"/>
  <c r="F214" i="76" a="1"/>
  <c r="F214" i="76" s="1"/>
  <c r="F221" i="76" a="1"/>
  <c r="F221" i="76" s="1"/>
  <c r="F225" i="76" a="1"/>
  <c r="F225" i="76" s="1"/>
  <c r="F231" i="76" a="1"/>
  <c r="F231" i="76" s="1"/>
  <c r="F217" i="76" a="1"/>
  <c r="F217" i="76" s="1"/>
  <c r="F234" i="76" a="1"/>
  <c r="F234" i="76" s="1"/>
  <c r="F212" i="76" a="1"/>
  <c r="F212" i="76" s="1"/>
  <c r="F219" i="76" a="1"/>
  <c r="F219" i="76" s="1"/>
  <c r="F237" i="76" a="1"/>
  <c r="F237" i="76" s="1"/>
  <c r="F233" i="76" a="1"/>
  <c r="F233" i="76" s="1"/>
  <c r="F240" i="76" a="1"/>
  <c r="F240" i="76" s="1"/>
  <c r="F226" i="76" a="1"/>
  <c r="F226" i="76" s="1"/>
  <c r="F227" i="76" a="1"/>
  <c r="F227" i="76" s="1"/>
  <c r="F232" i="76" a="1"/>
  <c r="F232" i="76" s="1"/>
  <c r="F241" i="76" a="1"/>
  <c r="F241" i="76" s="1"/>
  <c r="F215" i="76" a="1"/>
  <c r="F215" i="76" s="1"/>
  <c r="F229" i="76" a="1"/>
  <c r="F229" i="76" s="1"/>
  <c r="F220" i="76" a="1"/>
  <c r="F220" i="76" s="1"/>
  <c r="F216" i="76" a="1"/>
  <c r="F216" i="76" s="1"/>
  <c r="F239" i="76" a="1"/>
  <c r="F239" i="76" s="1"/>
  <c r="F243" i="76" a="1"/>
  <c r="F243" i="76" s="1"/>
  <c r="F242" i="76" a="1"/>
  <c r="F242" i="76" s="1"/>
  <c r="F222" i="76" a="1"/>
  <c r="F222" i="76" s="1"/>
  <c r="F213" i="76" a="1"/>
  <c r="F213" i="76" s="1"/>
  <c r="F238" i="76" a="1"/>
  <c r="F238" i="76" s="1"/>
  <c r="F218" i="76" a="1"/>
  <c r="F218" i="76" s="1"/>
  <c r="F223" i="76" a="1"/>
  <c r="F223" i="76" s="1"/>
  <c r="F228" i="76" a="1"/>
  <c r="F228" i="76" s="1"/>
  <c r="F244" i="76" a="1"/>
  <c r="F244" i="76" s="1"/>
  <c r="F230" i="76" a="1"/>
  <c r="F230" i="76" s="1"/>
  <c r="F224" i="76" a="1"/>
  <c r="F224" i="76" s="1"/>
  <c r="F247" i="76" a="1"/>
  <c r="F247" i="76" s="1"/>
  <c r="F250" i="76" a="1"/>
  <c r="F250" i="76" s="1"/>
  <c r="F245" i="76" a="1"/>
  <c r="F245" i="76" s="1"/>
  <c r="F246" i="76" a="1"/>
  <c r="F246" i="76" s="1"/>
  <c r="F249" i="76" a="1"/>
  <c r="F249" i="76" s="1"/>
  <c r="F248" i="76" a="1"/>
  <c r="F248" i="76" s="1"/>
  <c r="F256" i="76" a="1"/>
  <c r="F256" i="76" s="1"/>
  <c r="F255" i="76" a="1"/>
  <c r="F255" i="76" s="1"/>
  <c r="F251" i="76" a="1"/>
  <c r="F251" i="76" s="1"/>
  <c r="F252" i="76" a="1"/>
  <c r="F252" i="76" s="1"/>
  <c r="F253" i="76" a="1"/>
  <c r="F253" i="76" s="1"/>
  <c r="F254" i="76" a="1"/>
  <c r="F254" i="76" s="1"/>
  <c r="F258" i="76" a="1"/>
  <c r="F258" i="76" s="1"/>
  <c r="F261" i="76" a="1"/>
  <c r="F261" i="76" s="1"/>
  <c r="F257" i="76" a="1"/>
  <c r="F257" i="76" s="1"/>
  <c r="F259" i="76" a="1"/>
  <c r="F259" i="76" s="1"/>
  <c r="F260" i="76" a="1"/>
  <c r="F260" i="76" s="1"/>
  <c r="F267" i="76" a="1"/>
  <c r="F267" i="76" s="1"/>
  <c r="F269" i="76" a="1"/>
  <c r="F269" i="76" s="1"/>
  <c r="F265" i="76" a="1"/>
  <c r="F265" i="76" s="1"/>
  <c r="F268" i="76" a="1"/>
  <c r="F268" i="76" s="1"/>
  <c r="F264" i="76" a="1"/>
  <c r="F264" i="76" s="1"/>
  <c r="F263" i="76" a="1"/>
  <c r="F263" i="76" s="1"/>
  <c r="F262" i="76" a="1"/>
  <c r="F262" i="76" s="1"/>
  <c r="F266" i="76" a="1"/>
  <c r="F266" i="76" s="1"/>
  <c r="F270" i="76" a="1"/>
  <c r="F270" i="76" s="1"/>
  <c r="F271" i="76" a="1"/>
  <c r="F271" i="76" s="1"/>
  <c r="F272" i="76" a="1"/>
  <c r="F272" i="76" s="1"/>
  <c r="F273" i="76" a="1"/>
  <c r="F273" i="76" s="1"/>
  <c r="F274" i="76" a="1"/>
  <c r="F274" i="76" s="1"/>
  <c r="F279" i="76" a="1"/>
  <c r="F279" i="76" s="1"/>
  <c r="F276" i="76" a="1"/>
  <c r="F276" i="76" s="1"/>
  <c r="F278" i="76" a="1"/>
  <c r="F278" i="76" s="1"/>
  <c r="F281" i="76" a="1"/>
  <c r="F281" i="76" s="1"/>
  <c r="F284" i="76" a="1"/>
  <c r="F284" i="76" s="1"/>
  <c r="F277" i="76" a="1"/>
  <c r="F277" i="76" s="1"/>
  <c r="F283" i="76" a="1"/>
  <c r="F283" i="76" s="1"/>
  <c r="F285" i="76" a="1"/>
  <c r="F285" i="76" s="1"/>
  <c r="F282" i="76" a="1"/>
  <c r="F282" i="76" s="1"/>
  <c r="F280" i="76" a="1"/>
  <c r="F280" i="76" s="1"/>
  <c r="F275" i="76" a="1"/>
  <c r="F275" i="76" s="1"/>
  <c r="F286" i="76" a="1"/>
  <c r="F286" i="76" s="1"/>
  <c r="F287" i="76" a="1"/>
  <c r="F287" i="76" s="1"/>
  <c r="F288" i="76" a="1"/>
  <c r="F288" i="76" s="1"/>
  <c r="F290" i="76" a="1"/>
  <c r="F290" i="76" s="1"/>
  <c r="F289" i="76" a="1"/>
  <c r="F289" i="76" s="1"/>
  <c r="F298" i="76" a="1"/>
  <c r="F298" i="76" s="1"/>
  <c r="F297" i="76" a="1"/>
  <c r="F297" i="76" s="1"/>
  <c r="F299" i="76" a="1"/>
  <c r="F299" i="76" s="1"/>
  <c r="F291" i="76" a="1"/>
  <c r="F291" i="76" s="1"/>
  <c r="F295" i="76" a="1"/>
  <c r="F295" i="76" s="1"/>
  <c r="F292" i="76" a="1"/>
  <c r="F292" i="76" s="1"/>
  <c r="F293" i="76" a="1"/>
  <c r="F293" i="76" s="1"/>
  <c r="F294" i="76" a="1"/>
  <c r="F294" i="76" s="1"/>
  <c r="F296" i="76" a="1"/>
  <c r="F296" i="76" s="1"/>
  <c r="F300" i="76" a="1"/>
  <c r="F300" i="76" s="1"/>
  <c r="F301" i="76" a="1"/>
  <c r="F301" i="76" s="1"/>
  <c r="F303" i="76" a="1"/>
  <c r="F303" i="76" s="1"/>
  <c r="F302" i="76" a="1"/>
  <c r="F302" i="76" s="1"/>
  <c r="F304" i="76" a="1"/>
  <c r="F304" i="76" s="1"/>
  <c r="F305" i="76" a="1"/>
  <c r="F305" i="76" s="1"/>
  <c r="F309" i="76" a="1"/>
  <c r="F309" i="76" s="1"/>
  <c r="F306" i="76" a="1"/>
  <c r="F306" i="76" s="1"/>
  <c r="F307" i="76" a="1"/>
  <c r="F307" i="76" s="1"/>
  <c r="F308" i="76" a="1"/>
  <c r="F308" i="76" s="1"/>
  <c r="F310" i="76" a="1"/>
  <c r="F310" i="76" s="1"/>
  <c r="F312" i="76" a="1"/>
  <c r="F312" i="76" s="1"/>
  <c r="F313" i="76" a="1"/>
  <c r="F313" i="76" s="1"/>
  <c r="F311" i="76" a="1"/>
  <c r="F311" i="76" s="1"/>
  <c r="F315" i="76" a="1"/>
  <c r="F315" i="76" s="1"/>
  <c r="F316" i="76" a="1"/>
  <c r="F316" i="76" s="1"/>
  <c r="F317" i="76" a="1"/>
  <c r="F317" i="76" s="1"/>
  <c r="F314" i="76" a="1"/>
  <c r="F314" i="76" s="1"/>
  <c r="F325" i="76" a="1"/>
  <c r="F325" i="76" s="1"/>
  <c r="F319" i="76" a="1"/>
  <c r="F319" i="76" s="1"/>
  <c r="F324" i="76" a="1"/>
  <c r="F324" i="76" s="1"/>
  <c r="F322" i="76" a="1"/>
  <c r="F322" i="76" s="1"/>
  <c r="F321" i="76" a="1"/>
  <c r="F321" i="76" s="1"/>
  <c r="F320" i="76" a="1"/>
  <c r="F320" i="76" s="1"/>
  <c r="F318" i="76" a="1"/>
  <c r="F318" i="76" s="1"/>
  <c r="F323" i="76" a="1"/>
  <c r="F323" i="76" s="1"/>
  <c r="F327" i="76" a="1"/>
  <c r="F327" i="76" s="1"/>
  <c r="F335" i="76" a="1"/>
  <c r="F335" i="76" s="1"/>
  <c r="F333" i="76" a="1"/>
  <c r="F333" i="76" s="1"/>
  <c r="F331" i="76" a="1"/>
  <c r="F331" i="76" s="1"/>
  <c r="F334" i="76" a="1"/>
  <c r="F334" i="76" s="1"/>
  <c r="F329" i="76" a="1"/>
  <c r="F329" i="76" s="1"/>
  <c r="F328" i="76" a="1"/>
  <c r="F328" i="76" s="1"/>
  <c r="F332" i="76" a="1"/>
  <c r="F332" i="76" s="1"/>
  <c r="F330" i="76" a="1"/>
  <c r="F330" i="76" s="1"/>
  <c r="F326" i="76" a="1"/>
  <c r="F326" i="76" s="1"/>
  <c r="F338" i="76" a="1"/>
  <c r="F338" i="76" s="1"/>
  <c r="F337" i="76" a="1"/>
  <c r="F337" i="76" s="1"/>
  <c r="F336" i="76" a="1"/>
  <c r="F336" i="76" s="1"/>
  <c r="F342" i="76" a="1"/>
  <c r="F342" i="76" s="1"/>
  <c r="F340" i="76" a="1"/>
  <c r="F340" i="76" s="1"/>
  <c r="F341" i="76" a="1"/>
  <c r="F341" i="76" s="1"/>
  <c r="F339" i="76" a="1"/>
  <c r="F339" i="76" s="1"/>
  <c r="F343" i="76" a="1"/>
  <c r="F343" i="76" s="1"/>
  <c r="F344" i="76" a="1"/>
  <c r="F344" i="76" s="1"/>
  <c r="F345" i="76" a="1"/>
  <c r="F345" i="76" s="1"/>
  <c r="F346" i="76" a="1"/>
  <c r="F346" i="76" s="1"/>
  <c r="F347" i="76" a="1"/>
  <c r="F347" i="76" s="1"/>
  <c r="F349" i="76" a="1"/>
  <c r="F349" i="76" s="1"/>
  <c r="F348" i="76" a="1"/>
  <c r="F348" i="76" s="1"/>
  <c r="F350" i="76" a="1"/>
  <c r="F350" i="76" s="1"/>
  <c r="F356" i="76" a="1"/>
  <c r="F356" i="76" s="1"/>
  <c r="F354" i="76" a="1"/>
  <c r="F354" i="76" s="1"/>
  <c r="F352" i="76" a="1"/>
  <c r="F352" i="76" s="1"/>
  <c r="F353" i="76" a="1"/>
  <c r="F353" i="76" s="1"/>
  <c r="F355" i="76" a="1"/>
  <c r="F355" i="76" s="1"/>
  <c r="F357" i="76" a="1"/>
  <c r="F357" i="76" s="1"/>
  <c r="F351" i="76" a="1"/>
  <c r="F351" i="76" s="1"/>
  <c r="F359" i="76" a="1"/>
  <c r="F359" i="76" s="1"/>
  <c r="F361" i="76" a="1"/>
  <c r="F361" i="76" s="1"/>
  <c r="F358" i="76" a="1"/>
  <c r="F358" i="76" s="1"/>
  <c r="F360" i="76" a="1"/>
  <c r="F360" i="76" s="1"/>
  <c r="F362" i="76" a="1"/>
  <c r="F362" i="76" s="1"/>
  <c r="F364" i="76" a="1"/>
  <c r="F364" i="76" s="1"/>
  <c r="F367" i="76" a="1"/>
  <c r="F367" i="76" s="1"/>
  <c r="F363" i="76" a="1"/>
  <c r="F363" i="76" s="1"/>
  <c r="F366" i="76" a="1"/>
  <c r="F366" i="76" s="1"/>
  <c r="F365" i="76" a="1"/>
  <c r="F365" i="76" s="1"/>
  <c r="F368" i="76" a="1"/>
  <c r="F368" i="76" s="1"/>
  <c r="F369" i="76" a="1"/>
  <c r="F369" i="76" s="1"/>
  <c r="F373" i="76" a="1"/>
  <c r="F373" i="76" s="1"/>
  <c r="F370" i="76" a="1"/>
  <c r="F370" i="76" s="1"/>
  <c r="F371" i="76" a="1"/>
  <c r="F371" i="76" s="1"/>
  <c r="F372" i="76" a="1"/>
  <c r="F372" i="76" s="1"/>
  <c r="F374" i="76" a="1"/>
  <c r="F374" i="76" s="1"/>
  <c r="F379" i="76" a="1"/>
  <c r="F379" i="76" s="1"/>
  <c r="F375" i="76" a="1"/>
  <c r="F375" i="76" s="1"/>
  <c r="F380" i="76" a="1"/>
  <c r="F380" i="76" s="1"/>
  <c r="F378" i="76" a="1"/>
  <c r="F378" i="76" s="1"/>
  <c r="F377" i="76" a="1"/>
  <c r="F377" i="76" s="1"/>
  <c r="F376" i="76" a="1"/>
  <c r="F376" i="76" s="1"/>
  <c r="F381" i="76" a="1"/>
  <c r="F381" i="76" s="1"/>
  <c r="F383" i="76" a="1"/>
  <c r="F383" i="76" s="1"/>
  <c r="F382" i="76" a="1"/>
  <c r="F382" i="76" s="1"/>
  <c r="F385" i="76" a="1"/>
  <c r="F385" i="76" s="1"/>
  <c r="F386" i="76" a="1"/>
  <c r="F386" i="76" s="1"/>
  <c r="F387" i="76" a="1"/>
  <c r="F387" i="76" s="1"/>
  <c r="F384" i="76" a="1"/>
  <c r="F384" i="76" s="1"/>
  <c r="F388" i="76" a="1"/>
  <c r="F388" i="76" s="1"/>
  <c r="F393" i="76" a="1"/>
  <c r="F393" i="76" s="1"/>
  <c r="F392" i="76" a="1"/>
  <c r="F392" i="76" s="1"/>
  <c r="F389" i="76" a="1"/>
  <c r="F389" i="76" s="1"/>
  <c r="F390" i="76" a="1"/>
  <c r="F390" i="76" s="1"/>
  <c r="F391" i="76" a="1"/>
  <c r="F391" i="76" s="1"/>
  <c r="F394" i="76" a="1"/>
  <c r="F394" i="76" s="1"/>
  <c r="F396" i="76" a="1"/>
  <c r="F396" i="76" s="1"/>
  <c r="F395" i="76" a="1"/>
  <c r="F395" i="76" s="1"/>
  <c r="F398" i="76" a="1"/>
  <c r="F398" i="76" s="1"/>
  <c r="F397" i="76" a="1"/>
  <c r="F397" i="76" s="1"/>
  <c r="F399" i="76" a="1"/>
  <c r="F399" i="76" s="1"/>
  <c r="F400" i="76" a="1"/>
  <c r="F400" i="76" s="1"/>
  <c r="F404" i="76" a="1"/>
  <c r="F404" i="76" s="1"/>
  <c r="F405" i="76" a="1"/>
  <c r="F405" i="76" s="1"/>
  <c r="F403" i="76" a="1"/>
  <c r="F403" i="76" s="1"/>
  <c r="F401" i="76" a="1"/>
  <c r="F401" i="76" s="1"/>
  <c r="F402" i="76" a="1"/>
  <c r="F402" i="76" s="1"/>
  <c r="F406" i="76" a="1"/>
  <c r="F406" i="76" s="1"/>
  <c r="F407" i="76" a="1"/>
  <c r="F407" i="76" s="1"/>
  <c r="F408" i="76" a="1"/>
  <c r="F408" i="76" s="1"/>
  <c r="F409" i="76" a="1"/>
  <c r="F409" i="76" s="1"/>
  <c r="F410" i="76" a="1"/>
  <c r="F410" i="76" s="1"/>
  <c r="F412" i="76" a="1"/>
  <c r="F412" i="76" s="1"/>
  <c r="F411" i="76" a="1"/>
  <c r="F411" i="76" s="1"/>
  <c r="F414" i="76" a="1"/>
  <c r="F414" i="76" s="1"/>
  <c r="F416" i="76" a="1"/>
  <c r="F416" i="76" s="1"/>
  <c r="F415" i="76" a="1"/>
  <c r="F415" i="76" s="1"/>
  <c r="F413" i="76" a="1"/>
  <c r="F413" i="76" s="1"/>
  <c r="F417" i="76" a="1"/>
  <c r="F417" i="76" s="1"/>
  <c r="F418" i="76" a="1"/>
  <c r="F418" i="76" s="1"/>
  <c r="F422" i="76" a="1"/>
  <c r="F422" i="76" s="1"/>
  <c r="F424" i="76" a="1"/>
  <c r="F424" i="76" s="1"/>
  <c r="F423" i="76" a="1"/>
  <c r="F423" i="76" s="1"/>
  <c r="F419" i="76" a="1"/>
  <c r="F419" i="76" s="1"/>
  <c r="F425" i="76" a="1"/>
  <c r="F425" i="76" s="1"/>
  <c r="F421" i="76" a="1"/>
  <c r="F421" i="76" s="1"/>
  <c r="F420" i="76" a="1"/>
  <c r="F420" i="76" s="1"/>
  <c r="F426" i="76" a="1"/>
  <c r="F426" i="76" s="1"/>
  <c r="F427" i="76" a="1"/>
  <c r="F427" i="76" s="1"/>
  <c r="F430" i="76" a="1"/>
  <c r="F430" i="76" s="1"/>
  <c r="F428" i="76" a="1"/>
  <c r="F428" i="76" s="1"/>
  <c r="F429" i="76" a="1"/>
  <c r="F429" i="76" s="1"/>
  <c r="F431" i="76" a="1"/>
  <c r="F431" i="76" s="1"/>
  <c r="F435" i="76" a="1"/>
  <c r="F435" i="76" s="1"/>
  <c r="F432" i="76" a="1"/>
  <c r="F432" i="76" s="1"/>
  <c r="F436" i="76" a="1"/>
  <c r="F436" i="76" s="1"/>
  <c r="F433" i="76" a="1"/>
  <c r="F433" i="76" s="1"/>
  <c r="F434" i="76" a="1"/>
  <c r="F434" i="76" s="1"/>
  <c r="F438" i="76" a="1"/>
  <c r="F438" i="76" s="1"/>
  <c r="F445" i="76" a="1"/>
  <c r="F445" i="76" s="1"/>
  <c r="F437" i="76" a="1"/>
  <c r="F437" i="76" s="1"/>
  <c r="F442" i="76" a="1"/>
  <c r="F442" i="76" s="1"/>
  <c r="F443" i="76" a="1"/>
  <c r="F443" i="76" s="1"/>
  <c r="F444" i="76" a="1"/>
  <c r="F444" i="76" s="1"/>
  <c r="F441" i="76" a="1"/>
  <c r="F441" i="76" s="1"/>
  <c r="F439" i="76" a="1"/>
  <c r="F439" i="76" s="1"/>
  <c r="F440" i="76" a="1"/>
  <c r="F440" i="76" s="1"/>
  <c r="F450" i="76" a="1"/>
  <c r="F450" i="76" s="1"/>
  <c r="F451" i="76" a="1"/>
  <c r="F451" i="76" s="1"/>
  <c r="F452" i="76" a="1"/>
  <c r="F452" i="76" s="1"/>
  <c r="F449" i="76" a="1"/>
  <c r="F449" i="76" s="1"/>
  <c r="F446" i="76" a="1"/>
  <c r="F446" i="76" s="1"/>
  <c r="F448" i="76" a="1"/>
  <c r="F448" i="76" s="1"/>
  <c r="F447" i="76" a="1"/>
  <c r="F447" i="76" s="1"/>
  <c r="F455" i="76" a="1"/>
  <c r="F455" i="76" s="1"/>
  <c r="F461" i="76" a="1"/>
  <c r="F461" i="76" s="1"/>
  <c r="F462" i="76" a="1"/>
  <c r="F462" i="76" s="1"/>
  <c r="F457" i="76" a="1"/>
  <c r="F457" i="76" s="1"/>
  <c r="F456" i="76" a="1"/>
  <c r="F456" i="76" s="1"/>
  <c r="F458" i="76" a="1"/>
  <c r="F458" i="76" s="1"/>
  <c r="F459" i="76" a="1"/>
  <c r="F459" i="76" s="1"/>
  <c r="F460" i="76" a="1"/>
  <c r="F460" i="76" s="1"/>
  <c r="F454" i="76" a="1"/>
  <c r="F454" i="76" s="1"/>
  <c r="F453" i="76" a="1"/>
  <c r="F453" i="76" s="1"/>
  <c r="F465" i="76" a="1"/>
  <c r="F465" i="76" s="1"/>
  <c r="F466" i="76" a="1"/>
  <c r="F466" i="76" s="1"/>
  <c r="F467" i="76" a="1"/>
  <c r="F467" i="76" s="1"/>
  <c r="F468" i="76" a="1"/>
  <c r="F468" i="76" s="1"/>
  <c r="F464" i="76" a="1"/>
  <c r="F464" i="76" s="1"/>
  <c r="F463" i="76" a="1"/>
  <c r="F463" i="76" s="1"/>
  <c r="F469" i="76" a="1"/>
  <c r="F469" i="76" s="1"/>
  <c r="F474" i="76" a="1"/>
  <c r="F474" i="76" s="1"/>
  <c r="F470" i="76" a="1"/>
  <c r="F470" i="76" s="1"/>
  <c r="F472" i="76" a="1"/>
  <c r="F472" i="76" s="1"/>
  <c r="F473" i="76" a="1"/>
  <c r="F473" i="76" s="1"/>
  <c r="F475" i="76" a="1"/>
  <c r="F475" i="76" s="1"/>
  <c r="F471" i="76" a="1"/>
  <c r="F471" i="76" s="1"/>
  <c r="F476" i="76" a="1"/>
  <c r="F476" i="76" s="1"/>
  <c r="F478" i="76" a="1"/>
  <c r="F478" i="76" s="1"/>
  <c r="F479" i="76" a="1"/>
  <c r="F479" i="76" s="1"/>
  <c r="F480" i="76" a="1"/>
  <c r="F480" i="76" s="1"/>
  <c r="F481" i="76" a="1"/>
  <c r="F481" i="76" s="1"/>
  <c r="F477" i="76" a="1"/>
  <c r="F477" i="76" s="1"/>
  <c r="F486" i="76" a="1"/>
  <c r="F486" i="76" s="1"/>
  <c r="F482" i="76" a="1"/>
  <c r="F482" i="76" s="1"/>
  <c r="F483" i="76" a="1"/>
  <c r="F483" i="76" s="1"/>
  <c r="F485" i="76" a="1"/>
  <c r="F485" i="76" s="1"/>
  <c r="F484" i="76" a="1"/>
  <c r="F484" i="76" s="1"/>
  <c r="F488" i="76" a="1"/>
  <c r="F488" i="76" s="1"/>
  <c r="F493" i="76" a="1"/>
  <c r="F493" i="76" s="1"/>
  <c r="F489" i="76" a="1"/>
  <c r="F489" i="76" s="1"/>
  <c r="F487" i="76" a="1"/>
  <c r="F487" i="76" s="1"/>
  <c r="F490" i="76" a="1"/>
  <c r="F490" i="76" s="1"/>
  <c r="F491" i="76" a="1"/>
  <c r="F491" i="76" s="1"/>
  <c r="F492" i="76" a="1"/>
  <c r="F492" i="76" s="1"/>
  <c r="F498" i="76" a="1"/>
  <c r="F498" i="76" s="1"/>
  <c r="F497" i="76" a="1"/>
  <c r="F497" i="76" s="1"/>
  <c r="F500" i="76" a="1"/>
  <c r="F500" i="76" s="1"/>
  <c r="F499" i="76" a="1"/>
  <c r="F499" i="76" s="1"/>
  <c r="F503" i="76" a="1"/>
  <c r="F503" i="76" s="1"/>
  <c r="F504" i="76" a="1"/>
  <c r="F504" i="76" s="1"/>
  <c r="F502" i="76" a="1"/>
  <c r="F502" i="76" s="1"/>
  <c r="F495" i="76" a="1"/>
  <c r="F495" i="76" s="1"/>
  <c r="F494" i="76" a="1"/>
  <c r="F494" i="76" s="1"/>
  <c r="F501" i="76" a="1"/>
  <c r="F501" i="76" s="1"/>
  <c r="F496" i="76" a="1"/>
  <c r="F496" i="76" s="1"/>
  <c r="F506" i="76" a="1"/>
  <c r="F506" i="76" s="1"/>
  <c r="F509" i="76" a="1"/>
  <c r="F509" i="76" s="1"/>
  <c r="F507" i="76" a="1"/>
  <c r="F507" i="76" s="1"/>
  <c r="F508" i="76" a="1"/>
  <c r="F508" i="76" s="1"/>
  <c r="F505" i="76" a="1"/>
  <c r="F505" i="76" s="1"/>
  <c r="F512" i="76" a="1"/>
  <c r="F512" i="76" s="1"/>
  <c r="F513" i="76" a="1"/>
  <c r="F513" i="76" s="1"/>
  <c r="F511" i="76" a="1"/>
  <c r="F511" i="76" s="1"/>
  <c r="F510" i="76" a="1"/>
  <c r="F510" i="76" s="1"/>
  <c r="F518" i="76" a="1"/>
  <c r="F518" i="76" s="1"/>
  <c r="F517" i="76" a="1"/>
  <c r="F517" i="76" s="1"/>
  <c r="F516" i="76" a="1"/>
  <c r="F516" i="76" s="1"/>
  <c r="F514" i="76" a="1"/>
  <c r="F514" i="76" s="1"/>
  <c r="F515" i="76" a="1"/>
  <c r="F515" i="76" s="1"/>
  <c r="F526" i="76" a="1"/>
  <c r="F526" i="76" s="1"/>
  <c r="F524" i="76" a="1"/>
  <c r="F524" i="76" s="1"/>
  <c r="F522" i="76" a="1"/>
  <c r="F522" i="76" s="1"/>
  <c r="F525" i="76" a="1"/>
  <c r="F525" i="76" s="1"/>
  <c r="F523" i="76" a="1"/>
  <c r="F523" i="76" s="1"/>
  <c r="F519" i="76" a="1"/>
  <c r="F519" i="76" s="1"/>
  <c r="F520" i="76" a="1"/>
  <c r="F520" i="76" s="1"/>
  <c r="F521" i="76" a="1"/>
  <c r="F521" i="76" s="1"/>
  <c r="F532" i="76" a="1"/>
  <c r="F532" i="76" s="1"/>
  <c r="F533" i="76" a="1"/>
  <c r="F533" i="76" s="1"/>
  <c r="F530" i="76" a="1"/>
  <c r="F530" i="76" s="1"/>
  <c r="F527" i="76" a="1"/>
  <c r="F527" i="76" s="1"/>
  <c r="F529" i="76" a="1"/>
  <c r="F529" i="76" s="1"/>
  <c r="F531" i="76" a="1"/>
  <c r="F531" i="76" s="1"/>
  <c r="F528" i="76" a="1"/>
  <c r="F528" i="76" s="1"/>
  <c r="F538" i="76" a="1"/>
  <c r="F538" i="76" s="1"/>
  <c r="F539" i="76" a="1"/>
  <c r="F539" i="76" s="1"/>
  <c r="F534" i="76" a="1"/>
  <c r="F534" i="76" s="1"/>
  <c r="F535" i="76" a="1"/>
  <c r="F535" i="76" s="1"/>
  <c r="F537" i="76" a="1"/>
  <c r="F537" i="76" s="1"/>
  <c r="F536" i="76" a="1"/>
  <c r="F536" i="76" s="1"/>
  <c r="F542" i="76" a="1"/>
  <c r="F542" i="76" s="1"/>
  <c r="F540" i="76" a="1"/>
  <c r="F540" i="76" s="1"/>
  <c r="F552" i="76" a="1"/>
  <c r="F552" i="76" s="1"/>
  <c r="F548" i="76" a="1"/>
  <c r="F548" i="76" s="1"/>
  <c r="F541" i="76" a="1"/>
  <c r="F541" i="76" s="1"/>
  <c r="F544" i="76" a="1"/>
  <c r="F544" i="76" s="1"/>
  <c r="F545" i="76" a="1"/>
  <c r="F545" i="76" s="1"/>
  <c r="F543" i="76" a="1"/>
  <c r="F543" i="76" s="1"/>
  <c r="F546" i="76" a="1"/>
  <c r="F546" i="76" s="1"/>
  <c r="F549" i="76" a="1"/>
  <c r="F549" i="76" s="1"/>
  <c r="F551" i="76" a="1"/>
  <c r="F551" i="76" s="1"/>
  <c r="F550" i="76" a="1"/>
  <c r="F550" i="76" s="1"/>
  <c r="F547" i="76" a="1"/>
  <c r="F547" i="76" s="1"/>
  <c r="F562" i="76" a="1"/>
  <c r="F562" i="76" s="1"/>
  <c r="F560" i="76" a="1"/>
  <c r="F560" i="76" s="1"/>
  <c r="F564" i="76" a="1"/>
  <c r="F564" i="76" s="1"/>
  <c r="F559" i="76" a="1"/>
  <c r="F559" i="76" s="1"/>
  <c r="F555" i="76" a="1"/>
  <c r="F555" i="76" s="1"/>
  <c r="F553" i="76" a="1"/>
  <c r="F553" i="76" s="1"/>
  <c r="F554" i="76" a="1"/>
  <c r="F554" i="76" s="1"/>
  <c r="F558" i="76" a="1"/>
  <c r="F558" i="76" s="1"/>
  <c r="F556" i="76" a="1"/>
  <c r="F556" i="76" s="1"/>
  <c r="F563" i="76" a="1"/>
  <c r="F563" i="76" s="1"/>
  <c r="F557" i="76" a="1"/>
  <c r="F557" i="76" s="1"/>
  <c r="F561" i="76" a="1"/>
  <c r="F561" i="76" s="1"/>
  <c r="F565" i="76" a="1"/>
  <c r="F565" i="76" s="1"/>
  <c r="F569" i="76" a="1"/>
  <c r="F569" i="76" s="1"/>
  <c r="F567" i="76" a="1"/>
  <c r="F567" i="76" s="1"/>
  <c r="F566" i="76" a="1"/>
  <c r="F566" i="76" s="1"/>
  <c r="F568" i="76" a="1"/>
  <c r="F568" i="76" s="1"/>
  <c r="F570" i="76" a="1"/>
  <c r="F570" i="76" s="1"/>
  <c r="F1892" i="76" a="1"/>
  <c r="F1892" i="76" s="1"/>
  <c r="F1893" i="76" a="1"/>
  <c r="F1893" i="76" s="1"/>
  <c r="F1887" i="76" a="1"/>
  <c r="F1887" i="76" s="1"/>
  <c r="F1883" i="76" a="1"/>
  <c r="F1883" i="76" s="1"/>
  <c r="F1880" i="76" a="1"/>
  <c r="F1880" i="76" s="1"/>
  <c r="F1890" i="76" a="1"/>
  <c r="F1890" i="76" s="1"/>
  <c r="F1886" i="76" a="1"/>
  <c r="F1886" i="76" s="1"/>
  <c r="F1882" i="76" a="1"/>
  <c r="F1882" i="76" s="1"/>
  <c r="F1879" i="76" a="1"/>
  <c r="F1879" i="76" s="1"/>
  <c r="F1884" i="76" a="1"/>
  <c r="F1884" i="76" s="1"/>
  <c r="F1894" i="76" a="1"/>
  <c r="F1894" i="76" s="1"/>
  <c r="F1891" i="76" a="1"/>
  <c r="F1891" i="76" s="1"/>
  <c r="F1889" i="76" a="1"/>
  <c r="F1889" i="76" s="1"/>
  <c r="F1888" i="76" a="1"/>
  <c r="F1888" i="76" s="1"/>
  <c r="F1885" i="76" a="1"/>
  <c r="F1885" i="76" s="1"/>
  <c r="F1881" i="76" a="1"/>
  <c r="F1881" i="76" s="1"/>
  <c r="F1909" i="76" a="1"/>
  <c r="F1909" i="76" s="1"/>
  <c r="F1901" i="76" a="1"/>
  <c r="F1901" i="76" s="1"/>
  <c r="F1900" i="76" a="1"/>
  <c r="F1900" i="76" s="1"/>
  <c r="F1896" i="76" a="1"/>
  <c r="F1896" i="76" s="1"/>
  <c r="F1898" i="76" a="1"/>
  <c r="F1898" i="76" s="1"/>
  <c r="F1905" i="76" a="1"/>
  <c r="F1905" i="76" s="1"/>
  <c r="F1897" i="76" a="1"/>
  <c r="F1897" i="76" s="1"/>
  <c r="F1903" i="76" a="1"/>
  <c r="F1903" i="76" s="1"/>
  <c r="F1910" i="76" a="1"/>
  <c r="F1910" i="76" s="1"/>
  <c r="F1899" i="76" a="1"/>
  <c r="F1899" i="76" s="1"/>
  <c r="F1906" i="76" a="1"/>
  <c r="F1906" i="76" s="1"/>
  <c r="F1902" i="76" a="1"/>
  <c r="F1902" i="76" s="1"/>
  <c r="F1895" i="76" a="1"/>
  <c r="F1895" i="76" s="1"/>
  <c r="F1907" i="76" a="1"/>
  <c r="F1907" i="76" s="1"/>
  <c r="F1908" i="76" a="1"/>
  <c r="F1908" i="76" s="1"/>
  <c r="F1904" i="76" a="1"/>
  <c r="F1904" i="76" s="1"/>
  <c r="F1922" i="76" a="1"/>
  <c r="F1922" i="76" s="1"/>
  <c r="F1919" i="76" a="1"/>
  <c r="F1919" i="76" s="1"/>
  <c r="F1921" i="76" a="1"/>
  <c r="F1921" i="76" s="1"/>
  <c r="F1918" i="76" a="1"/>
  <c r="F1918" i="76" s="1"/>
  <c r="F1925" i="76" a="1"/>
  <c r="F1925" i="76" s="1"/>
  <c r="F1913" i="76" a="1"/>
  <c r="F1913" i="76" s="1"/>
  <c r="F1923" i="76" a="1"/>
  <c r="F1923" i="76" s="1"/>
  <c r="F1915" i="76" a="1"/>
  <c r="F1915" i="76" s="1"/>
  <c r="F1912" i="76" a="1"/>
  <c r="F1912" i="76" s="1"/>
  <c r="F1911" i="76" a="1"/>
  <c r="F1911" i="76" s="1"/>
  <c r="F1924" i="76" a="1"/>
  <c r="F1924" i="76" s="1"/>
  <c r="F1920" i="76" a="1"/>
  <c r="F1920" i="76" s="1"/>
  <c r="F1916" i="76" a="1"/>
  <c r="F1916" i="76" s="1"/>
  <c r="F1914" i="76" a="1"/>
  <c r="F1914" i="76" s="1"/>
  <c r="F1917" i="76" a="1"/>
  <c r="F1917" i="76" s="1"/>
  <c r="F1926" i="76" a="1"/>
  <c r="F1926" i="76" s="1"/>
  <c r="F1937" i="76" a="1"/>
  <c r="F1937" i="76" s="1"/>
  <c r="F1929" i="76" a="1"/>
  <c r="F1929" i="76" s="1"/>
  <c r="F1933" i="76" a="1"/>
  <c r="F1933" i="76" s="1"/>
  <c r="F1930" i="76" a="1"/>
  <c r="F1930" i="76" s="1"/>
  <c r="F1931" i="76" a="1"/>
  <c r="F1931" i="76" s="1"/>
  <c r="F1928" i="76" a="1"/>
  <c r="F1928" i="76" s="1"/>
  <c r="F1939" i="76" a="1"/>
  <c r="F1939" i="76" s="1"/>
  <c r="F1940" i="76" a="1"/>
  <c r="F1940" i="76" s="1"/>
  <c r="F1932" i="76" a="1"/>
  <c r="F1932" i="76" s="1"/>
  <c r="F1938" i="76" a="1"/>
  <c r="F1938" i="76" s="1"/>
  <c r="F1936" i="76" a="1"/>
  <c r="F1936" i="76" s="1"/>
  <c r="F1935" i="76" a="1"/>
  <c r="F1935" i="76" s="1"/>
  <c r="F1934" i="76" a="1"/>
  <c r="F1934" i="76" s="1"/>
  <c r="F1927" i="76" a="1"/>
  <c r="F1927" i="76" s="1"/>
  <c r="F1943" i="76" a="1"/>
  <c r="F1943" i="76" s="1"/>
  <c r="F1941" i="76" a="1"/>
  <c r="F1941" i="76" s="1"/>
  <c r="F1951" i="76" a="1"/>
  <c r="F1951" i="76" s="1"/>
  <c r="F1944" i="76" a="1"/>
  <c r="F1944" i="76" s="1"/>
  <c r="F1949" i="76" a="1"/>
  <c r="F1949" i="76" s="1"/>
  <c r="F1942" i="76" a="1"/>
  <c r="F1942" i="76" s="1"/>
  <c r="F1950" i="76" a="1"/>
  <c r="F1950" i="76" s="1"/>
  <c r="F1947" i="76" a="1"/>
  <c r="F1947" i="76" s="1"/>
  <c r="F1946" i="76" a="1"/>
  <c r="F1946" i="76" s="1"/>
  <c r="F1948" i="76" a="1"/>
  <c r="F1948" i="76" s="1"/>
  <c r="F1945" i="76" a="1"/>
  <c r="F1945" i="76" s="1"/>
  <c r="F1954" i="76" a="1"/>
  <c r="F1954" i="76" s="1"/>
  <c r="F1956" i="76" a="1"/>
  <c r="F1956" i="76" s="1"/>
  <c r="F1955" i="76" a="1"/>
  <c r="F1955" i="76" s="1"/>
  <c r="F1957" i="76" a="1"/>
  <c r="F1957" i="76" s="1"/>
  <c r="F1952" i="76" a="1"/>
  <c r="F1952" i="76" s="1"/>
  <c r="F1953" i="76" a="1"/>
  <c r="F1953" i="76" s="1"/>
  <c r="F1958" i="76" a="1"/>
  <c r="F1958" i="76" s="1"/>
  <c r="F1963" i="76" a="1"/>
  <c r="F1963" i="76" s="1"/>
  <c r="F1965" i="76" a="1"/>
  <c r="F1965" i="76" s="1"/>
  <c r="F1959" i="76" a="1"/>
  <c r="F1959" i="76" s="1"/>
  <c r="F1960" i="76" a="1"/>
  <c r="F1960" i="76" s="1"/>
  <c r="F1966" i="76" a="1"/>
  <c r="F1966" i="76" s="1"/>
  <c r="F1967" i="76" a="1"/>
  <c r="F1967" i="76" s="1"/>
  <c r="F1964" i="76" a="1"/>
  <c r="F1964" i="76" s="1"/>
  <c r="F1961" i="76" a="1"/>
  <c r="F1961" i="76" s="1"/>
  <c r="F1962" i="76" a="1"/>
  <c r="F1962" i="76" s="1"/>
  <c r="F1971" i="76" a="1"/>
  <c r="F1971" i="76" s="1"/>
  <c r="F1969" i="76" a="1"/>
  <c r="F1969" i="76" s="1"/>
  <c r="F1970" i="76" a="1"/>
  <c r="F1970" i="76" s="1"/>
  <c r="F1968" i="76" a="1"/>
  <c r="F1968" i="76" s="1"/>
  <c r="F1973" i="76" a="1"/>
  <c r="F1973" i="76" s="1"/>
  <c r="F1981" i="76" a="1"/>
  <c r="F1981" i="76" s="1"/>
  <c r="F1976" i="76" a="1"/>
  <c r="F1976" i="76" s="1"/>
  <c r="F1983" i="76" a="1"/>
  <c r="F1983" i="76" s="1"/>
  <c r="F1982" i="76" a="1"/>
  <c r="F1982" i="76" s="1"/>
  <c r="F1980" i="76" a="1"/>
  <c r="F1980" i="76" s="1"/>
  <c r="F1975" i="76" a="1"/>
  <c r="F1975" i="76" s="1"/>
  <c r="F1977" i="76" a="1"/>
  <c r="F1977" i="76" s="1"/>
  <c r="F1974" i="76" a="1"/>
  <c r="F1974" i="76" s="1"/>
  <c r="F1979" i="76" a="1"/>
  <c r="F1979" i="76" s="1"/>
  <c r="F1978" i="76" a="1"/>
  <c r="F1978" i="76" s="1"/>
  <c r="F1972" i="76" a="1"/>
  <c r="F1972" i="76" s="1"/>
  <c r="F1984" i="76" a="1"/>
  <c r="F1984" i="76" s="1"/>
  <c r="F1988" i="76" a="1"/>
  <c r="F1988" i="76" s="1"/>
  <c r="F1990" i="76" a="1"/>
  <c r="F1990" i="76" s="1"/>
  <c r="F1995" i="76" a="1"/>
  <c r="F1995" i="76" s="1"/>
  <c r="F1996" i="76" a="1"/>
  <c r="F1996" i="76" s="1"/>
  <c r="F1989" i="76" a="1"/>
  <c r="F1989" i="76" s="1"/>
  <c r="F1986" i="76" a="1"/>
  <c r="F1986" i="76" s="1"/>
  <c r="F1987" i="76" a="1"/>
  <c r="F1987" i="76" s="1"/>
  <c r="F1992" i="76" a="1"/>
  <c r="F1992" i="76" s="1"/>
  <c r="F1991" i="76" a="1"/>
  <c r="F1991" i="76" s="1"/>
  <c r="F1985" i="76" a="1"/>
  <c r="F1985" i="76" s="1"/>
  <c r="F1993" i="76" a="1"/>
  <c r="F1993" i="76" s="1"/>
  <c r="F1994" i="76" a="1"/>
  <c r="F1994" i="76" s="1"/>
  <c r="F2002" i="76" a="1"/>
  <c r="F2002" i="76" s="1"/>
  <c r="F2000" i="76" a="1"/>
  <c r="F2000" i="76" s="1"/>
  <c r="F1998" i="76" a="1"/>
  <c r="F1998" i="76" s="1"/>
  <c r="F1997" i="76" a="1"/>
  <c r="F1997" i="76" s="1"/>
  <c r="F2003" i="76" a="1"/>
  <c r="F2003" i="76" s="1"/>
  <c r="F2004" i="76" a="1"/>
  <c r="F2004" i="76" s="1"/>
  <c r="F2001" i="76" a="1"/>
  <c r="F2001" i="76" s="1"/>
  <c r="F1999" i="76" a="1"/>
  <c r="F1999" i="76" s="1"/>
  <c r="F2005" i="76" a="1"/>
  <c r="F2005" i="76" s="1"/>
  <c r="F2012" i="76" a="1"/>
  <c r="F2012" i="76" s="1"/>
  <c r="F2011" i="76" a="1"/>
  <c r="F2011" i="76" s="1"/>
  <c r="F2016" i="76" a="1"/>
  <c r="F2016" i="76" s="1"/>
  <c r="F2013" i="76" a="1"/>
  <c r="F2013" i="76" s="1"/>
  <c r="F2010" i="76" a="1"/>
  <c r="F2010" i="76" s="1"/>
  <c r="F2007" i="76" a="1"/>
  <c r="F2007" i="76" s="1"/>
  <c r="F2014" i="76" a="1"/>
  <c r="F2014" i="76" s="1"/>
  <c r="F2008" i="76" a="1"/>
  <c r="F2008" i="76" s="1"/>
  <c r="F2006" i="76" a="1"/>
  <c r="F2006" i="76" s="1"/>
  <c r="F2009" i="76" a="1"/>
  <c r="F2009" i="76" s="1"/>
  <c r="F2015" i="76" a="1"/>
  <c r="F2015" i="76" s="1"/>
  <c r="F2030" i="76" a="1"/>
  <c r="F2030" i="76" s="1"/>
  <c r="F2027" i="76" a="1"/>
  <c r="F2027" i="76" s="1"/>
  <c r="F2017" i="76" a="1"/>
  <c r="F2017" i="76" s="1"/>
  <c r="F2022" i="76" a="1"/>
  <c r="F2022" i="76" s="1"/>
  <c r="F2021" i="76" a="1"/>
  <c r="F2021" i="76" s="1"/>
  <c r="F2019" i="76" a="1"/>
  <c r="F2019" i="76" s="1"/>
  <c r="F2020" i="76" a="1"/>
  <c r="F2020" i="76" s="1"/>
  <c r="F2028" i="76" a="1"/>
  <c r="F2028" i="76" s="1"/>
  <c r="F2018" i="76" a="1"/>
  <c r="F2018" i="76" s="1"/>
  <c r="F2026" i="76" a="1"/>
  <c r="F2026" i="76" s="1"/>
  <c r="F2029" i="76" a="1"/>
  <c r="F2029" i="76" s="1"/>
  <c r="F2024" i="76" a="1"/>
  <c r="F2024" i="76" s="1"/>
  <c r="F2025" i="76" a="1"/>
  <c r="F2025" i="76" s="1"/>
  <c r="F2023" i="76" a="1"/>
  <c r="F2023" i="76" s="1"/>
  <c r="F2031" i="76" a="1"/>
  <c r="F2031" i="76" s="1"/>
  <c r="F2034" i="76" a="1"/>
  <c r="F2034" i="76" s="1"/>
  <c r="F2035" i="76" a="1"/>
  <c r="F2035" i="76" s="1"/>
  <c r="F2037" i="76" a="1"/>
  <c r="F2037" i="76" s="1"/>
  <c r="F2036" i="76" a="1"/>
  <c r="F2036" i="76" s="1"/>
  <c r="F2033" i="76" a="1"/>
  <c r="F2033" i="76" s="1"/>
  <c r="F2032" i="76" a="1"/>
  <c r="F2032" i="76" s="1"/>
  <c r="F2042" i="76" a="1"/>
  <c r="F2042" i="76" s="1"/>
  <c r="F2045" i="76" a="1"/>
  <c r="F2045" i="76" s="1"/>
  <c r="F2044" i="76" a="1"/>
  <c r="F2044" i="76" s="1"/>
  <c r="F2043" i="76" a="1"/>
  <c r="F2043" i="76" s="1"/>
  <c r="F2046" i="76" a="1"/>
  <c r="F2046" i="76" s="1"/>
  <c r="F2041" i="76" a="1"/>
  <c r="F2041" i="76" s="1"/>
  <c r="F2040" i="76" a="1"/>
  <c r="F2040" i="76" s="1"/>
  <c r="F2039" i="76" a="1"/>
  <c r="F2039" i="76" s="1"/>
  <c r="F2038" i="76" a="1"/>
  <c r="F2038" i="76" s="1"/>
  <c r="F2049" i="76" a="1"/>
  <c r="F2049" i="76" s="1"/>
  <c r="F2047" i="76" a="1"/>
  <c r="F2047" i="76" s="1"/>
  <c r="F2050" i="76" a="1"/>
  <c r="F2050" i="76" s="1"/>
  <c r="F2048" i="76" a="1"/>
  <c r="F2048" i="76" s="1"/>
  <c r="F2058" i="76" a="1"/>
  <c r="F2058" i="76" s="1"/>
  <c r="F2060" i="76" a="1"/>
  <c r="F2060" i="76" s="1"/>
  <c r="F2061" i="76" a="1"/>
  <c r="F2061" i="76" s="1"/>
  <c r="F2056" i="76" a="1"/>
  <c r="F2056" i="76" s="1"/>
  <c r="F2053" i="76" a="1"/>
  <c r="F2053" i="76" s="1"/>
  <c r="F2055" i="76" a="1"/>
  <c r="F2055" i="76" s="1"/>
  <c r="F2057" i="76" a="1"/>
  <c r="F2057" i="76" s="1"/>
  <c r="F2059" i="76" a="1"/>
  <c r="F2059" i="76" s="1"/>
  <c r="F2051" i="76" a="1"/>
  <c r="F2051" i="76" s="1"/>
  <c r="F2052" i="76" a="1"/>
  <c r="F2052" i="76" s="1"/>
  <c r="F2054" i="76" a="1"/>
  <c r="F2054" i="76" s="1"/>
  <c r="F2067" i="76" a="1"/>
  <c r="F2067" i="76" s="1"/>
  <c r="F2069" i="76" a="1"/>
  <c r="F2069" i="76" s="1"/>
  <c r="F2062" i="76" a="1"/>
  <c r="F2062" i="76" s="1"/>
  <c r="F2064" i="76" a="1"/>
  <c r="F2064" i="76" s="1"/>
  <c r="F2066" i="76" a="1"/>
  <c r="F2066" i="76" s="1"/>
  <c r="F2068" i="76" a="1"/>
  <c r="F2068" i="76" s="1"/>
  <c r="F2065" i="76" a="1"/>
  <c r="F2065" i="76" s="1"/>
  <c r="F2063" i="76" a="1"/>
  <c r="F2063" i="76" s="1"/>
  <c r="F2070" i="76" a="1"/>
  <c r="F2070" i="76" s="1"/>
  <c r="F2072" i="76" a="1"/>
  <c r="F2072" i="76" s="1"/>
  <c r="F2071" i="76" a="1"/>
  <c r="F2071" i="76" s="1"/>
  <c r="F2073" i="76" a="1"/>
  <c r="F2073" i="76" s="1"/>
  <c r="F2074" i="76" a="1"/>
  <c r="F2074" i="76" s="1"/>
  <c r="F2078" i="76" a="1"/>
  <c r="F2078" i="76" s="1"/>
  <c r="F2075" i="76" a="1"/>
  <c r="F2075" i="76" s="1"/>
  <c r="F2082" i="76" a="1"/>
  <c r="F2082" i="76" s="1"/>
  <c r="F2080" i="76" a="1"/>
  <c r="F2080" i="76" s="1"/>
  <c r="F2077" i="76" a="1"/>
  <c r="F2077" i="76" s="1"/>
  <c r="F2076" i="76" a="1"/>
  <c r="F2076" i="76" s="1"/>
  <c r="F2079" i="76" a="1"/>
  <c r="F2079" i="76" s="1"/>
  <c r="F2081" i="76" a="1"/>
  <c r="F2081" i="76" s="1"/>
  <c r="F2084" i="76" a="1"/>
  <c r="F2084" i="76" s="1"/>
  <c r="F2083" i="76" a="1"/>
  <c r="F2083" i="76" s="1"/>
  <c r="F2085" i="76" a="1"/>
  <c r="F2085" i="76" s="1"/>
  <c r="F2086" i="76" a="1"/>
  <c r="F2086" i="76" s="1"/>
  <c r="F2089" i="76" a="1"/>
  <c r="F2089" i="76" s="1"/>
  <c r="F2088" i="76" a="1"/>
  <c r="F2088" i="76" s="1"/>
  <c r="F2087" i="76" a="1"/>
  <c r="F2087" i="76" s="1"/>
  <c r="F2090" i="76" a="1"/>
  <c r="F2090" i="76" s="1"/>
  <c r="F2096" i="76" a="1"/>
  <c r="F2096" i="76" s="1"/>
  <c r="F2095" i="76" a="1"/>
  <c r="F2095" i="76" s="1"/>
  <c r="F2098" i="76" a="1"/>
  <c r="F2098" i="76" s="1"/>
  <c r="F2099" i="76" a="1"/>
  <c r="F2099" i="76" s="1"/>
  <c r="F2094" i="76" a="1"/>
  <c r="F2094" i="76" s="1"/>
  <c r="F2097" i="76" a="1"/>
  <c r="F2097" i="76" s="1"/>
  <c r="F2091" i="76" a="1"/>
  <c r="F2091" i="76" s="1"/>
  <c r="F2100" i="76" a="1"/>
  <c r="F2100" i="76" s="1"/>
  <c r="F2093" i="76" a="1"/>
  <c r="F2093" i="76" s="1"/>
  <c r="F2092" i="76" a="1"/>
  <c r="F2092" i="76" s="1"/>
  <c r="F2103" i="76" a="1"/>
  <c r="F2103" i="76" s="1"/>
  <c r="F2105" i="76" a="1"/>
  <c r="F2105" i="76" s="1"/>
  <c r="F2102" i="76" a="1"/>
  <c r="F2102" i="76" s="1"/>
  <c r="F2104" i="76" a="1"/>
  <c r="F2104" i="76" s="1"/>
  <c r="F2101" i="76" a="1"/>
  <c r="F2101" i="76" s="1"/>
  <c r="F2114" i="76" a="1"/>
  <c r="F2114" i="76" s="1"/>
  <c r="F2107" i="76" a="1"/>
  <c r="F2107" i="76" s="1"/>
  <c r="F2120" i="76" a="1"/>
  <c r="F2120" i="76" s="1"/>
  <c r="F2109" i="76" a="1"/>
  <c r="F2109" i="76" s="1"/>
  <c r="F2106" i="76" a="1"/>
  <c r="F2106" i="76" s="1"/>
  <c r="F2108" i="76" a="1"/>
  <c r="F2108" i="76" s="1"/>
  <c r="F2119" i="76" a="1"/>
  <c r="F2119" i="76" s="1"/>
  <c r="F2112" i="76" a="1"/>
  <c r="F2112" i="76" s="1"/>
  <c r="F2115" i="76" a="1"/>
  <c r="F2115" i="76" s="1"/>
  <c r="F2110" i="76" a="1"/>
  <c r="F2110" i="76" s="1"/>
  <c r="F2111" i="76" a="1"/>
  <c r="F2111" i="76" s="1"/>
  <c r="F2118" i="76" a="1"/>
  <c r="F2118" i="76" s="1"/>
  <c r="F2117" i="76" a="1"/>
  <c r="F2117" i="76" s="1"/>
  <c r="F2113" i="76" a="1"/>
  <c r="F2113" i="76" s="1"/>
  <c r="F2116" i="76" a="1"/>
  <c r="F2116" i="76" s="1"/>
  <c r="F2126" i="76" a="1"/>
  <c r="F2126" i="76" s="1"/>
  <c r="F2127" i="76" a="1"/>
  <c r="F2127" i="76" s="1"/>
  <c r="F2124" i="76" a="1"/>
  <c r="F2124" i="76" s="1"/>
  <c r="F2128" i="76" a="1"/>
  <c r="F2128" i="76" s="1"/>
  <c r="F2129" i="76" a="1"/>
  <c r="F2129" i="76" s="1"/>
  <c r="F2130" i="76" a="1"/>
  <c r="F2130" i="76" s="1"/>
  <c r="F2122" i="76" a="1"/>
  <c r="F2122" i="76" s="1"/>
  <c r="F2131" i="76" a="1"/>
  <c r="F2131" i="76" s="1"/>
  <c r="F2125" i="76" a="1"/>
  <c r="F2125" i="76" s="1"/>
  <c r="F2123" i="76" a="1"/>
  <c r="F2123" i="76" s="1"/>
  <c r="F2133" i="76" a="1"/>
  <c r="F2133" i="76" s="1"/>
  <c r="F2132" i="76" a="1"/>
  <c r="F2132" i="76" s="1"/>
  <c r="F2121" i="76" a="1"/>
  <c r="F2121" i="76" s="1"/>
  <c r="F2134" i="76" a="1"/>
  <c r="F2134" i="76" s="1"/>
  <c r="F2138" i="76" a="1"/>
  <c r="F2138" i="76" s="1"/>
  <c r="F2136" i="76" a="1"/>
  <c r="F2136" i="76" s="1"/>
  <c r="F2137" i="76" a="1"/>
  <c r="F2137" i="76" s="1"/>
  <c r="F2135" i="76" a="1"/>
  <c r="F2135" i="76" s="1"/>
  <c r="F2142" i="76" a="1"/>
  <c r="F2142" i="76" s="1"/>
  <c r="F2141" i="76" a="1"/>
  <c r="F2141" i="76" s="1"/>
  <c r="F2139" i="76" a="1"/>
  <c r="F2139" i="76" s="1"/>
  <c r="F2140" i="76" a="1"/>
  <c r="F2140" i="76" s="1"/>
  <c r="F2145" i="76" a="1"/>
  <c r="F2145" i="76" s="1"/>
  <c r="F2147" i="76" a="1"/>
  <c r="F2147" i="76" s="1"/>
  <c r="F2144" i="76" a="1"/>
  <c r="F2144" i="76" s="1"/>
  <c r="F2146" i="76" a="1"/>
  <c r="F2146" i="76" s="1"/>
  <c r="F2148" i="76" a="1"/>
  <c r="F2148" i="76" s="1"/>
  <c r="F2149" i="76" a="1"/>
  <c r="F2149" i="76" s="1"/>
  <c r="F2150" i="76" a="1"/>
  <c r="F2150" i="76" s="1"/>
  <c r="F2143" i="76" a="1"/>
  <c r="F2143" i="76" s="1"/>
  <c r="F571" i="76" a="1"/>
  <c r="F571" i="76" s="1"/>
  <c r="F572" i="76" a="1"/>
  <c r="F572" i="76" s="1"/>
  <c r="F573" i="76" a="1"/>
  <c r="F573" i="76" s="1"/>
  <c r="F575" i="76" a="1"/>
  <c r="F575" i="76" s="1"/>
  <c r="F578" i="76" a="1"/>
  <c r="F578" i="76" s="1"/>
  <c r="F577" i="76" a="1"/>
  <c r="F577" i="76" s="1"/>
  <c r="F574" i="76" a="1"/>
  <c r="F574" i="76" s="1"/>
  <c r="F576" i="76" a="1"/>
  <c r="F576" i="76" s="1"/>
  <c r="F586" i="76" a="1"/>
  <c r="F586" i="76" s="1"/>
  <c r="F579" i="76" a="1"/>
  <c r="F579" i="76" s="1"/>
  <c r="F585" i="76" a="1"/>
  <c r="F585" i="76" s="1"/>
  <c r="F588" i="76" a="1"/>
  <c r="F588" i="76" s="1"/>
  <c r="F582" i="76" a="1"/>
  <c r="F582" i="76" s="1"/>
  <c r="F589" i="76" a="1"/>
  <c r="F589" i="76" s="1"/>
  <c r="F583" i="76" a="1"/>
  <c r="F583" i="76" s="1"/>
  <c r="F581" i="76" a="1"/>
  <c r="F581" i="76" s="1"/>
  <c r="F580" i="76" a="1"/>
  <c r="F580" i="76" s="1"/>
  <c r="F587" i="76" a="1"/>
  <c r="F587" i="76" s="1"/>
  <c r="F584" i="76" a="1"/>
  <c r="F584" i="76" s="1"/>
  <c r="F593" i="76" a="1"/>
  <c r="F593" i="76" s="1"/>
  <c r="F591" i="76" a="1"/>
  <c r="F591" i="76" s="1"/>
  <c r="F594" i="76" a="1"/>
  <c r="F594" i="76" s="1"/>
  <c r="F590" i="76" a="1"/>
  <c r="F590" i="76" s="1"/>
  <c r="F595" i="76" a="1"/>
  <c r="F595" i="76" s="1"/>
  <c r="F596" i="76" a="1"/>
  <c r="F596" i="76" s="1"/>
  <c r="F598" i="76" a="1"/>
  <c r="F598" i="76" s="1"/>
  <c r="F599" i="76" a="1"/>
  <c r="F599" i="76" s="1"/>
  <c r="F597" i="76" a="1"/>
  <c r="F597" i="76" s="1"/>
  <c r="F592" i="76" a="1"/>
  <c r="F592" i="76" s="1"/>
  <c r="F609" i="76" a="1"/>
  <c r="F609" i="76" s="1"/>
  <c r="F603" i="76" a="1"/>
  <c r="F603" i="76" s="1"/>
  <c r="F606" i="76" a="1"/>
  <c r="F606" i="76" s="1"/>
  <c r="F608" i="76" a="1"/>
  <c r="F608" i="76" s="1"/>
  <c r="F600" i="76" a="1"/>
  <c r="F600" i="76" s="1"/>
  <c r="F607" i="76" a="1"/>
  <c r="F607" i="76" s="1"/>
  <c r="F602" i="76" a="1"/>
  <c r="F602" i="76" s="1"/>
  <c r="F601" i="76" a="1"/>
  <c r="F601" i="76" s="1"/>
  <c r="F604" i="76" a="1"/>
  <c r="F604" i="76" s="1"/>
  <c r="F605" i="76" a="1"/>
  <c r="F605" i="76" s="1"/>
  <c r="F611" i="76" a="1"/>
  <c r="F611" i="76" s="1"/>
  <c r="F610" i="76" a="1"/>
  <c r="F610" i="76" s="1"/>
  <c r="F616" i="76" a="1"/>
  <c r="F616" i="76" s="1"/>
  <c r="F615" i="76" a="1"/>
  <c r="F615" i="76" s="1"/>
  <c r="F617" i="76" a="1"/>
  <c r="F617" i="76" s="1"/>
  <c r="F614" i="76" a="1"/>
  <c r="F614" i="76" s="1"/>
  <c r="F618" i="76" a="1"/>
  <c r="F618" i="76" s="1"/>
  <c r="F612" i="76" a="1"/>
  <c r="F612" i="76" s="1"/>
  <c r="F613" i="76" a="1"/>
  <c r="F613" i="76" s="1"/>
  <c r="F621" i="76" a="1"/>
  <c r="F621" i="76" s="1"/>
  <c r="F624" i="76" a="1"/>
  <c r="F624" i="76" s="1"/>
  <c r="F620" i="76" a="1"/>
  <c r="F620" i="76" s="1"/>
  <c r="F622" i="76" a="1"/>
  <c r="F622" i="76" s="1"/>
  <c r="F623" i="76" a="1"/>
  <c r="F623" i="76" s="1"/>
  <c r="F619" i="76" a="1"/>
  <c r="F619" i="76" s="1"/>
  <c r="F625" i="76" a="1"/>
  <c r="F625" i="76" s="1"/>
  <c r="F634" i="76" a="1"/>
  <c r="F634" i="76" s="1"/>
  <c r="F627" i="76" a="1"/>
  <c r="F627" i="76" s="1"/>
  <c r="F629" i="76" a="1"/>
  <c r="F629" i="76" s="1"/>
  <c r="F632" i="76" a="1"/>
  <c r="F632" i="76" s="1"/>
  <c r="F626" i="76" a="1"/>
  <c r="F626" i="76" s="1"/>
  <c r="F633" i="76" a="1"/>
  <c r="F633" i="76" s="1"/>
  <c r="F631" i="76" a="1"/>
  <c r="F631" i="76" s="1"/>
  <c r="F628" i="76" a="1"/>
  <c r="F628" i="76" s="1"/>
  <c r="F630" i="76" a="1"/>
  <c r="F630" i="76" s="1"/>
  <c r="F636" i="76" a="1"/>
  <c r="F636" i="76" s="1"/>
  <c r="F635" i="76" a="1"/>
  <c r="F635" i="76" s="1"/>
  <c r="F637" i="76" a="1"/>
  <c r="F637" i="76" s="1"/>
  <c r="F638" i="76" a="1"/>
  <c r="F638" i="76" s="1"/>
  <c r="F639" i="76" a="1"/>
  <c r="F639" i="76" s="1"/>
  <c r="F640" i="76" a="1"/>
  <c r="F640" i="76" s="1"/>
  <c r="F643" i="76" a="1"/>
  <c r="F643" i="76" s="1"/>
  <c r="F641" i="76" a="1"/>
  <c r="F641" i="76" s="1"/>
  <c r="F649" i="76" a="1"/>
  <c r="F649" i="76" s="1"/>
  <c r="F644" i="76" a="1"/>
  <c r="F644" i="76" s="1"/>
  <c r="F650" i="76" a="1"/>
  <c r="F650" i="76" s="1"/>
  <c r="F647" i="76" a="1"/>
  <c r="F647" i="76" s="1"/>
  <c r="F648" i="76" a="1"/>
  <c r="F648" i="76" s="1"/>
  <c r="F642" i="76" a="1"/>
  <c r="F642" i="76" s="1"/>
  <c r="F645" i="76" a="1"/>
  <c r="F645" i="76" s="1"/>
  <c r="F646" i="76" a="1"/>
  <c r="F646" i="76" s="1"/>
  <c r="F651" i="76" a="1"/>
  <c r="F651" i="76" s="1"/>
  <c r="F652" i="76" a="1"/>
  <c r="F652" i="76" s="1"/>
  <c r="F653" i="76" a="1"/>
  <c r="F653" i="76" s="1"/>
  <c r="F657" i="76" a="1"/>
  <c r="F657" i="76" s="1"/>
  <c r="F660" i="76" a="1"/>
  <c r="F660" i="76" s="1"/>
  <c r="F659" i="76" a="1"/>
  <c r="F659" i="76" s="1"/>
  <c r="F658" i="76" a="1"/>
  <c r="F658" i="76" s="1"/>
  <c r="F663" i="76" a="1"/>
  <c r="F663" i="76" s="1"/>
  <c r="F661" i="76" a="1"/>
  <c r="F661" i="76" s="1"/>
  <c r="F662" i="76" a="1"/>
  <c r="F662" i="76" s="1"/>
  <c r="F655" i="76" a="1"/>
  <c r="F655" i="76" s="1"/>
  <c r="F664" i="76" a="1"/>
  <c r="F664" i="76" s="1"/>
  <c r="F656" i="76" a="1"/>
  <c r="F656" i="76" s="1"/>
  <c r="F654" i="76" a="1"/>
  <c r="F654" i="76" s="1"/>
  <c r="F665" i="76" a="1"/>
  <c r="F665" i="76" s="1"/>
  <c r="F666" i="76" a="1"/>
  <c r="F666" i="76" s="1"/>
  <c r="F667" i="76" a="1"/>
  <c r="F667" i="76" s="1"/>
  <c r="F676" i="76" a="1"/>
  <c r="F676" i="76" s="1"/>
  <c r="F670" i="76" a="1"/>
  <c r="F670" i="76" s="1"/>
  <c r="F672" i="76" a="1"/>
  <c r="F672" i="76" s="1"/>
  <c r="F668" i="76" a="1"/>
  <c r="F668" i="76" s="1"/>
  <c r="F671" i="76" a="1"/>
  <c r="F671" i="76" s="1"/>
  <c r="F669" i="76" a="1"/>
  <c r="F669" i="76" s="1"/>
  <c r="F677" i="76" a="1"/>
  <c r="F677" i="76" s="1"/>
  <c r="F674" i="76" a="1"/>
  <c r="F674" i="76" s="1"/>
  <c r="F675" i="76" a="1"/>
  <c r="F675" i="76" s="1"/>
  <c r="F678" i="76" a="1"/>
  <c r="F678" i="76" s="1"/>
  <c r="F679" i="76" a="1"/>
  <c r="F679" i="76" s="1"/>
  <c r="F673" i="76" a="1"/>
  <c r="F673" i="76" s="1"/>
  <c r="F684" i="76" a="1"/>
  <c r="F684" i="76" s="1"/>
  <c r="F681" i="76" a="1"/>
  <c r="F681" i="76" s="1"/>
  <c r="F683" i="76" a="1"/>
  <c r="F683" i="76" s="1"/>
  <c r="F687" i="76" a="1"/>
  <c r="F687" i="76" s="1"/>
  <c r="F682" i="76" a="1"/>
  <c r="F682" i="76" s="1"/>
  <c r="F680" i="76" a="1"/>
  <c r="F680" i="76" s="1"/>
  <c r="F688" i="76" a="1"/>
  <c r="F688" i="76" s="1"/>
  <c r="F689" i="76" a="1"/>
  <c r="F689" i="76" s="1"/>
  <c r="F685" i="76" a="1"/>
  <c r="F685" i="76" s="1"/>
  <c r="F686" i="76" a="1"/>
  <c r="F686" i="76" s="1"/>
  <c r="F691" i="76" a="1"/>
  <c r="F691" i="76" s="1"/>
  <c r="F695" i="76" a="1"/>
  <c r="F695" i="76" s="1"/>
  <c r="F696" i="76" a="1"/>
  <c r="F696" i="76" s="1"/>
  <c r="F697" i="76" a="1"/>
  <c r="F697" i="76" s="1"/>
  <c r="F694" i="76" a="1"/>
  <c r="F694" i="76" s="1"/>
  <c r="F692" i="76" a="1"/>
  <c r="F692" i="76" s="1"/>
  <c r="F690" i="76" a="1"/>
  <c r="F690" i="76" s="1"/>
  <c r="F693" i="76" a="1"/>
  <c r="F693" i="76" s="1"/>
  <c r="F701" i="76" a="1"/>
  <c r="F701" i="76" s="1"/>
  <c r="F698" i="76" a="1"/>
  <c r="F698" i="76" s="1"/>
  <c r="F700" i="76" a="1"/>
  <c r="F700" i="76" s="1"/>
  <c r="F699" i="76" a="1"/>
  <c r="F699" i="76" s="1"/>
  <c r="F702" i="76" a="1"/>
  <c r="F702" i="76" s="1"/>
  <c r="F703" i="76" a="1"/>
  <c r="F703" i="76" s="1"/>
  <c r="F704" i="76" a="1"/>
  <c r="F704" i="76" s="1"/>
  <c r="F705" i="76" a="1"/>
  <c r="F705" i="76" s="1"/>
  <c r="F711" i="76" a="1"/>
  <c r="F711" i="76" s="1"/>
  <c r="F710" i="76" a="1"/>
  <c r="F710" i="76" s="1"/>
  <c r="F707" i="76" a="1"/>
  <c r="F707" i="76" s="1"/>
  <c r="F708" i="76" a="1"/>
  <c r="F708" i="76" s="1"/>
  <c r="F706" i="76" a="1"/>
  <c r="F706" i="76" s="1"/>
  <c r="F709" i="76" a="1"/>
  <c r="F709" i="76" s="1"/>
  <c r="F713" i="76" a="1"/>
  <c r="F713" i="76" s="1"/>
  <c r="F714" i="76" a="1"/>
  <c r="F714" i="76" s="1"/>
  <c r="F716" i="76" a="1"/>
  <c r="F716" i="76" s="1"/>
  <c r="F715" i="76" a="1"/>
  <c r="F715" i="76" s="1"/>
  <c r="F712" i="76" a="1"/>
  <c r="F712" i="76" s="1"/>
  <c r="F717" i="76" a="1"/>
  <c r="F717" i="76" s="1"/>
  <c r="F718" i="76" a="1"/>
  <c r="F718" i="76" s="1"/>
  <c r="F723" i="76" a="1"/>
  <c r="F723" i="76" s="1"/>
  <c r="F724" i="76" a="1"/>
  <c r="F724" i="76" s="1"/>
  <c r="F725" i="76" a="1"/>
  <c r="F725" i="76" s="1"/>
  <c r="F719" i="76" a="1"/>
  <c r="F719" i="76" s="1"/>
  <c r="F720" i="76" a="1"/>
  <c r="F720" i="76" s="1"/>
  <c r="F726" i="76" a="1"/>
  <c r="F726" i="76" s="1"/>
  <c r="F721" i="76" a="1"/>
  <c r="F721" i="76" s="1"/>
  <c r="F722" i="76" a="1"/>
  <c r="F722" i="76" s="1"/>
  <c r="F727" i="76" a="1"/>
  <c r="F727" i="76" s="1"/>
  <c r="F728" i="76" a="1"/>
  <c r="F728" i="76" s="1"/>
  <c r="F729" i="76" a="1"/>
  <c r="F729" i="76" s="1"/>
  <c r="F730" i="76" a="1"/>
  <c r="F730" i="76" s="1"/>
  <c r="F732" i="76" a="1"/>
  <c r="F732" i="76" s="1"/>
  <c r="F731" i="76" a="1"/>
  <c r="F731" i="76" s="1"/>
  <c r="F737" i="76" a="1"/>
  <c r="F737" i="76" s="1"/>
  <c r="F738" i="76" a="1"/>
  <c r="F738" i="76" s="1"/>
  <c r="F736" i="76" a="1"/>
  <c r="F736" i="76" s="1"/>
  <c r="F733" i="76" a="1"/>
  <c r="F733" i="76" s="1"/>
  <c r="F734" i="76" a="1"/>
  <c r="F734" i="76" s="1"/>
  <c r="F735" i="76" a="1"/>
  <c r="F735" i="76" s="1"/>
  <c r="F740" i="76" a="1"/>
  <c r="F740" i="76" s="1"/>
  <c r="F741" i="76" a="1"/>
  <c r="F741" i="76" s="1"/>
  <c r="F739" i="76" a="1"/>
  <c r="F739" i="76" s="1"/>
  <c r="F742" i="76" a="1"/>
  <c r="F742" i="76" s="1"/>
  <c r="F744" i="76" a="1"/>
  <c r="F744" i="76" s="1"/>
  <c r="F747" i="76" a="1"/>
  <c r="F747" i="76" s="1"/>
  <c r="F745" i="76" a="1"/>
  <c r="F745" i="76" s="1"/>
  <c r="F746" i="76" a="1"/>
  <c r="F746" i="76" s="1"/>
  <c r="F749" i="76" a="1"/>
  <c r="F749" i="76" s="1"/>
  <c r="F743" i="76" a="1"/>
  <c r="F743" i="76" s="1"/>
  <c r="F748" i="76" a="1"/>
  <c r="F748" i="76" s="1"/>
  <c r="F750" i="76" a="1"/>
  <c r="F750" i="76" s="1"/>
  <c r="F751" i="76" a="1"/>
  <c r="F751" i="76" s="1"/>
  <c r="F752" i="76" a="1"/>
  <c r="F752" i="76" s="1"/>
  <c r="F755" i="76" a="1"/>
  <c r="F755" i="76" s="1"/>
  <c r="F756" i="76" a="1"/>
  <c r="F756" i="76" s="1"/>
  <c r="F754" i="76" a="1"/>
  <c r="F754" i="76" s="1"/>
  <c r="F753" i="76" a="1"/>
  <c r="F753" i="76" s="1"/>
  <c r="F757" i="76" a="1"/>
  <c r="F757" i="76" s="1"/>
  <c r="F759" i="76" a="1"/>
  <c r="F759" i="76" s="1"/>
  <c r="F758" i="76" a="1"/>
  <c r="F758" i="76" s="1"/>
  <c r="F763" i="76" a="1"/>
  <c r="F763" i="76" s="1"/>
  <c r="F760" i="76" a="1"/>
  <c r="F760" i="76" s="1"/>
  <c r="F762" i="76" a="1"/>
  <c r="F762" i="76" s="1"/>
  <c r="F761" i="76" a="1"/>
  <c r="F761" i="76" s="1"/>
  <c r="F764" i="76" a="1"/>
  <c r="F764" i="76" s="1"/>
  <c r="F765" i="76" a="1"/>
  <c r="F765" i="76" s="1"/>
  <c r="F766" i="76" a="1"/>
  <c r="F766" i="76" s="1"/>
  <c r="F767" i="76" a="1"/>
  <c r="F767" i="76" s="1"/>
  <c r="F769" i="76" a="1"/>
  <c r="F769" i="76" s="1"/>
  <c r="F768" i="76" a="1"/>
  <c r="F768" i="76" s="1"/>
  <c r="F770" i="76" a="1"/>
  <c r="F770" i="76" s="1"/>
  <c r="F772" i="76" a="1"/>
  <c r="F772" i="76" s="1"/>
  <c r="F775" i="76" a="1"/>
  <c r="F775" i="76" s="1"/>
  <c r="F776" i="76" a="1"/>
  <c r="F776" i="76" s="1"/>
  <c r="F773" i="76" a="1"/>
  <c r="F773" i="76" s="1"/>
  <c r="F777" i="76" a="1"/>
  <c r="F777" i="76" s="1"/>
  <c r="F781" i="76" a="1"/>
  <c r="F781" i="76" s="1"/>
  <c r="F782" i="76" a="1"/>
  <c r="F782" i="76" s="1"/>
  <c r="F771" i="76" a="1"/>
  <c r="F771" i="76" s="1"/>
  <c r="F774" i="76" a="1"/>
  <c r="F774" i="76" s="1"/>
  <c r="F778" i="76" a="1"/>
  <c r="F778" i="76" s="1"/>
  <c r="F779" i="76" a="1"/>
  <c r="F779" i="76" s="1"/>
  <c r="F780" i="76" a="1"/>
  <c r="F780" i="76" s="1"/>
  <c r="F788" i="76" a="1"/>
  <c r="F788" i="76" s="1"/>
  <c r="F784" i="76" a="1"/>
  <c r="F784" i="76" s="1"/>
  <c r="F783" i="76" a="1"/>
  <c r="F783" i="76" s="1"/>
  <c r="F787" i="76" a="1"/>
  <c r="F787" i="76" s="1"/>
  <c r="F786" i="76" a="1"/>
  <c r="F786" i="76" s="1"/>
  <c r="F785" i="76" a="1"/>
  <c r="F785" i="76" s="1"/>
  <c r="F792" i="76" a="1"/>
  <c r="F792" i="76" s="1"/>
  <c r="F790" i="76" a="1"/>
  <c r="F790" i="76" s="1"/>
  <c r="F796" i="76" a="1"/>
  <c r="F796" i="76" s="1"/>
  <c r="F791" i="76" a="1"/>
  <c r="F791" i="76" s="1"/>
  <c r="F789" i="76" a="1"/>
  <c r="F789" i="76" s="1"/>
  <c r="F795" i="76" a="1"/>
  <c r="F795" i="76" s="1"/>
  <c r="F793" i="76" a="1"/>
  <c r="F793" i="76" s="1"/>
  <c r="F794" i="76" a="1"/>
  <c r="F794" i="76" s="1"/>
  <c r="F798" i="76" a="1"/>
  <c r="F798" i="76" s="1"/>
  <c r="F797" i="76" a="1"/>
  <c r="F797" i="76" s="1"/>
  <c r="F800" i="76" a="1"/>
  <c r="F800" i="76" s="1"/>
  <c r="F801" i="76" a="1"/>
  <c r="F801" i="76" s="1"/>
  <c r="F799" i="76" a="1"/>
  <c r="F799" i="76" s="1"/>
  <c r="F804" i="76" a="1"/>
  <c r="F804" i="76" s="1"/>
  <c r="F805" i="76" a="1"/>
  <c r="F805" i="76" s="1"/>
  <c r="F803" i="76" a="1"/>
  <c r="F803" i="76" s="1"/>
  <c r="F802" i="76" a="1"/>
  <c r="F802" i="76" s="1"/>
  <c r="F806" i="76" a="1"/>
  <c r="F806" i="76" s="1"/>
  <c r="F812" i="76" a="1"/>
  <c r="F812" i="76" s="1"/>
  <c r="F810" i="76" a="1"/>
  <c r="F810" i="76" s="1"/>
  <c r="F814" i="76" a="1"/>
  <c r="F814" i="76" s="1"/>
  <c r="F808" i="76" a="1"/>
  <c r="F808" i="76" s="1"/>
  <c r="F807" i="76" a="1"/>
  <c r="F807" i="76" s="1"/>
  <c r="F811" i="76" a="1"/>
  <c r="F811" i="76" s="1"/>
  <c r="F809" i="76" a="1"/>
  <c r="F809" i="76" s="1"/>
  <c r="F813" i="76" a="1"/>
  <c r="F813" i="76" s="1"/>
  <c r="F820" i="76" a="1"/>
  <c r="F820" i="76" s="1"/>
  <c r="F817" i="76" a="1"/>
  <c r="F817" i="76" s="1"/>
  <c r="F816" i="76" a="1"/>
  <c r="F816" i="76" s="1"/>
  <c r="F815" i="76" a="1"/>
  <c r="F815" i="76" s="1"/>
  <c r="F818" i="76" a="1"/>
  <c r="F818" i="76" s="1"/>
  <c r="F819" i="76" a="1"/>
  <c r="F819" i="76" s="1"/>
  <c r="F822" i="76" a="1"/>
  <c r="F822" i="76" s="1"/>
  <c r="F823" i="76" a="1"/>
  <c r="F823" i="76" s="1"/>
  <c r="F821" i="76" a="1"/>
  <c r="F821" i="76" s="1"/>
  <c r="F824" i="76" a="1"/>
  <c r="F824" i="76" s="1"/>
  <c r="F825" i="76" a="1"/>
  <c r="F825" i="76" s="1"/>
  <c r="F826" i="76" a="1"/>
  <c r="F826" i="76" s="1"/>
  <c r="F827" i="76" a="1"/>
  <c r="F827" i="76" s="1"/>
  <c r="F828" i="76" a="1"/>
  <c r="F828" i="76" s="1"/>
  <c r="F831" i="76" a="1"/>
  <c r="F831" i="76" s="1"/>
  <c r="F830" i="76" a="1"/>
  <c r="F830" i="76" s="1"/>
  <c r="F833" i="76" a="1"/>
  <c r="F833" i="76" s="1"/>
  <c r="F832" i="76" a="1"/>
  <c r="F832" i="76" s="1"/>
  <c r="F829" i="76" a="1"/>
  <c r="F829" i="76" s="1"/>
  <c r="F836" i="76" a="1"/>
  <c r="F836" i="76" s="1"/>
  <c r="F835" i="76" a="1"/>
  <c r="F835" i="76" s="1"/>
  <c r="F834" i="76" a="1"/>
  <c r="F834" i="76" s="1"/>
  <c r="F842" i="76" a="1"/>
  <c r="F842" i="76" s="1"/>
  <c r="F839" i="76" a="1"/>
  <c r="F839" i="76" s="1"/>
  <c r="F840" i="76" a="1"/>
  <c r="F840" i="76" s="1"/>
  <c r="F843" i="76" a="1"/>
  <c r="F843" i="76" s="1"/>
  <c r="F841" i="76" a="1"/>
  <c r="F841" i="76" s="1"/>
  <c r="F844" i="76" a="1"/>
  <c r="F844" i="76" s="1"/>
  <c r="F837" i="76" a="1"/>
  <c r="F837" i="76" s="1"/>
  <c r="F838" i="76" a="1"/>
  <c r="F838" i="76" s="1"/>
  <c r="F847" i="76" a="1"/>
  <c r="F847" i="76" s="1"/>
  <c r="F845" i="76" a="1"/>
  <c r="F845" i="76" s="1"/>
  <c r="F846" i="76" a="1"/>
  <c r="F846" i="76" s="1"/>
  <c r="F851" i="76" a="1"/>
  <c r="F851" i="76" s="1"/>
  <c r="F852" i="76" a="1"/>
  <c r="F852" i="76" s="1"/>
  <c r="F853" i="76" a="1"/>
  <c r="F853" i="76" s="1"/>
  <c r="F848" i="76" a="1"/>
  <c r="F848" i="76" s="1"/>
  <c r="F850" i="76" a="1"/>
  <c r="F850" i="76" s="1"/>
  <c r="F849" i="76" a="1"/>
  <c r="F849" i="76" s="1"/>
  <c r="F857" i="76" a="1"/>
  <c r="F857" i="76" s="1"/>
  <c r="F858" i="76" a="1"/>
  <c r="F858" i="76" s="1"/>
  <c r="F856" i="76" a="1"/>
  <c r="F856" i="76" s="1"/>
  <c r="F854" i="76" a="1"/>
  <c r="F854" i="76" s="1"/>
  <c r="F859" i="76" a="1"/>
  <c r="F859" i="76" s="1"/>
  <c r="F860" i="76" a="1"/>
  <c r="F860" i="76" s="1"/>
  <c r="F855" i="76" a="1"/>
  <c r="F855" i="76" s="1"/>
  <c r="F862" i="76" a="1"/>
  <c r="F862" i="76" s="1"/>
  <c r="F863" i="76" a="1"/>
  <c r="F863" i="76" s="1"/>
  <c r="F861" i="76" a="1"/>
  <c r="F861" i="76" s="1"/>
  <c r="F864" i="76" a="1"/>
  <c r="F864" i="76" s="1"/>
  <c r="F865" i="76" a="1"/>
  <c r="F865" i="76" s="1"/>
  <c r="F866" i="76" a="1"/>
  <c r="F866" i="76" s="1"/>
  <c r="F870" i="76" a="1"/>
  <c r="F870" i="76" s="1"/>
  <c r="F872" i="76" a="1"/>
  <c r="F872" i="76" s="1"/>
  <c r="F871" i="76" a="1"/>
  <c r="F871" i="76" s="1"/>
  <c r="F867" i="76" a="1"/>
  <c r="F867" i="76" s="1"/>
  <c r="F868" i="76" a="1"/>
  <c r="F868" i="76" s="1"/>
  <c r="F869" i="76" a="1"/>
  <c r="F869" i="76" s="1"/>
  <c r="F876" i="76" a="1"/>
  <c r="F876" i="76" s="1"/>
  <c r="F873" i="76" a="1"/>
  <c r="F873" i="76" s="1"/>
  <c r="F878" i="76" a="1"/>
  <c r="F878" i="76" s="1"/>
  <c r="F879" i="76" a="1"/>
  <c r="F879" i="76" s="1"/>
  <c r="F874" i="76" a="1"/>
  <c r="F874" i="76" s="1"/>
  <c r="F875" i="76" a="1"/>
  <c r="F875" i="76" s="1"/>
  <c r="F877" i="76" a="1"/>
  <c r="F877" i="76" s="1"/>
  <c r="F880" i="76" a="1"/>
  <c r="F880" i="76" s="1"/>
  <c r="F881" i="76" a="1"/>
  <c r="F881" i="76" s="1"/>
  <c r="F890" i="76" a="1"/>
  <c r="F890" i="76" s="1"/>
  <c r="F884" i="76" a="1"/>
  <c r="F884" i="76" s="1"/>
  <c r="F883" i="76" a="1"/>
  <c r="F883" i="76" s="1"/>
  <c r="F882" i="76" a="1"/>
  <c r="F882" i="76" s="1"/>
  <c r="F892" i="76" a="1"/>
  <c r="F892" i="76" s="1"/>
  <c r="F886" i="76" a="1"/>
  <c r="F886" i="76" s="1"/>
  <c r="F889" i="76" a="1"/>
  <c r="F889" i="76" s="1"/>
  <c r="F891" i="76" a="1"/>
  <c r="F891" i="76" s="1"/>
  <c r="F888" i="76" a="1"/>
  <c r="F888" i="76" s="1"/>
  <c r="F885" i="76" a="1"/>
  <c r="F885" i="76" s="1"/>
  <c r="F887" i="76" a="1"/>
  <c r="F887" i="76" s="1"/>
  <c r="F897" i="76" a="1"/>
  <c r="F897" i="76" s="1"/>
  <c r="F898" i="76" a="1"/>
  <c r="F898" i="76" s="1"/>
  <c r="F899" i="76" a="1"/>
  <c r="F899" i="76" s="1"/>
  <c r="F901" i="76" a="1"/>
  <c r="F901" i="76" s="1"/>
  <c r="F894" i="76" a="1"/>
  <c r="F894" i="76" s="1"/>
  <c r="F893" i="76" a="1"/>
  <c r="F893" i="76" s="1"/>
  <c r="F900" i="76" a="1"/>
  <c r="F900" i="76" s="1"/>
  <c r="F896" i="76" a="1"/>
  <c r="F896" i="76" s="1"/>
  <c r="F895" i="76" a="1"/>
  <c r="F895" i="76" s="1"/>
  <c r="F903" i="76" a="1"/>
  <c r="F903" i="76" s="1"/>
  <c r="F904" i="76" a="1"/>
  <c r="F904" i="76" s="1"/>
  <c r="F902" i="76" a="1"/>
  <c r="F902" i="76" s="1"/>
  <c r="F905" i="76" a="1"/>
  <c r="F905" i="76" s="1"/>
  <c r="F907" i="76" a="1"/>
  <c r="F907" i="76" s="1"/>
  <c r="F906" i="76" a="1"/>
  <c r="F906" i="76" s="1"/>
  <c r="F908" i="76" a="1"/>
  <c r="F908" i="76" s="1"/>
  <c r="F913" i="76" a="1"/>
  <c r="F913" i="76" s="1"/>
  <c r="F911" i="76" a="1"/>
  <c r="F911" i="76" s="1"/>
  <c r="F910" i="76" a="1"/>
  <c r="F910" i="76" s="1"/>
  <c r="F912" i="76" a="1"/>
  <c r="F912" i="76" s="1"/>
  <c r="F909" i="76" a="1"/>
  <c r="F909" i="76" s="1"/>
  <c r="F914" i="76" a="1"/>
  <c r="F914" i="76" s="1"/>
  <c r="F916" i="76" a="1"/>
  <c r="F916" i="76" s="1"/>
  <c r="F915" i="76" a="1"/>
  <c r="F915" i="76" s="1"/>
  <c r="F918" i="76" a="1"/>
  <c r="F918" i="76" s="1"/>
  <c r="F921" i="76" a="1"/>
  <c r="F921" i="76" s="1"/>
  <c r="F920" i="76" a="1"/>
  <c r="F920" i="76" s="1"/>
  <c r="F919" i="76" a="1"/>
  <c r="F919" i="76" s="1"/>
  <c r="F917" i="76" a="1"/>
  <c r="F917" i="76" s="1"/>
  <c r="F924" i="76" a="1"/>
  <c r="F924" i="76" s="1"/>
  <c r="F926" i="76" a="1"/>
  <c r="F926" i="76" s="1"/>
  <c r="F923" i="76" a="1"/>
  <c r="F923" i="76" s="1"/>
  <c r="F922" i="76" a="1"/>
  <c r="F922" i="76" s="1"/>
  <c r="F928" i="76" a="1"/>
  <c r="F928" i="76" s="1"/>
  <c r="F925" i="76" a="1"/>
  <c r="F925" i="76" s="1"/>
  <c r="F927" i="76" a="1"/>
  <c r="F927" i="76" s="1"/>
  <c r="F932" i="76" a="1"/>
  <c r="F932" i="76" s="1"/>
  <c r="F929" i="76" a="1"/>
  <c r="F929" i="76" s="1"/>
  <c r="F930" i="76" a="1"/>
  <c r="F930" i="76" s="1"/>
  <c r="F931" i="76" a="1"/>
  <c r="F931" i="76" s="1"/>
  <c r="F933" i="76" a="1"/>
  <c r="F933" i="76" s="1"/>
  <c r="F936" i="76" a="1"/>
  <c r="F936" i="76" s="1"/>
  <c r="F937" i="76" a="1"/>
  <c r="F937" i="76" s="1"/>
  <c r="F938" i="76" a="1"/>
  <c r="F938" i="76" s="1"/>
  <c r="F941" i="76" a="1"/>
  <c r="F941" i="76" s="1"/>
  <c r="F940" i="76" a="1"/>
  <c r="F940" i="76" s="1"/>
  <c r="F935" i="76" a="1"/>
  <c r="F935" i="76" s="1"/>
  <c r="F934" i="76" a="1"/>
  <c r="F934" i="76" s="1"/>
  <c r="F939" i="76" a="1"/>
  <c r="F939" i="76" s="1"/>
  <c r="F947" i="76" a="1"/>
  <c r="F947" i="76" s="1"/>
  <c r="F953" i="76" a="1"/>
  <c r="F953" i="76" s="1"/>
  <c r="F942" i="76" a="1"/>
  <c r="F942" i="76" s="1"/>
  <c r="F948" i="76" a="1"/>
  <c r="F948" i="76" s="1"/>
  <c r="F949" i="76" a="1"/>
  <c r="F949" i="76" s="1"/>
  <c r="F944" i="76" a="1"/>
  <c r="F944" i="76" s="1"/>
  <c r="F950" i="76" a="1"/>
  <c r="F950" i="76" s="1"/>
  <c r="F945" i="76" a="1"/>
  <c r="F945" i="76" s="1"/>
  <c r="F952" i="76" a="1"/>
  <c r="F952" i="76" s="1"/>
  <c r="F951" i="76" a="1"/>
  <c r="F951" i="76" s="1"/>
  <c r="F946" i="76" a="1"/>
  <c r="F946" i="76" s="1"/>
  <c r="F943" i="76" a="1"/>
  <c r="F943" i="76" s="1"/>
  <c r="F971" i="76" a="1"/>
  <c r="F971" i="76" s="1"/>
  <c r="F955" i="76" a="1"/>
  <c r="F955" i="76" s="1"/>
  <c r="F958" i="76" a="1"/>
  <c r="F958" i="76" s="1"/>
  <c r="F959" i="76" a="1"/>
  <c r="F959" i="76" s="1"/>
  <c r="F960" i="76" a="1"/>
  <c r="F960" i="76" s="1"/>
  <c r="F956" i="76" a="1"/>
  <c r="F956" i="76" s="1"/>
  <c r="F964" i="76" a="1"/>
  <c r="F964" i="76" s="1"/>
  <c r="F969" i="76" a="1"/>
  <c r="F969" i="76" s="1"/>
  <c r="F963" i="76" a="1"/>
  <c r="F963" i="76" s="1"/>
  <c r="F962" i="76" a="1"/>
  <c r="F962" i="76" s="1"/>
  <c r="F970" i="76" a="1"/>
  <c r="F970" i="76" s="1"/>
  <c r="F957" i="76" a="1"/>
  <c r="F957" i="76" s="1"/>
  <c r="F967" i="76" a="1"/>
  <c r="F967" i="76" s="1"/>
  <c r="F961" i="76" a="1"/>
  <c r="F961" i="76" s="1"/>
  <c r="F968" i="76" a="1"/>
  <c r="F968" i="76" s="1"/>
  <c r="F966" i="76" a="1"/>
  <c r="F966" i="76" s="1"/>
  <c r="F965" i="76" a="1"/>
  <c r="F965" i="76" s="1"/>
  <c r="F954" i="76" a="1"/>
  <c r="F954" i="76" s="1"/>
  <c r="F978" i="76" a="1"/>
  <c r="F978" i="76" s="1"/>
  <c r="F977" i="76" a="1"/>
  <c r="F977" i="76" s="1"/>
  <c r="F973" i="76" a="1"/>
  <c r="F973" i="76" s="1"/>
  <c r="F975" i="76" a="1"/>
  <c r="F975" i="76" s="1"/>
  <c r="F974" i="76" a="1"/>
  <c r="F974" i="76" s="1"/>
  <c r="F976" i="76" a="1"/>
  <c r="F976" i="76" s="1"/>
  <c r="F972" i="76" a="1"/>
  <c r="F972" i="76" s="1"/>
  <c r="F992" i="76" a="1"/>
  <c r="F992" i="76" s="1"/>
  <c r="F980" i="76" a="1"/>
  <c r="F980" i="76" s="1"/>
  <c r="F981" i="76" a="1"/>
  <c r="F981" i="76" s="1"/>
  <c r="F982" i="76" a="1"/>
  <c r="F982" i="76" s="1"/>
  <c r="F979" i="76" a="1"/>
  <c r="F979" i="76" s="1"/>
  <c r="F988" i="76" a="1"/>
  <c r="F988" i="76" s="1"/>
  <c r="F989" i="76" a="1"/>
  <c r="F989" i="76" s="1"/>
  <c r="F987" i="76" a="1"/>
  <c r="F987" i="76" s="1"/>
  <c r="F983" i="76" a="1"/>
  <c r="F983" i="76" s="1"/>
  <c r="F986" i="76" a="1"/>
  <c r="F986" i="76" s="1"/>
  <c r="F984" i="76" a="1"/>
  <c r="F984" i="76" s="1"/>
  <c r="F985" i="76" a="1"/>
  <c r="F985" i="76" s="1"/>
  <c r="F990" i="76" a="1"/>
  <c r="F990" i="76" s="1"/>
  <c r="F991" i="76" a="1"/>
  <c r="F991" i="76" s="1"/>
  <c r="F998" i="76" a="1"/>
  <c r="F998" i="76" s="1"/>
  <c r="F996" i="76" a="1"/>
  <c r="F996" i="76" s="1"/>
  <c r="F995" i="76" a="1"/>
  <c r="F995" i="76" s="1"/>
  <c r="F993" i="76" a="1"/>
  <c r="F993" i="76" s="1"/>
  <c r="F994" i="76" a="1"/>
  <c r="F994" i="76" s="1"/>
  <c r="F997" i="76" a="1"/>
  <c r="F997" i="76" s="1"/>
  <c r="F1002" i="76" a="1"/>
  <c r="F1002" i="76" s="1"/>
  <c r="F999" i="76" a="1"/>
  <c r="F999" i="76" s="1"/>
  <c r="F1001" i="76" a="1"/>
  <c r="F1001" i="76" s="1"/>
  <c r="F1000" i="76" a="1"/>
  <c r="F1000" i="76" s="1"/>
  <c r="F1003" i="76" a="1"/>
  <c r="F1003" i="76" s="1"/>
  <c r="F1004" i="76" a="1"/>
  <c r="F1004" i="76" s="1"/>
  <c r="F1007" i="76" a="1"/>
  <c r="F1007" i="76" s="1"/>
  <c r="F1006" i="76" a="1"/>
  <c r="F1006" i="76" s="1"/>
  <c r="F1008" i="76" a="1"/>
  <c r="F1008" i="76" s="1"/>
  <c r="F1005" i="76" a="1"/>
  <c r="F1005" i="76" s="1"/>
  <c r="F1009" i="76" a="1"/>
  <c r="F1009" i="76" s="1"/>
  <c r="F1010" i="76" a="1"/>
  <c r="F1010" i="76" s="1"/>
  <c r="F1011" i="76" a="1"/>
  <c r="F1011" i="76" s="1"/>
  <c r="F1012" i="76" a="1"/>
  <c r="F1012" i="76" s="1"/>
  <c r="F1013" i="76" a="1"/>
  <c r="F1013" i="76" s="1"/>
  <c r="F1014" i="76" a="1"/>
  <c r="F1014" i="76" s="1"/>
  <c r="F1015" i="76" a="1"/>
  <c r="F1015" i="76" s="1"/>
  <c r="F1016" i="76" a="1"/>
  <c r="F1016" i="76" s="1"/>
  <c r="F1020" i="76" a="1"/>
  <c r="F1020" i="76" s="1"/>
  <c r="F1017" i="76" a="1"/>
  <c r="F1017" i="76" s="1"/>
  <c r="F1021" i="76" a="1"/>
  <c r="F1021" i="76" s="1"/>
  <c r="F1022" i="76" a="1"/>
  <c r="F1022" i="76" s="1"/>
  <c r="F1019" i="76" a="1"/>
  <c r="F1019" i="76" s="1"/>
  <c r="F1018" i="76" a="1"/>
  <c r="F1018" i="76" s="1"/>
  <c r="F1023" i="76" a="1"/>
  <c r="F1023" i="76" s="1"/>
  <c r="F1024" i="76" a="1"/>
  <c r="F1024" i="76" s="1"/>
  <c r="F1025" i="76" a="1"/>
  <c r="F1025" i="76" s="1"/>
  <c r="F1027" i="76" a="1"/>
  <c r="F1027" i="76" s="1"/>
  <c r="F1028" i="76" a="1"/>
  <c r="F1028" i="76" s="1"/>
  <c r="F1030" i="76" a="1"/>
  <c r="F1030" i="76" s="1"/>
  <c r="F1029" i="76" a="1"/>
  <c r="F1029" i="76" s="1"/>
  <c r="F1026" i="76" a="1"/>
  <c r="F1026" i="76" s="1"/>
  <c r="F1032" i="76" a="1"/>
  <c r="F1032" i="76" s="1"/>
  <c r="F1031" i="76" a="1"/>
  <c r="F1031" i="76" s="1"/>
  <c r="F1034" i="76" a="1"/>
  <c r="F1034" i="76" s="1"/>
  <c r="F1033" i="76" a="1"/>
  <c r="F1033" i="76" s="1"/>
  <c r="F1035" i="76" a="1"/>
  <c r="F1035" i="76" s="1"/>
  <c r="F1036" i="76" a="1"/>
  <c r="F1036" i="76" s="1"/>
  <c r="F1037" i="76" a="1"/>
  <c r="F1037" i="76" s="1"/>
  <c r="F1038" i="76" a="1"/>
  <c r="F1038" i="76" s="1"/>
  <c r="F1039" i="76" a="1"/>
  <c r="F1039" i="76" s="1"/>
  <c r="F1044" i="76" a="1"/>
  <c r="F1044" i="76" s="1"/>
  <c r="F1040" i="76" a="1"/>
  <c r="F1040" i="76" s="1"/>
  <c r="F1043" i="76" a="1"/>
  <c r="F1043" i="76" s="1"/>
  <c r="F1042" i="76" a="1"/>
  <c r="F1042" i="76" s="1"/>
  <c r="F1045" i="76" a="1"/>
  <c r="F1045" i="76" s="1"/>
  <c r="F1041" i="76" a="1"/>
  <c r="F1041" i="76" s="1"/>
  <c r="F1048" i="76" a="1"/>
  <c r="F1048" i="76" s="1"/>
  <c r="F1049" i="76" a="1"/>
  <c r="F1049" i="76" s="1"/>
  <c r="F1050" i="76" a="1"/>
  <c r="F1050" i="76" s="1"/>
  <c r="F1047" i="76" a="1"/>
  <c r="F1047" i="76" s="1"/>
  <c r="F1046" i="76" a="1"/>
  <c r="F1046" i="76" s="1"/>
  <c r="F1051" i="76" a="1"/>
  <c r="F1051" i="76" s="1"/>
  <c r="F1054" i="76" a="1"/>
  <c r="F1054" i="76" s="1"/>
  <c r="F1052" i="76" a="1"/>
  <c r="F1052" i="76" s="1"/>
  <c r="F1053" i="76" a="1"/>
  <c r="F1053" i="76" s="1"/>
  <c r="F1058" i="76" a="1"/>
  <c r="F1058" i="76" s="1"/>
  <c r="F1059" i="76" a="1"/>
  <c r="F1059" i="76" s="1"/>
  <c r="F1060" i="76" a="1"/>
  <c r="F1060" i="76" s="1"/>
  <c r="F1057" i="76" a="1"/>
  <c r="F1057" i="76" s="1"/>
  <c r="F1055" i="76" a="1"/>
  <c r="F1055" i="76" s="1"/>
  <c r="F1056" i="76" a="1"/>
  <c r="F1056" i="76" s="1"/>
  <c r="F1067" i="76" a="1"/>
  <c r="F1067" i="76" s="1"/>
  <c r="F1066" i="76" a="1"/>
  <c r="F1066" i="76" s="1"/>
  <c r="F1063" i="76" a="1"/>
  <c r="F1063" i="76" s="1"/>
  <c r="F1062" i="76" a="1"/>
  <c r="F1062" i="76" s="1"/>
  <c r="F1061" i="76" a="1"/>
  <c r="F1061" i="76" s="1"/>
  <c r="F1065" i="76" a="1"/>
  <c r="F1065" i="76" s="1"/>
  <c r="F1064" i="76" a="1"/>
  <c r="F1064" i="76" s="1"/>
  <c r="F1068" i="76" a="1"/>
  <c r="F1068" i="76" s="1"/>
  <c r="F1070" i="76" a="1"/>
  <c r="F1070" i="76" s="1"/>
  <c r="F1069" i="76" a="1"/>
  <c r="F1069" i="76" s="1"/>
  <c r="F1071" i="76" a="1"/>
  <c r="F1071" i="76" s="1"/>
  <c r="F1072" i="76" a="1"/>
  <c r="F1072" i="76" s="1"/>
  <c r="F1073" i="76" a="1"/>
  <c r="F1073" i="76" s="1"/>
  <c r="F1074" i="76" a="1"/>
  <c r="F1074" i="76" s="1"/>
  <c r="F1077" i="76" a="1"/>
  <c r="F1077" i="76" s="1"/>
  <c r="F1078" i="76" a="1"/>
  <c r="F1078" i="76" s="1"/>
  <c r="F1075" i="76" a="1"/>
  <c r="F1075" i="76" s="1"/>
  <c r="F1081" i="76" a="1"/>
  <c r="F1081" i="76" s="1"/>
  <c r="F1076" i="76" a="1"/>
  <c r="F1076" i="76" s="1"/>
  <c r="F1085" i="76" a="1"/>
  <c r="F1085" i="76" s="1"/>
  <c r="F1079" i="76" a="1"/>
  <c r="F1079" i="76" s="1"/>
  <c r="F1080" i="76" a="1"/>
  <c r="F1080" i="76" s="1"/>
  <c r="F1082" i="76" a="1"/>
  <c r="F1082" i="76" s="1"/>
  <c r="F1083" i="76" a="1"/>
  <c r="F1083" i="76" s="1"/>
  <c r="F1084" i="76" a="1"/>
  <c r="F1084" i="76" s="1"/>
  <c r="F1088" i="76" a="1"/>
  <c r="F1088" i="76" s="1"/>
  <c r="F1090" i="76" a="1"/>
  <c r="F1090" i="76" s="1"/>
  <c r="F1089" i="76" a="1"/>
  <c r="F1089" i="76" s="1"/>
  <c r="F1091" i="76" a="1"/>
  <c r="F1091" i="76" s="1"/>
  <c r="F1086" i="76" a="1"/>
  <c r="F1086" i="76" s="1"/>
  <c r="F1087" i="76" a="1"/>
  <c r="F1087" i="76" s="1"/>
  <c r="F1095" i="76" a="1"/>
  <c r="F1095" i="76" s="1"/>
  <c r="F1097" i="76" a="1"/>
  <c r="F1097" i="76" s="1"/>
  <c r="F1096" i="76" a="1"/>
  <c r="F1096" i="76" s="1"/>
  <c r="F1099" i="76" a="1"/>
  <c r="F1099" i="76" s="1"/>
  <c r="F1093" i="76" a="1"/>
  <c r="F1093" i="76" s="1"/>
  <c r="F1094" i="76" a="1"/>
  <c r="F1094" i="76" s="1"/>
  <c r="F1092" i="76" a="1"/>
  <c r="F1092" i="76" s="1"/>
  <c r="F1098" i="76" a="1"/>
  <c r="F1098" i="76" s="1"/>
  <c r="F1104" i="76" a="1"/>
  <c r="F1104" i="76" s="1"/>
  <c r="F1103" i="76" a="1"/>
  <c r="F1103" i="76" s="1"/>
  <c r="F1101" i="76" a="1"/>
  <c r="F1101" i="76" s="1"/>
  <c r="F1102" i="76" a="1"/>
  <c r="F1102" i="76" s="1"/>
  <c r="F1100" i="76" a="1"/>
  <c r="F1100" i="76" s="1"/>
  <c r="F1110" i="76" a="1"/>
  <c r="F1110" i="76" s="1"/>
  <c r="F1112" i="76" a="1"/>
  <c r="F1112" i="76" s="1"/>
  <c r="F1106" i="76" a="1"/>
  <c r="F1106" i="76" s="1"/>
  <c r="F1109" i="76" a="1"/>
  <c r="F1109" i="76" s="1"/>
  <c r="F1111" i="76" a="1"/>
  <c r="F1111" i="76" s="1"/>
  <c r="F1113" i="76" a="1"/>
  <c r="F1113" i="76" s="1"/>
  <c r="F1108" i="76" a="1"/>
  <c r="F1108" i="76" s="1"/>
  <c r="F1114" i="76" a="1"/>
  <c r="F1114" i="76" s="1"/>
  <c r="F1105" i="76" a="1"/>
  <c r="F1105" i="76" s="1"/>
  <c r="F1107" i="76" a="1"/>
  <c r="F1107" i="76" s="1"/>
  <c r="F1115" i="76" a="1"/>
  <c r="F1115" i="76" s="1"/>
  <c r="F1119" i="76" a="1"/>
  <c r="F1119" i="76" s="1"/>
  <c r="F1118" i="76" a="1"/>
  <c r="F1118" i="76" s="1"/>
  <c r="F1117" i="76" a="1"/>
  <c r="F1117" i="76" s="1"/>
  <c r="F1116" i="76" a="1"/>
  <c r="F1116" i="76" s="1"/>
  <c r="F1120" i="76" a="1"/>
  <c r="F1120" i="76" s="1"/>
  <c r="F1121" i="76" a="1"/>
  <c r="F1121" i="76" s="1"/>
  <c r="F1123" i="76" a="1"/>
  <c r="F1123" i="76" s="1"/>
  <c r="F1131" i="76" a="1"/>
  <c r="F1131" i="76" s="1"/>
  <c r="F1129" i="76" a="1"/>
  <c r="F1129" i="76" s="1"/>
  <c r="F1132" i="76" a="1"/>
  <c r="F1132" i="76" s="1"/>
  <c r="F1125" i="76" a="1"/>
  <c r="F1125" i="76" s="1"/>
  <c r="F1134" i="76" a="1"/>
  <c r="F1134" i="76" s="1"/>
  <c r="F1122" i="76" a="1"/>
  <c r="F1122" i="76" s="1"/>
  <c r="F1128" i="76" a="1"/>
  <c r="F1128" i="76" s="1"/>
  <c r="F1130" i="76" a="1"/>
  <c r="F1130" i="76" s="1"/>
  <c r="F1124" i="76" a="1"/>
  <c r="F1124" i="76" s="1"/>
  <c r="F1126" i="76" a="1"/>
  <c r="F1126" i="76" s="1"/>
  <c r="F1133" i="76" a="1"/>
  <c r="F1133" i="76" s="1"/>
  <c r="F1127" i="76" a="1"/>
  <c r="F1127" i="76" s="1"/>
  <c r="F1135" i="76" a="1"/>
  <c r="F1135" i="76" s="1"/>
  <c r="F1136" i="76" a="1"/>
  <c r="F1136" i="76" s="1"/>
  <c r="F1139" i="76" a="1"/>
  <c r="F1139" i="76" s="1"/>
  <c r="F1140" i="76" a="1"/>
  <c r="F1140" i="76" s="1"/>
  <c r="F1137" i="76" a="1"/>
  <c r="F1137" i="76" s="1"/>
  <c r="F1141" i="76" a="1"/>
  <c r="F1141" i="76" s="1"/>
  <c r="F1138" i="76" a="1"/>
  <c r="F1138" i="76" s="1"/>
  <c r="F1142" i="76" a="1"/>
  <c r="F1142" i="76" s="1"/>
  <c r="F1148" i="76" a="1"/>
  <c r="F1148" i="76" s="1"/>
  <c r="F1147" i="76" a="1"/>
  <c r="F1147" i="76" s="1"/>
  <c r="F1144" i="76" a="1"/>
  <c r="F1144" i="76" s="1"/>
  <c r="F1146" i="76" a="1"/>
  <c r="F1146" i="76" s="1"/>
  <c r="F1145" i="76" a="1"/>
  <c r="F1145" i="76" s="1"/>
  <c r="F1143" i="76" a="1"/>
  <c r="F1143" i="76" s="1"/>
  <c r="F1150" i="76" a="1"/>
  <c r="F1150" i="76" s="1"/>
  <c r="F1149" i="76" a="1"/>
  <c r="F1149" i="76" s="1"/>
  <c r="F1151" i="76" a="1"/>
  <c r="F1151" i="76" s="1"/>
  <c r="F1152" i="76" a="1"/>
  <c r="F1152" i="76" s="1"/>
  <c r="F1153" i="76" a="1"/>
  <c r="F1153" i="76" s="1"/>
  <c r="F1154" i="76" a="1"/>
  <c r="F1154" i="76" s="1"/>
  <c r="F1156" i="76" a="1"/>
  <c r="F1156" i="76" s="1"/>
  <c r="F1157" i="76" a="1"/>
  <c r="F1157" i="76" s="1"/>
  <c r="F1155" i="76" a="1"/>
  <c r="F1155" i="76" s="1"/>
  <c r="F1160" i="76" a="1"/>
  <c r="F1160" i="76" s="1"/>
  <c r="F1162" i="76" a="1"/>
  <c r="F1162" i="76" s="1"/>
  <c r="F1159" i="76" a="1"/>
  <c r="F1159" i="76" s="1"/>
  <c r="F1161" i="76" a="1"/>
  <c r="F1161" i="76" s="1"/>
  <c r="F1158" i="76" a="1"/>
  <c r="F1158" i="76" s="1"/>
  <c r="F1163" i="76" a="1"/>
  <c r="F1163" i="76" s="1"/>
  <c r="F1164" i="76" a="1"/>
  <c r="F1164" i="76" s="1"/>
  <c r="F1165" i="76" a="1"/>
  <c r="F1165" i="76" s="1"/>
  <c r="F1166" i="76" a="1"/>
  <c r="F1166" i="76" s="1"/>
  <c r="F1167" i="76" a="1"/>
  <c r="F1167" i="76" s="1"/>
  <c r="F1168" i="76" a="1"/>
  <c r="F1168" i="76" s="1"/>
  <c r="F1175" i="76" a="1"/>
  <c r="F1175" i="76" s="1"/>
  <c r="F1174" i="76" a="1"/>
  <c r="F1174" i="76" s="1"/>
  <c r="F1171" i="76" a="1"/>
  <c r="F1171" i="76" s="1"/>
  <c r="F1176" i="76" a="1"/>
  <c r="F1176" i="76" s="1"/>
  <c r="F1172" i="76" a="1"/>
  <c r="F1172" i="76" s="1"/>
  <c r="F1169" i="76" a="1"/>
  <c r="F1169" i="76" s="1"/>
  <c r="F1173" i="76" a="1"/>
  <c r="F1173" i="76" s="1"/>
  <c r="F1170" i="76" a="1"/>
  <c r="F1170" i="76" s="1"/>
  <c r="F1177" i="76" a="1"/>
  <c r="F1177" i="76" s="1"/>
  <c r="F1179" i="76" a="1"/>
  <c r="F1179" i="76" s="1"/>
  <c r="F1180" i="76" a="1"/>
  <c r="F1180" i="76" s="1"/>
  <c r="F1182" i="76" a="1"/>
  <c r="F1182" i="76" s="1"/>
  <c r="F1178" i="76" a="1"/>
  <c r="F1178" i="76" s="1"/>
  <c r="F1181" i="76" a="1"/>
  <c r="F1181" i="76" s="1"/>
  <c r="F1188" i="76" a="1"/>
  <c r="F1188" i="76" s="1"/>
  <c r="F1184" i="76" a="1"/>
  <c r="F1184" i="76" s="1"/>
  <c r="F1186" i="76" a="1"/>
  <c r="F1186" i="76" s="1"/>
  <c r="F1187" i="76" a="1"/>
  <c r="F1187" i="76" s="1"/>
  <c r="F1189" i="76" a="1"/>
  <c r="F1189" i="76" s="1"/>
  <c r="F1185" i="76" a="1"/>
  <c r="F1185" i="76" s="1"/>
  <c r="F1183" i="76" a="1"/>
  <c r="F1183" i="76" s="1"/>
  <c r="F1190" i="76" a="1"/>
  <c r="F1190" i="76" s="1"/>
  <c r="F1192" i="76" a="1"/>
  <c r="F1192" i="76" s="1"/>
  <c r="F1191" i="76" a="1"/>
  <c r="F1191" i="76" s="1"/>
  <c r="F1194" i="76" a="1"/>
  <c r="F1194" i="76" s="1"/>
  <c r="F1195" i="76" a="1"/>
  <c r="F1195" i="76" s="1"/>
  <c r="F1193" i="76" a="1"/>
  <c r="F1193" i="76" s="1"/>
  <c r="F1199" i="76" a="1"/>
  <c r="F1199" i="76" s="1"/>
  <c r="F1200" i="76" a="1"/>
  <c r="F1200" i="76" s="1"/>
  <c r="F1198" i="76" a="1"/>
  <c r="F1198" i="76" s="1"/>
  <c r="F1196" i="76" a="1"/>
  <c r="F1196" i="76" s="1"/>
  <c r="F1197" i="76" a="1"/>
  <c r="F1197" i="76" s="1"/>
  <c r="F1201" i="76" a="1"/>
  <c r="F1201" i="76" s="1"/>
  <c r="F1203" i="76" a="1"/>
  <c r="F1203" i="76" s="1"/>
  <c r="F1202" i="76" a="1"/>
  <c r="F1202" i="76" s="1"/>
  <c r="F1204" i="76" a="1"/>
  <c r="F1204" i="76" s="1"/>
  <c r="F1207" i="76" a="1"/>
  <c r="F1207" i="76" s="1"/>
  <c r="F1205" i="76" a="1"/>
  <c r="F1205" i="76" s="1"/>
  <c r="F1209" i="76" a="1"/>
  <c r="F1209" i="76" s="1"/>
  <c r="F1208" i="76" a="1"/>
  <c r="F1208" i="76" s="1"/>
  <c r="F1206" i="76" a="1"/>
  <c r="F1206" i="76" s="1"/>
  <c r="F1210" i="76" a="1"/>
  <c r="F1210" i="76" s="1"/>
  <c r="F1213" i="76" a="1"/>
  <c r="F1213" i="76" s="1"/>
  <c r="F1211" i="76" a="1"/>
  <c r="F1211" i="76" s="1"/>
  <c r="F1212" i="76" a="1"/>
  <c r="F1212" i="76" s="1"/>
  <c r="F1214" i="76" a="1"/>
  <c r="F1214" i="76" s="1"/>
  <c r="F1223" i="76" a="1"/>
  <c r="F1223" i="76" s="1"/>
  <c r="F1218" i="76" a="1"/>
  <c r="F1218" i="76" s="1"/>
  <c r="F1220" i="76" a="1"/>
  <c r="F1220" i="76" s="1"/>
  <c r="F1216" i="76" a="1"/>
  <c r="F1216" i="76" s="1"/>
  <c r="F1217" i="76" a="1"/>
  <c r="F1217" i="76" s="1"/>
  <c r="F1225" i="76" a="1"/>
  <c r="F1225" i="76" s="1"/>
  <c r="F1229" i="76" a="1"/>
  <c r="F1229" i="76" s="1"/>
  <c r="F1224" i="76" a="1"/>
  <c r="F1224" i="76" s="1"/>
  <c r="F1222" i="76" a="1"/>
  <c r="F1222" i="76" s="1"/>
  <c r="F1226" i="76" a="1"/>
  <c r="F1226" i="76" s="1"/>
  <c r="F1227" i="76" a="1"/>
  <c r="F1227" i="76" s="1"/>
  <c r="F1215" i="76" a="1"/>
  <c r="F1215" i="76" s="1"/>
  <c r="F1219" i="76" a="1"/>
  <c r="F1219" i="76" s="1"/>
  <c r="F1228" i="76" a="1"/>
  <c r="F1228" i="76" s="1"/>
  <c r="F1221" i="76" a="1"/>
  <c r="F1221" i="76" s="1"/>
  <c r="F1230" i="76" a="1"/>
  <c r="F1230" i="76" s="1"/>
  <c r="F1231" i="76" a="1"/>
  <c r="F1231" i="76" s="1"/>
  <c r="F1232" i="76" a="1"/>
  <c r="F1232" i="76" s="1"/>
  <c r="F1233" i="76" a="1"/>
  <c r="F1233" i="76" s="1"/>
  <c r="F1242" i="76" a="1"/>
  <c r="F1242" i="76" s="1"/>
  <c r="F1240" i="76" a="1"/>
  <c r="F1240" i="76" s="1"/>
  <c r="F1236" i="76" a="1"/>
  <c r="F1236" i="76" s="1"/>
  <c r="F1237" i="76" a="1"/>
  <c r="F1237" i="76" s="1"/>
  <c r="F1239" i="76" a="1"/>
  <c r="F1239" i="76" s="1"/>
  <c r="F1234" i="76" a="1"/>
  <c r="F1234" i="76" s="1"/>
  <c r="F1243" i="76" a="1"/>
  <c r="F1243" i="76" s="1"/>
  <c r="F1238" i="76" a="1"/>
  <c r="F1238" i="76" s="1"/>
  <c r="F1241" i="76" a="1"/>
  <c r="F1241" i="76" s="1"/>
  <c r="F1244" i="76" a="1"/>
  <c r="F1244" i="76" s="1"/>
  <c r="F1248" i="76" a="1"/>
  <c r="F1248" i="76" s="1"/>
  <c r="F1246" i="76" a="1"/>
  <c r="F1246" i="76" s="1"/>
  <c r="F1249" i="76" a="1"/>
  <c r="F1249" i="76" s="1"/>
  <c r="F1247" i="76" a="1"/>
  <c r="F1247" i="76" s="1"/>
  <c r="F1235" i="76" a="1"/>
  <c r="F1235" i="76" s="1"/>
  <c r="F1245" i="76" a="1"/>
  <c r="F1245" i="76" s="1"/>
  <c r="F1252" i="76" a="1"/>
  <c r="F1252" i="76" s="1"/>
  <c r="F1253" i="76" a="1"/>
  <c r="F1253" i="76" s="1"/>
  <c r="F1250" i="76" a="1"/>
  <c r="F1250" i="76" s="1"/>
  <c r="F1251" i="76" a="1"/>
  <c r="F1251" i="76" s="1"/>
  <c r="F1254" i="76" a="1"/>
  <c r="F1254" i="76" s="1"/>
  <c r="F1264" i="76" a="1"/>
  <c r="F1264" i="76" s="1"/>
  <c r="F1259" i="76" a="1"/>
  <c r="F1259" i="76" s="1"/>
  <c r="F1258" i="76" a="1"/>
  <c r="F1258" i="76" s="1"/>
  <c r="F1256" i="76" a="1"/>
  <c r="F1256" i="76" s="1"/>
  <c r="F1261" i="76" a="1"/>
  <c r="F1261" i="76" s="1"/>
  <c r="F1263" i="76" a="1"/>
  <c r="F1263" i="76" s="1"/>
  <c r="F1262" i="76" a="1"/>
  <c r="F1262" i="76" s="1"/>
  <c r="F1255" i="76" a="1"/>
  <c r="F1255" i="76" s="1"/>
  <c r="F1260" i="76" a="1"/>
  <c r="F1260" i="76" s="1"/>
  <c r="F1266" i="76" a="1"/>
  <c r="F1266" i="76" s="1"/>
  <c r="F1267" i="76" a="1"/>
  <c r="F1267" i="76" s="1"/>
  <c r="F1280" i="76" a="1"/>
  <c r="F1280" i="76" s="1"/>
  <c r="F1270" i="76" a="1"/>
  <c r="F1270" i="76" s="1"/>
  <c r="F1281" i="76" a="1"/>
  <c r="F1281" i="76" s="1"/>
  <c r="F1271" i="76" a="1"/>
  <c r="F1271" i="76" s="1"/>
  <c r="F1279" i="76" a="1"/>
  <c r="F1279" i="76" s="1"/>
  <c r="F1282" i="76" a="1"/>
  <c r="F1282" i="76" s="1"/>
  <c r="F1272" i="76" a="1"/>
  <c r="F1272" i="76" s="1"/>
  <c r="F1278" i="76" a="1"/>
  <c r="F1278" i="76" s="1"/>
  <c r="F1273" i="76" a="1"/>
  <c r="F1273" i="76" s="1"/>
  <c r="F1265" i="76" a="1"/>
  <c r="F1265" i="76" s="1"/>
  <c r="F1274" i="76" a="1"/>
  <c r="F1274" i="76" s="1"/>
  <c r="F1275" i="76" a="1"/>
  <c r="F1275" i="76" s="1"/>
  <c r="F1257" i="76" a="1"/>
  <c r="F1257" i="76" s="1"/>
  <c r="F1276" i="76" a="1"/>
  <c r="F1276" i="76" s="1"/>
  <c r="F1277" i="76" a="1"/>
  <c r="F1277" i="76" s="1"/>
  <c r="F1268" i="76" a="1"/>
  <c r="F1268" i="76" s="1"/>
  <c r="F1283" i="76" a="1"/>
  <c r="F1283" i="76" s="1"/>
  <c r="F1269" i="76" a="1"/>
  <c r="F1269" i="76" s="1"/>
  <c r="F1285" i="76" a="1"/>
  <c r="F1285" i="76" s="1"/>
  <c r="F1290" i="76" a="1"/>
  <c r="F1290" i="76" s="1"/>
  <c r="F1289" i="76" a="1"/>
  <c r="F1289" i="76" s="1"/>
  <c r="F1287" i="76" a="1"/>
  <c r="F1287" i="76" s="1"/>
  <c r="F1292" i="76" a="1"/>
  <c r="F1292" i="76" s="1"/>
  <c r="F1288" i="76" a="1"/>
  <c r="F1288" i="76" s="1"/>
  <c r="F1286" i="76" a="1"/>
  <c r="F1286" i="76" s="1"/>
  <c r="F1284" i="76" a="1"/>
  <c r="F1284" i="76" s="1"/>
  <c r="F1294" i="76" a="1"/>
  <c r="F1294" i="76" s="1"/>
  <c r="F1291" i="76" a="1"/>
  <c r="F1291" i="76" s="1"/>
  <c r="F1295" i="76" a="1"/>
  <c r="F1295" i="76" s="1"/>
  <c r="F1296" i="76" a="1"/>
  <c r="F1296" i="76" s="1"/>
  <c r="F1297" i="76" a="1"/>
  <c r="F1297" i="76" s="1"/>
  <c r="F1293" i="76" a="1"/>
  <c r="F1293" i="76" s="1"/>
  <c r="F1299" i="76" a="1"/>
  <c r="F1299" i="76" s="1"/>
  <c r="F1307" i="76" a="1"/>
  <c r="F1307" i="76" s="1"/>
  <c r="F1306" i="76" a="1"/>
  <c r="F1306" i="76" s="1"/>
  <c r="F1298" i="76" a="1"/>
  <c r="F1298" i="76" s="1"/>
  <c r="F1308" i="76" a="1"/>
  <c r="F1308" i="76" s="1"/>
  <c r="F1313" i="76" a="1"/>
  <c r="F1313" i="76" s="1"/>
  <c r="F1309" i="76" a="1"/>
  <c r="F1309" i="76" s="1"/>
  <c r="F1302" i="76" a="1"/>
  <c r="F1302" i="76" s="1"/>
  <c r="F1305" i="76" a="1"/>
  <c r="F1305" i="76" s="1"/>
  <c r="F1301" i="76" a="1"/>
  <c r="F1301" i="76" s="1"/>
  <c r="F1304" i="76" a="1"/>
  <c r="F1304" i="76" s="1"/>
  <c r="F1312" i="76" a="1"/>
  <c r="F1312" i="76" s="1"/>
  <c r="F1303" i="76" a="1"/>
  <c r="F1303" i="76" s="1"/>
  <c r="F1310" i="76" a="1"/>
  <c r="F1310" i="76" s="1"/>
  <c r="F1300" i="76" a="1"/>
  <c r="F1300" i="76" s="1"/>
  <c r="F1311" i="76" a="1"/>
  <c r="F1311" i="76" s="1"/>
  <c r="F1325" i="76" a="1"/>
  <c r="F1325" i="76" s="1"/>
  <c r="F1319" i="76" a="1"/>
  <c r="F1319" i="76" s="1"/>
  <c r="F1321" i="76" a="1"/>
  <c r="F1321" i="76" s="1"/>
  <c r="F1324" i="76" a="1"/>
  <c r="F1324" i="76" s="1"/>
  <c r="F1316" i="76" a="1"/>
  <c r="F1316" i="76" s="1"/>
  <c r="F1322" i="76" a="1"/>
  <c r="F1322" i="76" s="1"/>
  <c r="F1318" i="76" a="1"/>
  <c r="F1318" i="76" s="1"/>
  <c r="F1317" i="76" a="1"/>
  <c r="F1317" i="76" s="1"/>
  <c r="F1323" i="76" a="1"/>
  <c r="F1323" i="76" s="1"/>
  <c r="F1326" i="76" a="1"/>
  <c r="F1326" i="76" s="1"/>
  <c r="F1320" i="76" a="1"/>
  <c r="F1320" i="76" s="1"/>
  <c r="F1314" i="76" a="1"/>
  <c r="F1314" i="76" s="1"/>
  <c r="F1315" i="76" a="1"/>
  <c r="F1315" i="76" s="1"/>
  <c r="F1327" i="76" a="1"/>
  <c r="F1327" i="76" s="1"/>
  <c r="F1328" i="76" a="1"/>
  <c r="F1328" i="76" s="1"/>
  <c r="F1329" i="76" a="1"/>
  <c r="F1329" i="76" s="1"/>
  <c r="F1334" i="76" a="1"/>
  <c r="F1334" i="76" s="1"/>
  <c r="F1336" i="76" a="1"/>
  <c r="F1336" i="76" s="1"/>
  <c r="F1331" i="76" a="1"/>
  <c r="F1331" i="76" s="1"/>
  <c r="F1344" i="76" a="1"/>
  <c r="F1344" i="76" s="1"/>
  <c r="F1341" i="76" a="1"/>
  <c r="F1341" i="76" s="1"/>
  <c r="F1339" i="76" a="1"/>
  <c r="F1339" i="76" s="1"/>
  <c r="F1330" i="76" a="1"/>
  <c r="F1330" i="76" s="1"/>
  <c r="F1337" i="76" a="1"/>
  <c r="F1337" i="76" s="1"/>
  <c r="F1335" i="76" a="1"/>
  <c r="F1335" i="76" s="1"/>
  <c r="F1342" i="76" a="1"/>
  <c r="F1342" i="76" s="1"/>
  <c r="F1343" i="76" a="1"/>
  <c r="F1343" i="76" s="1"/>
  <c r="F1333" i="76" a="1"/>
  <c r="F1333" i="76" s="1"/>
  <c r="F1345" i="76" a="1"/>
  <c r="F1345" i="76" s="1"/>
  <c r="F1332" i="76" a="1"/>
  <c r="F1332" i="76" s="1"/>
  <c r="F1348" i="76" a="1"/>
  <c r="F1348" i="76" s="1"/>
  <c r="F1340" i="76" a="1"/>
  <c r="F1340" i="76" s="1"/>
  <c r="F1347" i="76" a="1"/>
  <c r="F1347" i="76" s="1"/>
  <c r="F1346" i="76" a="1"/>
  <c r="F1346" i="76" s="1"/>
  <c r="F1349" i="76" a="1"/>
  <c r="F1349" i="76" s="1"/>
  <c r="F1353" i="76" a="1"/>
  <c r="F1353" i="76" s="1"/>
  <c r="F1354" i="76" a="1"/>
  <c r="F1354" i="76" s="1"/>
  <c r="F1356" i="76" a="1"/>
  <c r="F1356" i="76" s="1"/>
  <c r="F1338" i="76" a="1"/>
  <c r="F1338" i="76" s="1"/>
  <c r="F1355" i="76" a="1"/>
  <c r="F1355" i="76" s="1"/>
  <c r="F1350" i="76" a="1"/>
  <c r="F1350" i="76" s="1"/>
  <c r="F1351" i="76" a="1"/>
  <c r="F1351" i="76" s="1"/>
  <c r="F1352" i="76" a="1"/>
  <c r="F1352" i="76" s="1"/>
  <c r="F1357" i="76" a="1"/>
  <c r="F1357" i="76" s="1"/>
  <c r="F1367" i="76" a="1"/>
  <c r="F1367" i="76" s="1"/>
  <c r="F1374" i="76" a="1"/>
  <c r="F1374" i="76" s="1"/>
  <c r="F1365" i="76" a="1"/>
  <c r="F1365" i="76" s="1"/>
  <c r="F1359" i="76" a="1"/>
  <c r="F1359" i="76" s="1"/>
  <c r="F1361" i="76" a="1"/>
  <c r="F1361" i="76" s="1"/>
  <c r="F1364" i="76" a="1"/>
  <c r="F1364" i="76" s="1"/>
  <c r="F1358" i="76" a="1"/>
  <c r="F1358" i="76" s="1"/>
  <c r="F1360" i="76" a="1"/>
  <c r="F1360" i="76" s="1"/>
  <c r="F1368" i="76" a="1"/>
  <c r="F1368" i="76" s="1"/>
  <c r="F1369" i="76" a="1"/>
  <c r="F1369" i="76" s="1"/>
  <c r="F1362" i="76" a="1"/>
  <c r="F1362" i="76" s="1"/>
  <c r="F1366" i="76" a="1"/>
  <c r="F1366" i="76" s="1"/>
  <c r="F1373" i="76" a="1"/>
  <c r="F1373" i="76" s="1"/>
  <c r="F1372" i="76" a="1"/>
  <c r="F1372" i="76" s="1"/>
  <c r="F1363" i="76" a="1"/>
  <c r="F1363" i="76" s="1"/>
  <c r="F1370" i="76" a="1"/>
  <c r="F1370" i="76" s="1"/>
  <c r="F1371" i="76" a="1"/>
  <c r="F1371" i="76" s="1"/>
  <c r="F1378" i="76" a="1"/>
  <c r="F1378" i="76" s="1"/>
  <c r="F1385" i="76" a="1"/>
  <c r="F1385" i="76" s="1"/>
  <c r="F1387" i="76" a="1"/>
  <c r="F1387" i="76" s="1"/>
  <c r="F1383" i="76" a="1"/>
  <c r="F1383" i="76" s="1"/>
  <c r="F1377" i="76" a="1"/>
  <c r="F1377" i="76" s="1"/>
  <c r="F1376" i="76" a="1"/>
  <c r="F1376" i="76" s="1"/>
  <c r="F1379" i="76" a="1"/>
  <c r="F1379" i="76" s="1"/>
  <c r="F1386" i="76" a="1"/>
  <c r="F1386" i="76" s="1"/>
  <c r="F1375" i="76" a="1"/>
  <c r="F1375" i="76" s="1"/>
  <c r="F1380" i="76" a="1"/>
  <c r="F1380" i="76" s="1"/>
  <c r="F1384" i="76" a="1"/>
  <c r="F1384" i="76" s="1"/>
  <c r="F1381" i="76" a="1"/>
  <c r="F1381" i="76" s="1"/>
  <c r="F1382" i="76" a="1"/>
  <c r="F1382" i="76" s="1"/>
  <c r="F1388" i="76" a="1"/>
  <c r="F1388" i="76" s="1"/>
  <c r="F1389" i="76" a="1"/>
  <c r="F1389" i="76" s="1"/>
  <c r="F1390" i="76" a="1"/>
  <c r="F1390" i="76" s="1"/>
  <c r="F1395" i="76" a="1"/>
  <c r="F1395" i="76" s="1"/>
  <c r="F1391" i="76" a="1"/>
  <c r="F1391" i="76" s="1"/>
  <c r="F1393" i="76" a="1"/>
  <c r="F1393" i="76" s="1"/>
  <c r="F1394" i="76" a="1"/>
  <c r="F1394" i="76" s="1"/>
  <c r="F1392" i="76" a="1"/>
  <c r="F1392" i="76" s="1"/>
  <c r="F1401" i="76" a="1"/>
  <c r="F1401" i="76" s="1"/>
  <c r="F1402" i="76" a="1"/>
  <c r="F1402" i="76" s="1"/>
  <c r="F1396" i="76" a="1"/>
  <c r="F1396" i="76" s="1"/>
  <c r="F1400" i="76" a="1"/>
  <c r="F1400" i="76" s="1"/>
  <c r="F1399" i="76" a="1"/>
  <c r="F1399" i="76" s="1"/>
  <c r="F1398" i="76" a="1"/>
  <c r="F1398" i="76" s="1"/>
  <c r="F1397" i="76" a="1"/>
  <c r="F1397" i="76" s="1"/>
  <c r="F1405" i="76" a="1"/>
  <c r="F1405" i="76" s="1"/>
  <c r="F1406" i="76" a="1"/>
  <c r="F1406" i="76" s="1"/>
  <c r="F1404" i="76" a="1"/>
  <c r="F1404" i="76" s="1"/>
  <c r="F1407" i="76" a="1"/>
  <c r="F1407" i="76" s="1"/>
  <c r="F1403" i="76" a="1"/>
  <c r="F1403" i="76" s="1"/>
  <c r="F1408" i="76" a="1"/>
  <c r="F1408" i="76" s="1"/>
  <c r="F1414" i="76" a="1"/>
  <c r="F1414" i="76" s="1"/>
  <c r="F1416" i="76" a="1"/>
  <c r="F1416" i="76" s="1"/>
  <c r="F1420" i="76" a="1"/>
  <c r="F1420" i="76" s="1"/>
  <c r="F1410" i="76" a="1"/>
  <c r="F1410" i="76" s="1"/>
  <c r="F1411" i="76" a="1"/>
  <c r="F1411" i="76" s="1"/>
  <c r="F1419" i="76" a="1"/>
  <c r="F1419" i="76" s="1"/>
  <c r="F1424" i="76" a="1"/>
  <c r="F1424" i="76" s="1"/>
  <c r="F1412" i="76" a="1"/>
  <c r="F1412" i="76" s="1"/>
  <c r="F1425" i="76" a="1"/>
  <c r="F1425" i="76" s="1"/>
  <c r="F1415" i="76" a="1"/>
  <c r="F1415" i="76" s="1"/>
  <c r="F1413" i="76" a="1"/>
  <c r="F1413" i="76" s="1"/>
  <c r="F1409" i="76" a="1"/>
  <c r="F1409" i="76" s="1"/>
  <c r="F1421" i="76" a="1"/>
  <c r="F1421" i="76" s="1"/>
  <c r="F1417" i="76" a="1"/>
  <c r="F1417" i="76" s="1"/>
  <c r="F1422" i="76" a="1"/>
  <c r="F1422" i="76" s="1"/>
  <c r="F1418" i="76" a="1"/>
  <c r="F1418" i="76" s="1"/>
  <c r="F1423" i="76" a="1"/>
  <c r="F1423" i="76" s="1"/>
  <c r="F1426" i="76" a="1"/>
  <c r="F1426" i="76" s="1"/>
  <c r="F1446" i="76" a="1"/>
  <c r="F1446" i="76" s="1"/>
  <c r="F1449" i="76" a="1"/>
  <c r="F1449" i="76" s="1"/>
  <c r="F1450" i="76" a="1"/>
  <c r="F1450" i="76" s="1"/>
  <c r="F1436" i="76" a="1"/>
  <c r="F1436" i="76" s="1"/>
  <c r="F1447" i="76" a="1"/>
  <c r="F1447" i="76" s="1"/>
  <c r="F1448" i="76" a="1"/>
  <c r="F1448" i="76" s="1"/>
  <c r="F1432" i="76" a="1"/>
  <c r="F1432" i="76" s="1"/>
  <c r="F1433" i="76" a="1"/>
  <c r="F1433" i="76" s="1"/>
  <c r="F1430" i="76" a="1"/>
  <c r="F1430" i="76" s="1"/>
  <c r="F1444" i="76" a="1"/>
  <c r="F1444" i="76" s="1"/>
  <c r="F1440" i="76" a="1"/>
  <c r="F1440" i="76" s="1"/>
  <c r="F1431" i="76" a="1"/>
  <c r="F1431" i="76" s="1"/>
  <c r="F1428" i="76" a="1"/>
  <c r="F1428" i="76" s="1"/>
  <c r="F1429" i="76" a="1"/>
  <c r="F1429" i="76" s="1"/>
  <c r="F1445" i="76" a="1"/>
  <c r="F1445" i="76" s="1"/>
  <c r="F1427" i="76" a="1"/>
  <c r="F1427" i="76" s="1"/>
  <c r="F1434" i="76" a="1"/>
  <c r="F1434" i="76" s="1"/>
  <c r="F1443" i="76" a="1"/>
  <c r="F1443" i="76" s="1"/>
  <c r="F1464" i="76" a="1"/>
  <c r="F1464" i="76" s="1"/>
  <c r="F1456" i="76" a="1"/>
  <c r="F1456" i="76" s="1"/>
  <c r="F1466" i="76" a="1"/>
  <c r="F1466" i="76" s="1"/>
  <c r="F1457" i="76" a="1"/>
  <c r="F1457" i="76" s="1"/>
  <c r="F1472" i="76" a="1"/>
  <c r="F1472" i="76" s="1"/>
  <c r="F1437" i="76" a="1"/>
  <c r="F1437" i="76" s="1"/>
  <c r="F1463" i="76" a="1"/>
  <c r="F1463" i="76" s="1"/>
  <c r="F1469" i="76" a="1"/>
  <c r="F1469" i="76" s="1"/>
  <c r="F1467" i="76" a="1"/>
  <c r="F1467" i="76" s="1"/>
  <c r="F1468" i="76" a="1"/>
  <c r="F1468" i="76" s="1"/>
  <c r="F1459" i="76" a="1"/>
  <c r="F1459" i="76" s="1"/>
  <c r="F1470" i="76" a="1"/>
  <c r="F1470" i="76" s="1"/>
  <c r="F1451" i="76" a="1"/>
  <c r="F1451" i="76" s="1"/>
  <c r="F1438" i="76" a="1"/>
  <c r="F1438" i="76" s="1"/>
  <c r="F1442" i="76" a="1"/>
  <c r="F1442" i="76" s="1"/>
  <c r="F1439" i="76" a="1"/>
  <c r="F1439" i="76" s="1"/>
  <c r="F1454" i="76" a="1"/>
  <c r="F1454" i="76" s="1"/>
  <c r="F1453" i="76" a="1"/>
  <c r="F1453" i="76" s="1"/>
  <c r="F1460" i="76" a="1"/>
  <c r="F1460" i="76" s="1"/>
  <c r="F1474" i="76" a="1"/>
  <c r="F1474" i="76" s="1"/>
  <c r="F1441" i="76" a="1"/>
  <c r="F1441" i="76" s="1"/>
  <c r="F1435" i="76" a="1"/>
  <c r="F1435" i="76" s="1"/>
  <c r="F1471" i="76" a="1"/>
  <c r="F1471" i="76" s="1"/>
  <c r="F1458" i="76" a="1"/>
  <c r="F1458" i="76" s="1"/>
  <c r="F1455" i="76" a="1"/>
  <c r="F1455" i="76" s="1"/>
  <c r="F1461" i="76" a="1"/>
  <c r="F1461" i="76" s="1"/>
  <c r="F1479" i="76" a="1"/>
  <c r="F1479" i="76" s="1"/>
  <c r="F1482" i="76" a="1"/>
  <c r="F1482" i="76" s="1"/>
  <c r="F1476" i="76" a="1"/>
  <c r="F1476" i="76" s="1"/>
  <c r="F1473" i="76" a="1"/>
  <c r="F1473" i="76" s="1"/>
  <c r="F1477" i="76" a="1"/>
  <c r="F1477" i="76" s="1"/>
  <c r="F1465" i="76" a="1"/>
  <c r="F1465" i="76" s="1"/>
  <c r="F1484" i="76" a="1"/>
  <c r="F1484" i="76" s="1"/>
  <c r="F1481" i="76" a="1"/>
  <c r="F1481" i="76" s="1"/>
  <c r="F1452" i="76" a="1"/>
  <c r="F1452" i="76" s="1"/>
  <c r="F1462" i="76" a="1"/>
  <c r="F1462" i="76" s="1"/>
  <c r="F1485" i="76" a="1"/>
  <c r="F1485" i="76" s="1"/>
  <c r="F1493" i="76" a="1"/>
  <c r="F1493" i="76" s="1"/>
  <c r="F1478" i="76" a="1"/>
  <c r="F1478" i="76" s="1"/>
  <c r="F1492" i="76" a="1"/>
  <c r="F1492" i="76" s="1"/>
  <c r="F1480" i="76" a="1"/>
  <c r="F1480" i="76" s="1"/>
  <c r="F1489" i="76" a="1"/>
  <c r="F1489" i="76" s="1"/>
  <c r="F1496" i="76" a="1"/>
  <c r="F1496" i="76" s="1"/>
  <c r="F1483" i="76" a="1"/>
  <c r="F1483" i="76" s="1"/>
  <c r="F1486" i="76" a="1"/>
  <c r="F1486" i="76" s="1"/>
  <c r="F1475" i="76" a="1"/>
  <c r="F1475" i="76" s="1"/>
  <c r="F1494" i="76" a="1"/>
  <c r="F1494" i="76" s="1"/>
  <c r="F1490" i="76" a="1"/>
  <c r="F1490" i="76" s="1"/>
  <c r="F1491" i="76" a="1"/>
  <c r="F1491" i="76" s="1"/>
  <c r="F1498" i="76" a="1"/>
  <c r="F1498" i="76" s="1"/>
  <c r="F1511" i="76" a="1"/>
  <c r="F1511" i="76" s="1"/>
  <c r="F1507" i="76" a="1"/>
  <c r="F1507" i="76" s="1"/>
  <c r="F1508" i="76" a="1"/>
  <c r="F1508" i="76" s="1"/>
  <c r="F1499" i="76" a="1"/>
  <c r="F1499" i="76" s="1"/>
  <c r="F1488" i="76" a="1"/>
  <c r="F1488" i="76" s="1"/>
  <c r="F1487" i="76" a="1"/>
  <c r="F1487" i="76" s="1"/>
  <c r="F1505" i="76" a="1"/>
  <c r="F1505" i="76" s="1"/>
  <c r="F1497" i="76" a="1"/>
  <c r="F1497" i="76" s="1"/>
  <c r="F1504" i="76" a="1"/>
  <c r="F1504" i="76" s="1"/>
  <c r="F1506" i="76" a="1"/>
  <c r="F1506" i="76" s="1"/>
  <c r="F1495" i="76" a="1"/>
  <c r="F1495" i="76" s="1"/>
  <c r="F1524" i="76" a="1"/>
  <c r="F1524" i="76" s="1"/>
  <c r="F1523" i="76" a="1"/>
  <c r="F1523" i="76" s="1"/>
  <c r="F1514" i="76" a="1"/>
  <c r="F1514" i="76" s="1"/>
  <c r="F1516" i="76" a="1"/>
  <c r="F1516" i="76" s="1"/>
  <c r="F1526" i="76" a="1"/>
  <c r="F1526" i="76" s="1"/>
  <c r="F1503" i="76" a="1"/>
  <c r="F1503" i="76" s="1"/>
  <c r="F1500" i="76" a="1"/>
  <c r="F1500" i="76" s="1"/>
  <c r="F1510" i="76" a="1"/>
  <c r="F1510" i="76" s="1"/>
  <c r="F1501" i="76" a="1"/>
  <c r="F1501" i="76" s="1"/>
  <c r="F1509" i="76" a="1"/>
  <c r="F1509" i="76" s="1"/>
  <c r="F1502" i="76" a="1"/>
  <c r="F1502" i="76" s="1"/>
  <c r="F1528" i="76" a="1"/>
  <c r="F1528" i="76" s="1"/>
  <c r="F1533" i="76" a="1"/>
  <c r="F1533" i="76" s="1"/>
  <c r="F1534" i="76" a="1"/>
  <c r="F1534" i="76" s="1"/>
  <c r="F1527" i="76" a="1"/>
  <c r="F1527" i="76" s="1"/>
  <c r="F1538" i="76" a="1"/>
  <c r="F1538" i="76" s="1"/>
  <c r="F1536" i="76" a="1"/>
  <c r="F1536" i="76" s="1"/>
  <c r="F1539" i="76" a="1"/>
  <c r="F1539" i="76" s="1"/>
  <c r="F1532" i="76" a="1"/>
  <c r="F1532" i="76" s="1"/>
  <c r="F1537" i="76" a="1"/>
  <c r="F1537" i="76" s="1"/>
  <c r="F1535" i="76" a="1"/>
  <c r="F1535" i="76" s="1"/>
  <c r="F1531" i="76" a="1"/>
  <c r="F1531" i="76" s="1"/>
  <c r="F1529" i="76" a="1"/>
  <c r="F1529" i="76" s="1"/>
  <c r="F1530" i="76" a="1"/>
  <c r="F1530" i="76" s="1"/>
  <c r="F1541" i="76" a="1"/>
  <c r="F1541" i="76" s="1"/>
  <c r="F1542" i="76" a="1"/>
  <c r="F1542" i="76" s="1"/>
  <c r="F1540" i="76" a="1"/>
  <c r="F1540" i="76" s="1"/>
  <c r="F1547" i="76" a="1"/>
  <c r="F1547" i="76" s="1"/>
  <c r="F1543" i="76" a="1"/>
  <c r="F1543" i="76" s="1"/>
  <c r="F1549" i="76" a="1"/>
  <c r="F1549" i="76" s="1"/>
  <c r="F1548" i="76" a="1"/>
  <c r="F1548" i="76" s="1"/>
  <c r="F1546" i="76" a="1"/>
  <c r="F1546" i="76" s="1"/>
  <c r="F1545" i="76" a="1"/>
  <c r="F1545" i="76" s="1"/>
  <c r="F1550" i="76" a="1"/>
  <c r="F1550" i="76" s="1"/>
  <c r="F1544" i="76" a="1"/>
  <c r="F1544" i="76" s="1"/>
  <c r="F1559" i="76" a="1"/>
  <c r="F1559" i="76" s="1"/>
  <c r="F1557" i="76" a="1"/>
  <c r="F1557" i="76" s="1"/>
  <c r="F1551" i="76" a="1"/>
  <c r="F1551" i="76" s="1"/>
  <c r="F1554" i="76" a="1"/>
  <c r="F1554" i="76" s="1"/>
  <c r="F1552" i="76" a="1"/>
  <c r="F1552" i="76" s="1"/>
  <c r="F1553" i="76" a="1"/>
  <c r="F1553" i="76" s="1"/>
  <c r="F1560" i="76" a="1"/>
  <c r="F1560" i="76" s="1"/>
  <c r="F1556" i="76" a="1"/>
  <c r="F1556" i="76" s="1"/>
  <c r="F1561" i="76" a="1"/>
  <c r="F1561" i="76" s="1"/>
  <c r="F1555" i="76" a="1"/>
  <c r="F1555" i="76" s="1"/>
  <c r="F1558" i="76" a="1"/>
  <c r="F1558" i="76" s="1"/>
  <c r="F1562" i="76" a="1"/>
  <c r="F1562" i="76" s="1"/>
  <c r="F1568" i="76" a="1"/>
  <c r="F1568" i="76" s="1"/>
  <c r="F1563" i="76" a="1"/>
  <c r="F1563" i="76" s="1"/>
  <c r="F1565" i="76" a="1"/>
  <c r="F1565" i="76" s="1"/>
  <c r="F1564" i="76" a="1"/>
  <c r="F1564" i="76" s="1"/>
  <c r="F1567" i="76" a="1"/>
  <c r="F1567" i="76" s="1"/>
  <c r="F1566" i="76" a="1"/>
  <c r="F1566" i="76" s="1"/>
  <c r="F1569" i="76" a="1"/>
  <c r="F1569" i="76" s="1"/>
  <c r="F1579" i="76" a="1"/>
  <c r="F1579" i="76" s="1"/>
  <c r="F1575" i="76" a="1"/>
  <c r="F1575" i="76" s="1"/>
  <c r="F1571" i="76" a="1"/>
  <c r="F1571" i="76" s="1"/>
  <c r="F1580" i="76" a="1"/>
  <c r="F1580" i="76" s="1"/>
  <c r="F1570" i="76" a="1"/>
  <c r="F1570" i="76" s="1"/>
  <c r="F1573" i="76" a="1"/>
  <c r="F1573" i="76" s="1"/>
  <c r="F1574" i="76" a="1"/>
  <c r="F1574" i="76" s="1"/>
  <c r="F1576" i="76" a="1"/>
  <c r="F1576" i="76" s="1"/>
  <c r="F1578" i="76" a="1"/>
  <c r="F1578" i="76" s="1"/>
  <c r="F1577" i="76" a="1"/>
  <c r="F1577" i="76" s="1"/>
  <c r="F1572" i="76" a="1"/>
  <c r="F1572" i="76" s="1"/>
  <c r="F1583" i="76" a="1"/>
  <c r="F1583" i="76" s="1"/>
  <c r="F1585" i="76" a="1"/>
  <c r="F1585" i="76" s="1"/>
  <c r="F1587" i="76" a="1"/>
  <c r="F1587" i="76" s="1"/>
  <c r="F1582" i="76" a="1"/>
  <c r="F1582" i="76" s="1"/>
  <c r="F1584" i="76" a="1"/>
  <c r="F1584" i="76" s="1"/>
  <c r="F1586" i="76" a="1"/>
  <c r="F1586" i="76" s="1"/>
  <c r="F1581" i="76" a="1"/>
  <c r="F1581" i="76" s="1"/>
  <c r="F1588" i="76" a="1"/>
  <c r="F1588" i="76" s="1"/>
  <c r="F1591" i="76" a="1"/>
  <c r="F1591" i="76" s="1"/>
  <c r="F1592" i="76" a="1"/>
  <c r="F1592" i="76" s="1"/>
  <c r="F1593" i="76" a="1"/>
  <c r="F1593" i="76" s="1"/>
  <c r="F1595" i="76" a="1"/>
  <c r="F1595" i="76" s="1"/>
  <c r="F1590" i="76" a="1"/>
  <c r="F1590" i="76" s="1"/>
  <c r="F1596" i="76" a="1"/>
  <c r="F1596" i="76" s="1"/>
  <c r="F1589" i="76" a="1"/>
  <c r="F1589" i="76" s="1"/>
  <c r="F1594" i="76" a="1"/>
  <c r="F1594" i="76" s="1"/>
  <c r="F1597" i="76" a="1"/>
  <c r="F1597" i="76" s="1"/>
  <c r="F1598" i="76" a="1"/>
  <c r="F1598" i="76" s="1"/>
  <c r="F1599" i="76" a="1"/>
  <c r="F1599" i="76" s="1"/>
  <c r="F1600" i="76" a="1"/>
  <c r="F1600" i="76" s="1"/>
  <c r="F1604" i="76" a="1"/>
  <c r="F1604" i="76" s="1"/>
  <c r="F1602" i="76" a="1"/>
  <c r="F1602" i="76" s="1"/>
  <c r="F1603" i="76" a="1"/>
  <c r="F1603" i="76" s="1"/>
  <c r="F1601" i="76" a="1"/>
  <c r="F1601" i="76" s="1"/>
  <c r="F1605" i="76" a="1"/>
  <c r="F1605" i="76" s="1"/>
  <c r="F1608" i="76" a="1"/>
  <c r="F1608" i="76" s="1"/>
  <c r="F1615" i="76" a="1"/>
  <c r="F1615" i="76" s="1"/>
  <c r="F1609" i="76" a="1"/>
  <c r="F1609" i="76" s="1"/>
  <c r="F1612" i="76" a="1"/>
  <c r="F1612" i="76" s="1"/>
  <c r="F1607" i="76" a="1"/>
  <c r="F1607" i="76" s="1"/>
  <c r="F1614" i="76" a="1"/>
  <c r="F1614" i="76" s="1"/>
  <c r="F1610" i="76" a="1"/>
  <c r="F1610" i="76" s="1"/>
  <c r="F1611" i="76" a="1"/>
  <c r="F1611" i="76" s="1"/>
  <c r="F1606" i="76" a="1"/>
  <c r="F1606" i="76" s="1"/>
  <c r="F1613" i="76" a="1"/>
  <c r="F1613" i="76" s="1"/>
  <c r="F1630" i="76" a="1"/>
  <c r="F1630" i="76" s="1"/>
  <c r="F1616" i="76" a="1"/>
  <c r="F1616" i="76" s="1"/>
  <c r="F1620" i="76" a="1"/>
  <c r="F1620" i="76" s="1"/>
  <c r="F1629" i="76" a="1"/>
  <c r="F1629" i="76" s="1"/>
  <c r="F1627" i="76" a="1"/>
  <c r="F1627" i="76" s="1"/>
  <c r="F1623" i="76" a="1"/>
  <c r="F1623" i="76" s="1"/>
  <c r="F1626" i="76" a="1"/>
  <c r="F1626" i="76" s="1"/>
  <c r="F1618" i="76" a="1"/>
  <c r="F1618" i="76" s="1"/>
  <c r="F1625" i="76" a="1"/>
  <c r="F1625" i="76" s="1"/>
  <c r="F1622" i="76" a="1"/>
  <c r="F1622" i="76" s="1"/>
  <c r="F1624" i="76" a="1"/>
  <c r="F1624" i="76" s="1"/>
  <c r="F1619" i="76" a="1"/>
  <c r="F1619" i="76" s="1"/>
  <c r="F1621" i="76" a="1"/>
  <c r="F1621" i="76" s="1"/>
  <c r="F1628" i="76" a="1"/>
  <c r="F1628" i="76" s="1"/>
  <c r="F1617" i="76" a="1"/>
  <c r="F1617" i="76" s="1"/>
  <c r="F1634" i="76" a="1"/>
  <c r="F1634" i="76" s="1"/>
  <c r="F1631" i="76" a="1"/>
  <c r="F1631" i="76" s="1"/>
  <c r="F1635" i="76" a="1"/>
  <c r="F1635" i="76" s="1"/>
  <c r="F1637" i="76" a="1"/>
  <c r="F1637" i="76" s="1"/>
  <c r="F1632" i="76" a="1"/>
  <c r="F1632" i="76" s="1"/>
  <c r="F1636" i="76" a="1"/>
  <c r="F1636" i="76" s="1"/>
  <c r="F1633" i="76" a="1"/>
  <c r="F1633" i="76" s="1"/>
  <c r="F1639" i="76" a="1"/>
  <c r="F1639" i="76" s="1"/>
  <c r="F1640" i="76" a="1"/>
  <c r="F1640" i="76" s="1"/>
  <c r="F1648" i="76" a="1"/>
  <c r="F1648" i="76" s="1"/>
  <c r="F1638" i="76" a="1"/>
  <c r="F1638" i="76" s="1"/>
  <c r="F1643" i="76" a="1"/>
  <c r="F1643" i="76" s="1"/>
  <c r="F1642" i="76" a="1"/>
  <c r="F1642" i="76" s="1"/>
  <c r="F1644" i="76" a="1"/>
  <c r="F1644" i="76" s="1"/>
  <c r="F1645" i="76" a="1"/>
  <c r="F1645" i="76" s="1"/>
  <c r="F1647" i="76" a="1"/>
  <c r="F1647" i="76" s="1"/>
  <c r="F1641" i="76" a="1"/>
  <c r="F1641" i="76" s="1"/>
  <c r="F1646" i="76" a="1"/>
  <c r="F1646" i="76" s="1"/>
  <c r="F1657" i="76" a="1"/>
  <c r="F1657" i="76" s="1"/>
  <c r="F1650" i="76" a="1"/>
  <c r="F1650" i="76" s="1"/>
  <c r="F1652" i="76" a="1"/>
  <c r="F1652" i="76" s="1"/>
  <c r="F1658" i="76" a="1"/>
  <c r="F1658" i="76" s="1"/>
  <c r="F1654" i="76" a="1"/>
  <c r="F1654" i="76" s="1"/>
  <c r="F1656" i="76" a="1"/>
  <c r="F1656" i="76" s="1"/>
  <c r="F1660" i="76" a="1"/>
  <c r="F1660" i="76" s="1"/>
  <c r="F1661" i="76" a="1"/>
  <c r="F1661" i="76" s="1"/>
  <c r="F1649" i="76" a="1"/>
  <c r="F1649" i="76" s="1"/>
  <c r="F1651" i="76" a="1"/>
  <c r="F1651" i="76" s="1"/>
  <c r="F1659" i="76" a="1"/>
  <c r="F1659" i="76" s="1"/>
  <c r="F1655" i="76" a="1"/>
  <c r="F1655" i="76" s="1"/>
  <c r="F1653" i="76" a="1"/>
  <c r="F1653" i="76" s="1"/>
  <c r="F1663" i="76" a="1"/>
  <c r="F1663" i="76" s="1"/>
  <c r="F1664" i="76" a="1"/>
  <c r="F1664" i="76" s="1"/>
  <c r="F1662" i="76" a="1"/>
  <c r="F1662" i="76" s="1"/>
  <c r="F1666" i="76" a="1"/>
  <c r="F1666" i="76" s="1"/>
  <c r="F1665" i="76" a="1"/>
  <c r="F1665" i="76" s="1"/>
  <c r="F1668" i="76" a="1"/>
  <c r="F1668" i="76" s="1"/>
  <c r="F1667" i="76" a="1"/>
  <c r="F1667" i="76" s="1"/>
  <c r="F1669" i="76" a="1"/>
  <c r="F1669" i="76" s="1"/>
  <c r="F1673" i="76" a="1"/>
  <c r="F1673" i="76" s="1"/>
  <c r="F1670" i="76" a="1"/>
  <c r="F1670" i="76" s="1"/>
  <c r="F1671" i="76" a="1"/>
  <c r="F1671" i="76" s="1"/>
  <c r="F1672" i="76" a="1"/>
  <c r="F1672" i="76" s="1"/>
  <c r="F1676" i="76" a="1"/>
  <c r="F1676" i="76" s="1"/>
  <c r="F1679" i="76" a="1"/>
  <c r="F1679" i="76" s="1"/>
  <c r="F1681" i="76" a="1"/>
  <c r="F1681" i="76" s="1"/>
  <c r="F1674" i="76" a="1"/>
  <c r="F1674" i="76" s="1"/>
  <c r="F1675" i="76" a="1"/>
  <c r="F1675" i="76" s="1"/>
  <c r="F1680" i="76" a="1"/>
  <c r="F1680" i="76" s="1"/>
  <c r="F1677" i="76" a="1"/>
  <c r="F1677" i="76" s="1"/>
  <c r="F1678" i="76" a="1"/>
  <c r="F1678" i="76" s="1"/>
  <c r="F1683" i="76" a="1"/>
  <c r="F1683" i="76" s="1"/>
  <c r="F1684" i="76" a="1"/>
  <c r="F1684" i="76" s="1"/>
  <c r="F1682" i="76" a="1"/>
  <c r="F1682" i="76" s="1"/>
  <c r="F1685" i="76" a="1"/>
  <c r="F1685" i="76" s="1"/>
  <c r="F1686" i="76" a="1"/>
  <c r="F1686" i="76" s="1"/>
  <c r="F1689" i="76" a="1"/>
  <c r="F1689" i="76" s="1"/>
  <c r="F1687" i="76" a="1"/>
  <c r="F1687" i="76" s="1"/>
  <c r="F1688" i="76" a="1"/>
  <c r="F1688" i="76" s="1"/>
  <c r="F1690" i="76" a="1"/>
  <c r="F1690" i="76" s="1"/>
  <c r="F1694" i="76" a="1"/>
  <c r="F1694" i="76" s="1"/>
  <c r="F1692" i="76" a="1"/>
  <c r="F1692" i="76" s="1"/>
  <c r="F1695" i="76" a="1"/>
  <c r="F1695" i="76" s="1"/>
  <c r="F1696" i="76" a="1"/>
  <c r="F1696" i="76" s="1"/>
  <c r="F1693" i="76" a="1"/>
  <c r="F1693" i="76" s="1"/>
  <c r="F1691" i="76" a="1"/>
  <c r="F1691" i="76" s="1"/>
  <c r="F1697" i="76" a="1"/>
  <c r="F1697" i="76" s="1"/>
  <c r="F1701" i="76" a="1"/>
  <c r="F1701" i="76" s="1"/>
  <c r="F1698" i="76" a="1"/>
  <c r="F1698" i="76" s="1"/>
  <c r="F1700" i="76" a="1"/>
  <c r="F1700" i="76" s="1"/>
  <c r="F1699" i="76" a="1"/>
  <c r="F1699" i="76" s="1"/>
  <c r="F1703" i="76" a="1"/>
  <c r="F1703" i="76" s="1"/>
  <c r="F1705" i="76" a="1"/>
  <c r="F1705" i="76" s="1"/>
  <c r="F1702" i="76" a="1"/>
  <c r="F1702" i="76" s="1"/>
  <c r="F1704" i="76" a="1"/>
  <c r="F1704" i="76" s="1"/>
  <c r="F1707" i="76" a="1"/>
  <c r="F1707" i="76" s="1"/>
  <c r="F1706" i="76" a="1"/>
  <c r="F1706" i="76" s="1"/>
  <c r="F1708" i="76" a="1"/>
  <c r="F1708" i="76" s="1"/>
  <c r="F1710" i="76" a="1"/>
  <c r="F1710" i="76" s="1"/>
  <c r="F1709" i="76" a="1"/>
  <c r="F1709" i="76" s="1"/>
  <c r="F1711" i="76" a="1"/>
  <c r="F1711" i="76" s="1"/>
  <c r="F1712" i="76" a="1"/>
  <c r="F1712" i="76" s="1"/>
  <c r="F1713" i="76" a="1"/>
  <c r="F1713" i="76" s="1"/>
  <c r="F1719" i="76" a="1"/>
  <c r="F1719" i="76" s="1"/>
  <c r="F1716" i="76" a="1"/>
  <c r="F1716" i="76" s="1"/>
  <c r="F1718" i="76" a="1"/>
  <c r="F1718" i="76" s="1"/>
  <c r="F1717" i="76" a="1"/>
  <c r="F1717" i="76" s="1"/>
  <c r="F1714" i="76" a="1"/>
  <c r="F1714" i="76" s="1"/>
  <c r="F1715" i="76" a="1"/>
  <c r="F1715" i="76" s="1"/>
  <c r="F1725" i="76" a="1"/>
  <c r="F1725" i="76" s="1"/>
  <c r="F1720" i="76" a="1"/>
  <c r="F1720" i="76" s="1"/>
  <c r="F1722" i="76" a="1"/>
  <c r="F1722" i="76" s="1"/>
  <c r="F1724" i="76" a="1"/>
  <c r="F1724" i="76" s="1"/>
  <c r="F1723" i="76" a="1"/>
  <c r="F1723" i="76" s="1"/>
  <c r="F1721" i="76" a="1"/>
  <c r="F1721" i="76" s="1"/>
  <c r="F1726" i="76" a="1"/>
  <c r="F1726" i="76" s="1"/>
  <c r="F1734" i="76" a="1"/>
  <c r="F1734" i="76" s="1"/>
  <c r="F1728" i="76" a="1"/>
  <c r="F1728" i="76" s="1"/>
  <c r="F1731" i="76" a="1"/>
  <c r="F1731" i="76" s="1"/>
  <c r="F1732" i="76" a="1"/>
  <c r="F1732" i="76" s="1"/>
  <c r="F1727" i="76" a="1"/>
  <c r="F1727" i="76" s="1"/>
  <c r="F1729" i="76" a="1"/>
  <c r="F1729" i="76" s="1"/>
  <c r="F1730" i="76" a="1"/>
  <c r="F1730" i="76" s="1"/>
  <c r="F1733" i="76" a="1"/>
  <c r="F1733" i="76" s="1"/>
  <c r="F1741" i="76" a="1"/>
  <c r="F1741" i="76" s="1"/>
  <c r="F1740" i="76" a="1"/>
  <c r="F1740" i="76" s="1"/>
  <c r="F1742" i="76" a="1"/>
  <c r="F1742" i="76" s="1"/>
  <c r="F1748" i="76" a="1"/>
  <c r="F1748" i="76" s="1"/>
  <c r="F1745" i="76" a="1"/>
  <c r="F1745" i="76" s="1"/>
  <c r="F1744" i="76" a="1"/>
  <c r="F1744" i="76" s="1"/>
  <c r="F1743" i="76" a="1"/>
  <c r="F1743" i="76" s="1"/>
  <c r="F1747" i="76" a="1"/>
  <c r="F1747" i="76" s="1"/>
  <c r="F1746" i="76" a="1"/>
  <c r="F1746" i="76" s="1"/>
  <c r="F1751" i="76" a="1"/>
  <c r="F1751" i="76" s="1"/>
  <c r="F1750" i="76" a="1"/>
  <c r="F1750" i="76" s="1"/>
  <c r="F1749" i="76" a="1"/>
  <c r="F1749" i="76" s="1"/>
  <c r="F1752" i="76" a="1"/>
  <c r="F1752" i="76" s="1"/>
  <c r="F1753" i="76" a="1"/>
  <c r="F1753" i="76" s="1"/>
  <c r="F1755" i="76" a="1"/>
  <c r="F1755" i="76" s="1"/>
  <c r="F1757" i="76" a="1"/>
  <c r="F1757" i="76" s="1"/>
  <c r="F1756" i="76" a="1"/>
  <c r="F1756" i="76" s="1"/>
  <c r="F1754" i="76" a="1"/>
  <c r="F1754" i="76" s="1"/>
  <c r="F1758" i="76" a="1"/>
  <c r="F1758" i="76" s="1"/>
  <c r="F1761" i="76" a="1"/>
  <c r="F1761" i="76" s="1"/>
  <c r="F1760" i="76" a="1"/>
  <c r="F1760" i="76" s="1"/>
  <c r="F1762" i="76" a="1"/>
  <c r="F1762" i="76" s="1"/>
  <c r="F1759" i="76" a="1"/>
  <c r="F1759" i="76" s="1"/>
  <c r="F1764" i="76" a="1"/>
  <c r="F1764" i="76" s="1"/>
  <c r="F1767" i="76" a="1"/>
  <c r="F1767" i="76" s="1"/>
  <c r="F1768" i="76" a="1"/>
  <c r="F1768" i="76" s="1"/>
  <c r="F1766" i="76" a="1"/>
  <c r="F1766" i="76" s="1"/>
  <c r="F1763" i="76" a="1"/>
  <c r="F1763" i="76" s="1"/>
  <c r="F1765" i="76" a="1"/>
  <c r="F1765" i="76" s="1"/>
  <c r="F1771" i="76" a="1"/>
  <c r="F1771" i="76" s="1"/>
  <c r="F1769" i="76" a="1"/>
  <c r="F1769" i="76" s="1"/>
  <c r="F1770" i="76" a="1"/>
  <c r="F1770" i="76" s="1"/>
  <c r="F1773" i="76" a="1"/>
  <c r="F1773" i="76" s="1"/>
  <c r="F1774" i="76" a="1"/>
  <c r="F1774" i="76" s="1"/>
  <c r="F1772" i="76" a="1"/>
  <c r="F1772" i="76" s="1"/>
  <c r="F1777" i="76" a="1"/>
  <c r="F1777" i="76" s="1"/>
  <c r="F1776" i="76" a="1"/>
  <c r="F1776" i="76" s="1"/>
  <c r="F1778" i="76" a="1"/>
  <c r="F1778" i="76" s="1"/>
  <c r="F1775" i="76" a="1"/>
  <c r="F1775" i="76" s="1"/>
  <c r="F1779" i="76" a="1"/>
  <c r="F1779" i="76" s="1"/>
  <c r="F1780" i="76" a="1"/>
  <c r="F1780" i="76" s="1"/>
  <c r="F1786" i="76" a="1"/>
  <c r="F1786" i="76" s="1"/>
  <c r="F1783" i="76" a="1"/>
  <c r="F1783" i="76" s="1"/>
  <c r="F1781" i="76" a="1"/>
  <c r="F1781" i="76" s="1"/>
  <c r="F1809" i="76" a="1"/>
  <c r="F1809" i="76" s="1"/>
  <c r="F1790" i="76" a="1"/>
  <c r="F1790" i="76" s="1"/>
  <c r="F1782" i="76" a="1"/>
  <c r="F1782" i="76" s="1"/>
  <c r="F1794" i="76" a="1"/>
  <c r="F1794" i="76" s="1"/>
  <c r="F1795" i="76" a="1"/>
  <c r="F1795" i="76" s="1"/>
  <c r="F1796" i="76" a="1"/>
  <c r="F1796" i="76" s="1"/>
  <c r="F1805" i="76" a="1"/>
  <c r="F1805" i="76" s="1"/>
  <c r="F1806" i="76" a="1"/>
  <c r="F1806" i="76" s="1"/>
  <c r="F1801" i="76" a="1"/>
  <c r="F1801" i="76" s="1"/>
  <c r="F1802" i="76" a="1"/>
  <c r="F1802" i="76" s="1"/>
  <c r="F1807" i="76" a="1"/>
  <c r="F1807" i="76" s="1"/>
  <c r="F1808" i="76" a="1"/>
  <c r="F1808" i="76" s="1"/>
  <c r="F1803" i="76" a="1"/>
  <c r="F1803" i="76" s="1"/>
  <c r="F1785" i="76" a="1"/>
  <c r="F1785" i="76" s="1"/>
  <c r="F1804" i="76" a="1"/>
  <c r="F1804" i="76" s="1"/>
  <c r="F1784" i="76" a="1"/>
  <c r="F1784" i="76" s="1"/>
  <c r="F1793" i="76" a="1"/>
  <c r="F1793" i="76" s="1"/>
  <c r="F1810" i="76" a="1"/>
  <c r="F1810" i="76" s="1"/>
  <c r="F1799" i="76" a="1"/>
  <c r="F1799" i="76" s="1"/>
  <c r="F1797" i="76" a="1"/>
  <c r="F1797" i="76" s="1"/>
  <c r="F1800" i="76" a="1"/>
  <c r="F1800" i="76" s="1"/>
  <c r="F1789" i="76" a="1"/>
  <c r="F1789" i="76" s="1"/>
  <c r="F1788" i="76" a="1"/>
  <c r="F1788" i="76" s="1"/>
  <c r="F1787" i="76" a="1"/>
  <c r="F1787" i="76" s="1"/>
  <c r="F1791" i="76" a="1"/>
  <c r="F1791" i="76" s="1"/>
  <c r="F1798" i="76" a="1"/>
  <c r="F1798" i="76" s="1"/>
  <c r="F1792" i="76" a="1"/>
  <c r="F1792" i="76" s="1"/>
  <c r="F1812" i="76" a="1"/>
  <c r="F1812" i="76" s="1"/>
  <c r="F1813" i="76" a="1"/>
  <c r="F1813" i="76" s="1"/>
  <c r="F1814" i="76" a="1"/>
  <c r="F1814" i="76" s="1"/>
  <c r="F1815" i="76" a="1"/>
  <c r="F1815" i="76" s="1"/>
  <c r="F1811" i="76" a="1"/>
  <c r="F1811" i="76" s="1"/>
  <c r="F1817" i="76" a="1"/>
  <c r="F1817" i="76" s="1"/>
  <c r="F1818" i="76" a="1"/>
  <c r="F1818" i="76" s="1"/>
  <c r="F1819" i="76" a="1"/>
  <c r="F1819" i="76" s="1"/>
  <c r="F1816" i="76" a="1"/>
  <c r="F1816" i="76" s="1"/>
  <c r="F1820" i="76" a="1"/>
  <c r="F1820" i="76" s="1"/>
  <c r="F1824" i="76" a="1"/>
  <c r="F1824" i="76" s="1"/>
  <c r="F1821" i="76" a="1"/>
  <c r="F1821" i="76" s="1"/>
  <c r="F1822" i="76" a="1"/>
  <c r="F1822" i="76" s="1"/>
  <c r="F1823" i="76" a="1"/>
  <c r="F1823" i="76" s="1"/>
  <c r="F1826" i="76" a="1"/>
  <c r="F1826" i="76" s="1"/>
  <c r="F1828" i="76" a="1"/>
  <c r="F1828" i="76" s="1"/>
  <c r="F1830" i="76" a="1"/>
  <c r="F1830" i="76" s="1"/>
  <c r="F1827" i="76" a="1"/>
  <c r="F1827" i="76" s="1"/>
  <c r="F1829" i="76" a="1"/>
  <c r="F1829" i="76" s="1"/>
  <c r="F1825" i="76" a="1"/>
  <c r="F1825" i="76" s="1"/>
  <c r="F1831" i="76" a="1"/>
  <c r="F1831" i="76" s="1"/>
  <c r="F1832" i="76" a="1"/>
  <c r="F1832" i="76" s="1"/>
  <c r="F1837" i="76" a="1"/>
  <c r="F1837" i="76" s="1"/>
  <c r="F1834" i="76" a="1"/>
  <c r="F1834" i="76" s="1"/>
  <c r="F1833" i="76" a="1"/>
  <c r="F1833" i="76" s="1"/>
  <c r="F1836" i="76" a="1"/>
  <c r="F1836" i="76" s="1"/>
  <c r="F1835" i="76" a="1"/>
  <c r="F1835" i="76" s="1"/>
  <c r="F1838" i="76" a="1"/>
  <c r="F1838" i="76" s="1"/>
  <c r="F1839" i="76" a="1"/>
  <c r="F1839" i="76" s="1"/>
  <c r="F1840" i="76" a="1"/>
  <c r="F1840" i="76" s="1"/>
  <c r="F1846" i="76" a="1"/>
  <c r="F1846" i="76" s="1"/>
  <c r="F1842" i="76" a="1"/>
  <c r="F1842" i="76" s="1"/>
  <c r="F1844" i="76" a="1"/>
  <c r="F1844" i="76" s="1"/>
  <c r="F1847" i="76" a="1"/>
  <c r="F1847" i="76" s="1"/>
  <c r="F1845" i="76" a="1"/>
  <c r="F1845" i="76" s="1"/>
  <c r="F1841" i="76" a="1"/>
  <c r="F1841" i="76" s="1"/>
  <c r="F1843" i="76" a="1"/>
  <c r="F1843" i="76" s="1"/>
  <c r="F1851" i="76" a="1"/>
  <c r="F1851" i="76" s="1"/>
  <c r="F1852" i="76" a="1"/>
  <c r="F1852" i="76" s="1"/>
  <c r="F1848" i="76" a="1"/>
  <c r="F1848" i="76" s="1"/>
  <c r="F1849" i="76" a="1"/>
  <c r="F1849" i="76" s="1"/>
  <c r="F1850" i="76" a="1"/>
  <c r="F1850" i="76" s="1"/>
  <c r="F1855" i="76" a="1"/>
  <c r="F1855" i="76" s="1"/>
  <c r="F1854" i="76" a="1"/>
  <c r="F1854" i="76" s="1"/>
  <c r="F1853" i="76" a="1"/>
  <c r="F1853" i="76" s="1"/>
  <c r="F1858" i="76" a="1"/>
  <c r="F1858" i="76" s="1"/>
  <c r="F1857" i="76" a="1"/>
  <c r="F1857" i="76" s="1"/>
  <c r="F1859" i="76" a="1"/>
  <c r="F1859" i="76" s="1"/>
  <c r="F1861" i="76" a="1"/>
  <c r="F1861" i="76" s="1"/>
  <c r="F1856" i="76" a="1"/>
  <c r="F1856" i="76" s="1"/>
  <c r="F1860" i="76" a="1"/>
  <c r="F1860" i="76" s="1"/>
  <c r="F1862" i="76" a="1"/>
  <c r="F1862" i="76" s="1"/>
  <c r="F1864" i="76" a="1"/>
  <c r="F1864" i="76" s="1"/>
  <c r="F1863" i="76" a="1"/>
  <c r="F1863" i="76" s="1"/>
  <c r="F1866" i="76" a="1"/>
  <c r="F1866" i="76" s="1"/>
  <c r="F1865" i="76" a="1"/>
  <c r="F1865" i="76" s="1"/>
  <c r="F1867" i="76" a="1"/>
  <c r="F1867" i="76" s="1"/>
  <c r="F1869" i="76" a="1"/>
  <c r="F1869" i="76" s="1"/>
  <c r="F1868" i="76" a="1"/>
  <c r="F1868" i="76" s="1"/>
  <c r="F1871" i="76" a="1"/>
  <c r="F1871" i="76" s="1"/>
  <c r="F1870" i="76" a="1"/>
  <c r="F1870" i="76" s="1"/>
  <c r="F1873" i="76" a="1"/>
  <c r="F1873" i="76" s="1"/>
  <c r="F1872" i="76" a="1"/>
  <c r="F1872" i="76" s="1"/>
  <c r="F1878" i="76" a="1"/>
  <c r="F1878" i="76" s="1"/>
  <c r="F1876" i="76" a="1"/>
  <c r="F1876" i="76" s="1"/>
  <c r="F1874" i="76" a="1"/>
  <c r="F1874" i="76" s="1"/>
  <c r="F1875" i="76" a="1"/>
  <c r="F1875" i="76" s="1"/>
  <c r="F1877" i="76" a="1"/>
  <c r="F1877" i="76" s="1"/>
  <c r="F2151" i="76" a="1"/>
  <c r="F2151" i="76" s="1"/>
  <c r="C2151" i="76"/>
  <c r="E2151" i="76"/>
  <c r="Q2151" i="76"/>
  <c r="C9" i="76"/>
  <c r="E9" i="76"/>
  <c r="C10" i="76"/>
  <c r="E10" i="76"/>
  <c r="C11" i="76"/>
  <c r="E11" i="76"/>
  <c r="C12" i="76"/>
  <c r="E12" i="76"/>
  <c r="C13" i="76"/>
  <c r="E13" i="76"/>
  <c r="C14" i="76"/>
  <c r="E14" i="76"/>
  <c r="C15" i="76"/>
  <c r="E15" i="76"/>
  <c r="C21" i="76"/>
  <c r="E21" i="76"/>
  <c r="C16" i="76"/>
  <c r="E16" i="76"/>
  <c r="C18" i="76"/>
  <c r="E18" i="76"/>
  <c r="C19" i="76"/>
  <c r="E19" i="76"/>
  <c r="C17" i="76"/>
  <c r="E17" i="76"/>
  <c r="C20" i="76"/>
  <c r="E20" i="76"/>
  <c r="C22" i="76"/>
  <c r="E22" i="76"/>
  <c r="C23" i="76"/>
  <c r="E23" i="76"/>
  <c r="C24" i="76"/>
  <c r="E24" i="76"/>
  <c r="C25" i="76"/>
  <c r="E25" i="76"/>
  <c r="C27" i="76"/>
  <c r="E27" i="76"/>
  <c r="C28" i="76"/>
  <c r="E28" i="76"/>
  <c r="C26" i="76"/>
  <c r="E26" i="76"/>
  <c r="C29" i="76"/>
  <c r="E29" i="76"/>
  <c r="C31" i="76"/>
  <c r="E31" i="76"/>
  <c r="C33" i="76"/>
  <c r="E33" i="76"/>
  <c r="C32" i="76"/>
  <c r="E32" i="76"/>
  <c r="C30" i="76"/>
  <c r="E30" i="76"/>
  <c r="C36" i="76"/>
  <c r="E36" i="76"/>
  <c r="C40" i="76"/>
  <c r="E40" i="76"/>
  <c r="C43" i="76"/>
  <c r="E43" i="76"/>
  <c r="C41" i="76"/>
  <c r="E41" i="76"/>
  <c r="C39" i="76"/>
  <c r="E39" i="76"/>
  <c r="C38" i="76"/>
  <c r="E38" i="76"/>
  <c r="C35" i="76"/>
  <c r="E35" i="76"/>
  <c r="C37" i="76"/>
  <c r="E37" i="76"/>
  <c r="C42" i="76"/>
  <c r="E42" i="76"/>
  <c r="C34" i="76"/>
  <c r="E34" i="76"/>
  <c r="C46" i="76"/>
  <c r="E46" i="76"/>
  <c r="C47" i="76"/>
  <c r="E47" i="76"/>
  <c r="C45" i="76"/>
  <c r="E45" i="76"/>
  <c r="C44" i="76"/>
  <c r="E44" i="76"/>
  <c r="C48" i="76"/>
  <c r="E48" i="76"/>
  <c r="C55" i="76"/>
  <c r="E55" i="76"/>
  <c r="C49" i="76"/>
  <c r="E49" i="76"/>
  <c r="C56" i="76"/>
  <c r="E56" i="76"/>
  <c r="C60" i="76"/>
  <c r="E60" i="76"/>
  <c r="C52" i="76"/>
  <c r="E52" i="76"/>
  <c r="C59" i="76"/>
  <c r="E59" i="76"/>
  <c r="C58" i="76"/>
  <c r="E58" i="76"/>
  <c r="C53" i="76"/>
  <c r="E53" i="76"/>
  <c r="C50" i="76"/>
  <c r="E50" i="76"/>
  <c r="C51" i="76"/>
  <c r="E51" i="76"/>
  <c r="C54" i="76"/>
  <c r="E54" i="76"/>
  <c r="C57" i="76"/>
  <c r="E57" i="76"/>
  <c r="C61" i="76"/>
  <c r="E61" i="76"/>
  <c r="C62" i="76"/>
  <c r="E62" i="76"/>
  <c r="C64" i="76"/>
  <c r="E64" i="76"/>
  <c r="C67" i="76"/>
  <c r="E67" i="76"/>
  <c r="C68" i="76"/>
  <c r="E68" i="76"/>
  <c r="C65" i="76"/>
  <c r="E65" i="76"/>
  <c r="C66" i="76"/>
  <c r="E66" i="76"/>
  <c r="C63" i="76"/>
  <c r="E63" i="76"/>
  <c r="C71" i="76"/>
  <c r="E71" i="76"/>
  <c r="C70" i="76"/>
  <c r="E70" i="76"/>
  <c r="C72" i="76"/>
  <c r="E72" i="76"/>
  <c r="C75" i="76"/>
  <c r="E75" i="76"/>
  <c r="C74" i="76"/>
  <c r="E74" i="76"/>
  <c r="C76" i="76"/>
  <c r="E76" i="76"/>
  <c r="C69" i="76"/>
  <c r="E69" i="76"/>
  <c r="C73" i="76"/>
  <c r="E73" i="76"/>
  <c r="C78" i="76"/>
  <c r="E78" i="76"/>
  <c r="C77" i="76"/>
  <c r="E77" i="76"/>
  <c r="C79" i="76"/>
  <c r="E79" i="76"/>
  <c r="C80" i="76"/>
  <c r="E80" i="76"/>
  <c r="C81" i="76"/>
  <c r="E81" i="76"/>
  <c r="C92" i="76"/>
  <c r="E92" i="76"/>
  <c r="C87" i="76"/>
  <c r="E87" i="76"/>
  <c r="C83" i="76"/>
  <c r="E83" i="76"/>
  <c r="C82" i="76"/>
  <c r="E82" i="76"/>
  <c r="C90" i="76"/>
  <c r="E90" i="76"/>
  <c r="C91" i="76"/>
  <c r="E91" i="76"/>
  <c r="C89" i="76"/>
  <c r="E89" i="76"/>
  <c r="C85" i="76"/>
  <c r="E85" i="76"/>
  <c r="C86" i="76"/>
  <c r="E86" i="76"/>
  <c r="C88" i="76"/>
  <c r="E88" i="76"/>
  <c r="C84" i="76"/>
  <c r="E84" i="76"/>
  <c r="C101" i="76"/>
  <c r="E101" i="76"/>
  <c r="C98" i="76"/>
  <c r="E98" i="76"/>
  <c r="C95" i="76"/>
  <c r="E95" i="76"/>
  <c r="C96" i="76"/>
  <c r="E96" i="76"/>
  <c r="C94" i="76"/>
  <c r="E94" i="76"/>
  <c r="C93" i="76"/>
  <c r="E93" i="76"/>
  <c r="C97" i="76"/>
  <c r="E97" i="76"/>
  <c r="C99" i="76"/>
  <c r="E99" i="76"/>
  <c r="C100" i="76"/>
  <c r="E100" i="76"/>
  <c r="C105" i="76"/>
  <c r="E105" i="76"/>
  <c r="C107" i="76"/>
  <c r="E107" i="76"/>
  <c r="C103" i="76"/>
  <c r="E103" i="76"/>
  <c r="C106" i="76"/>
  <c r="E106" i="76"/>
  <c r="C102" i="76"/>
  <c r="E102" i="76"/>
  <c r="C104" i="76"/>
  <c r="E104" i="76"/>
  <c r="C116" i="76"/>
  <c r="E116" i="76"/>
  <c r="C114" i="76"/>
  <c r="E114" i="76"/>
  <c r="C113" i="76"/>
  <c r="E113" i="76"/>
  <c r="C112" i="76"/>
  <c r="E112" i="76"/>
  <c r="C115" i="76"/>
  <c r="E115" i="76"/>
  <c r="C111" i="76"/>
  <c r="E111" i="76"/>
  <c r="C109" i="76"/>
  <c r="E109" i="76"/>
  <c r="C110" i="76"/>
  <c r="E110" i="76"/>
  <c r="C108" i="76"/>
  <c r="E108" i="76"/>
  <c r="C119" i="76"/>
  <c r="E119" i="76"/>
  <c r="C117" i="76"/>
  <c r="E117" i="76"/>
  <c r="C123" i="76"/>
  <c r="E123" i="76"/>
  <c r="C120" i="76"/>
  <c r="E120" i="76"/>
  <c r="C125" i="76"/>
  <c r="E125" i="76"/>
  <c r="C121" i="76"/>
  <c r="E121" i="76"/>
  <c r="C122" i="76"/>
  <c r="E122" i="76"/>
  <c r="C126" i="76"/>
  <c r="E126" i="76"/>
  <c r="C127" i="76"/>
  <c r="E127" i="76"/>
  <c r="C128" i="76"/>
  <c r="E128" i="76"/>
  <c r="C118" i="76"/>
  <c r="E118" i="76"/>
  <c r="C124" i="76"/>
  <c r="E124" i="76"/>
  <c r="C132" i="76"/>
  <c r="E132" i="76"/>
  <c r="C131" i="76"/>
  <c r="E131" i="76"/>
  <c r="C133" i="76"/>
  <c r="E133" i="76"/>
  <c r="C135" i="76"/>
  <c r="E135" i="76"/>
  <c r="C130" i="76"/>
  <c r="E130" i="76"/>
  <c r="C129" i="76"/>
  <c r="E129" i="76"/>
  <c r="C134" i="76"/>
  <c r="E134" i="76"/>
  <c r="C136" i="76"/>
  <c r="E136" i="76"/>
  <c r="C142" i="76"/>
  <c r="E142" i="76"/>
  <c r="C137" i="76"/>
  <c r="E137" i="76"/>
  <c r="C138" i="76"/>
  <c r="E138" i="76"/>
  <c r="C139" i="76"/>
  <c r="E139" i="76"/>
  <c r="C143" i="76"/>
  <c r="E143" i="76"/>
  <c r="C141" i="76"/>
  <c r="E141" i="76"/>
  <c r="C144" i="76"/>
  <c r="E144" i="76"/>
  <c r="C140" i="76"/>
  <c r="E140" i="76"/>
  <c r="C151" i="76"/>
  <c r="E151" i="76"/>
  <c r="C148" i="76"/>
  <c r="E148" i="76"/>
  <c r="C149" i="76"/>
  <c r="E149" i="76"/>
  <c r="C147" i="76"/>
  <c r="E147" i="76"/>
  <c r="C150" i="76"/>
  <c r="E150" i="76"/>
  <c r="C146" i="76"/>
  <c r="E146" i="76"/>
  <c r="C145" i="76"/>
  <c r="E145" i="76"/>
  <c r="C153" i="76"/>
  <c r="E153" i="76"/>
  <c r="C159" i="76"/>
  <c r="E159" i="76"/>
  <c r="C158" i="76"/>
  <c r="E158" i="76"/>
  <c r="C156" i="76"/>
  <c r="E156" i="76"/>
  <c r="C154" i="76"/>
  <c r="E154" i="76"/>
  <c r="C155" i="76"/>
  <c r="E155" i="76"/>
  <c r="C157" i="76"/>
  <c r="E157" i="76"/>
  <c r="C152" i="76"/>
  <c r="E152" i="76"/>
  <c r="C164" i="76"/>
  <c r="E164" i="76"/>
  <c r="C165" i="76"/>
  <c r="E165" i="76"/>
  <c r="C161" i="76"/>
  <c r="E161" i="76"/>
  <c r="C162" i="76"/>
  <c r="E162" i="76"/>
  <c r="C163" i="76"/>
  <c r="E163" i="76"/>
  <c r="C172" i="76"/>
  <c r="E172" i="76"/>
  <c r="C168" i="76"/>
  <c r="E168" i="76"/>
  <c r="C170" i="76"/>
  <c r="E170" i="76"/>
  <c r="C171" i="76"/>
  <c r="E171" i="76"/>
  <c r="C160" i="76"/>
  <c r="E160" i="76"/>
  <c r="C174" i="76"/>
  <c r="E174" i="76"/>
  <c r="C169" i="76"/>
  <c r="E169" i="76"/>
  <c r="C175" i="76"/>
  <c r="E175" i="76"/>
  <c r="C167" i="76"/>
  <c r="E167" i="76"/>
  <c r="C176" i="76"/>
  <c r="E176" i="76"/>
  <c r="C173" i="76"/>
  <c r="E173" i="76"/>
  <c r="C166" i="76"/>
  <c r="E166" i="76"/>
  <c r="C186" i="76"/>
  <c r="E186" i="76"/>
  <c r="C179" i="76"/>
  <c r="E179" i="76"/>
  <c r="C181" i="76"/>
  <c r="E181" i="76"/>
  <c r="C185" i="76"/>
  <c r="E185" i="76"/>
  <c r="C187" i="76"/>
  <c r="E187" i="76"/>
  <c r="C177" i="76"/>
  <c r="E177" i="76"/>
  <c r="C183" i="76"/>
  <c r="E183" i="76"/>
  <c r="C182" i="76"/>
  <c r="E182" i="76"/>
  <c r="C184" i="76"/>
  <c r="E184" i="76"/>
  <c r="C180" i="76"/>
  <c r="E180" i="76"/>
  <c r="C178" i="76"/>
  <c r="E178" i="76"/>
  <c r="C188" i="76"/>
  <c r="E188" i="76"/>
  <c r="C191" i="76"/>
  <c r="E191" i="76"/>
  <c r="C190" i="76"/>
  <c r="E190" i="76"/>
  <c r="C194" i="76"/>
  <c r="E194" i="76"/>
  <c r="C192" i="76"/>
  <c r="E192" i="76"/>
  <c r="C199" i="76"/>
  <c r="E199" i="76"/>
  <c r="C195" i="76"/>
  <c r="E195" i="76"/>
  <c r="C189" i="76"/>
  <c r="E189" i="76"/>
  <c r="C193" i="76"/>
  <c r="E193" i="76"/>
  <c r="C200" i="76"/>
  <c r="E200" i="76"/>
  <c r="C196" i="76"/>
  <c r="E196" i="76"/>
  <c r="C197" i="76"/>
  <c r="E197" i="76"/>
  <c r="C198" i="76"/>
  <c r="E198" i="76"/>
  <c r="C201" i="76"/>
  <c r="E201" i="76"/>
  <c r="C202" i="76"/>
  <c r="E202" i="76"/>
  <c r="C204" i="76"/>
  <c r="E204" i="76"/>
  <c r="C205" i="76"/>
  <c r="E205" i="76"/>
  <c r="C211" i="76"/>
  <c r="E211" i="76"/>
  <c r="C207" i="76"/>
  <c r="E207" i="76"/>
  <c r="C208" i="76"/>
  <c r="E208" i="76"/>
  <c r="C210" i="76"/>
  <c r="E210" i="76"/>
  <c r="C209" i="76"/>
  <c r="E209" i="76"/>
  <c r="C203" i="76"/>
  <c r="E203" i="76"/>
  <c r="C206" i="76"/>
  <c r="E206" i="76"/>
  <c r="C235" i="76"/>
  <c r="E235" i="76"/>
  <c r="C236" i="76"/>
  <c r="E236" i="76"/>
  <c r="C214" i="76"/>
  <c r="E214" i="76"/>
  <c r="C221" i="76"/>
  <c r="E221" i="76"/>
  <c r="C225" i="76"/>
  <c r="E225" i="76"/>
  <c r="C231" i="76"/>
  <c r="E231" i="76"/>
  <c r="C217" i="76"/>
  <c r="E217" i="76"/>
  <c r="C234" i="76"/>
  <c r="E234" i="76"/>
  <c r="C212" i="76"/>
  <c r="E212" i="76"/>
  <c r="C219" i="76"/>
  <c r="E219" i="76"/>
  <c r="C237" i="76"/>
  <c r="E237" i="76"/>
  <c r="C233" i="76"/>
  <c r="E233" i="76"/>
  <c r="C240" i="76"/>
  <c r="E240" i="76"/>
  <c r="C226" i="76"/>
  <c r="E226" i="76"/>
  <c r="C227" i="76"/>
  <c r="E227" i="76"/>
  <c r="C232" i="76"/>
  <c r="E232" i="76"/>
  <c r="C241" i="76"/>
  <c r="E241" i="76"/>
  <c r="C215" i="76"/>
  <c r="E215" i="76"/>
  <c r="C229" i="76"/>
  <c r="E229" i="76"/>
  <c r="C220" i="76"/>
  <c r="E220" i="76"/>
  <c r="C216" i="76"/>
  <c r="E216" i="76"/>
  <c r="C239" i="76"/>
  <c r="E239" i="76"/>
  <c r="C243" i="76"/>
  <c r="E243" i="76"/>
  <c r="C242" i="76"/>
  <c r="E242" i="76"/>
  <c r="C222" i="76"/>
  <c r="E222" i="76"/>
  <c r="C213" i="76"/>
  <c r="E213" i="76"/>
  <c r="C238" i="76"/>
  <c r="E238" i="76"/>
  <c r="C218" i="76"/>
  <c r="E218" i="76"/>
  <c r="C223" i="76"/>
  <c r="E223" i="76"/>
  <c r="C228" i="76"/>
  <c r="E228" i="76"/>
  <c r="C244" i="76"/>
  <c r="E244" i="76"/>
  <c r="C230" i="76"/>
  <c r="E230" i="76"/>
  <c r="C224" i="76"/>
  <c r="E224" i="76"/>
  <c r="C247" i="76"/>
  <c r="E247" i="76"/>
  <c r="C250" i="76"/>
  <c r="E250" i="76"/>
  <c r="C245" i="76"/>
  <c r="E245" i="76"/>
  <c r="C246" i="76"/>
  <c r="E246" i="76"/>
  <c r="C249" i="76"/>
  <c r="E249" i="76"/>
  <c r="C248" i="76"/>
  <c r="E248" i="76"/>
  <c r="C256" i="76"/>
  <c r="E256" i="76"/>
  <c r="C255" i="76"/>
  <c r="E255" i="76"/>
  <c r="C251" i="76"/>
  <c r="E251" i="76"/>
  <c r="C252" i="76"/>
  <c r="E252" i="76"/>
  <c r="C253" i="76"/>
  <c r="E253" i="76"/>
  <c r="C254" i="76"/>
  <c r="E254" i="76"/>
  <c r="C258" i="76"/>
  <c r="E258" i="76"/>
  <c r="C261" i="76"/>
  <c r="E261" i="76"/>
  <c r="C257" i="76"/>
  <c r="E257" i="76"/>
  <c r="C259" i="76"/>
  <c r="E259" i="76"/>
  <c r="C260" i="76"/>
  <c r="E260" i="76"/>
  <c r="C267" i="76"/>
  <c r="E267" i="76"/>
  <c r="C269" i="76"/>
  <c r="E269" i="76"/>
  <c r="C265" i="76"/>
  <c r="E265" i="76"/>
  <c r="C268" i="76"/>
  <c r="E268" i="76"/>
  <c r="C264" i="76"/>
  <c r="E264" i="76"/>
  <c r="C263" i="76"/>
  <c r="E263" i="76"/>
  <c r="C262" i="76"/>
  <c r="E262" i="76"/>
  <c r="C266" i="76"/>
  <c r="E266" i="76"/>
  <c r="C270" i="76"/>
  <c r="E270" i="76"/>
  <c r="C271" i="76"/>
  <c r="E271" i="76"/>
  <c r="C272" i="76"/>
  <c r="E272" i="76"/>
  <c r="C273" i="76"/>
  <c r="E273" i="76"/>
  <c r="C274" i="76"/>
  <c r="E274" i="76"/>
  <c r="C279" i="76"/>
  <c r="E279" i="76"/>
  <c r="C276" i="76"/>
  <c r="E276" i="76"/>
  <c r="C278" i="76"/>
  <c r="E278" i="76"/>
  <c r="C281" i="76"/>
  <c r="E281" i="76"/>
  <c r="C284" i="76"/>
  <c r="E284" i="76"/>
  <c r="C277" i="76"/>
  <c r="E277" i="76"/>
  <c r="C283" i="76"/>
  <c r="E283" i="76"/>
  <c r="C285" i="76"/>
  <c r="E285" i="76"/>
  <c r="C282" i="76"/>
  <c r="E282" i="76"/>
  <c r="C280" i="76"/>
  <c r="E280" i="76"/>
  <c r="C275" i="76"/>
  <c r="E275" i="76"/>
  <c r="C286" i="76"/>
  <c r="E286" i="76"/>
  <c r="C287" i="76"/>
  <c r="E287" i="76"/>
  <c r="C288" i="76"/>
  <c r="E288" i="76"/>
  <c r="C290" i="76"/>
  <c r="E290" i="76"/>
  <c r="C289" i="76"/>
  <c r="E289" i="76"/>
  <c r="C298" i="76"/>
  <c r="E298" i="76"/>
  <c r="C297" i="76"/>
  <c r="E297" i="76"/>
  <c r="C299" i="76"/>
  <c r="E299" i="76"/>
  <c r="C291" i="76"/>
  <c r="E291" i="76"/>
  <c r="C295" i="76"/>
  <c r="E295" i="76"/>
  <c r="C292" i="76"/>
  <c r="E292" i="76"/>
  <c r="C293" i="76"/>
  <c r="E293" i="76"/>
  <c r="C294" i="76"/>
  <c r="E294" i="76"/>
  <c r="C296" i="76"/>
  <c r="E296" i="76"/>
  <c r="C300" i="76"/>
  <c r="E300" i="76"/>
  <c r="C301" i="76"/>
  <c r="E301" i="76"/>
  <c r="C303" i="76"/>
  <c r="E303" i="76"/>
  <c r="C302" i="76"/>
  <c r="E302" i="76"/>
  <c r="C304" i="76"/>
  <c r="E304" i="76"/>
  <c r="C305" i="76"/>
  <c r="E305" i="76"/>
  <c r="C309" i="76"/>
  <c r="E309" i="76"/>
  <c r="C306" i="76"/>
  <c r="E306" i="76"/>
  <c r="C307" i="76"/>
  <c r="E307" i="76"/>
  <c r="C308" i="76"/>
  <c r="E308" i="76"/>
  <c r="C310" i="76"/>
  <c r="E310" i="76"/>
  <c r="C312" i="76"/>
  <c r="E312" i="76"/>
  <c r="C313" i="76"/>
  <c r="E313" i="76"/>
  <c r="C311" i="76"/>
  <c r="E311" i="76"/>
  <c r="C315" i="76"/>
  <c r="E315" i="76"/>
  <c r="C316" i="76"/>
  <c r="E316" i="76"/>
  <c r="C317" i="76"/>
  <c r="E317" i="76"/>
  <c r="C314" i="76"/>
  <c r="E314" i="76"/>
  <c r="C325" i="76"/>
  <c r="E325" i="76"/>
  <c r="C319" i="76"/>
  <c r="E319" i="76"/>
  <c r="C324" i="76"/>
  <c r="E324" i="76"/>
  <c r="C322" i="76"/>
  <c r="E322" i="76"/>
  <c r="C321" i="76"/>
  <c r="E321" i="76"/>
  <c r="C320" i="76"/>
  <c r="E320" i="76"/>
  <c r="C318" i="76"/>
  <c r="E318" i="76"/>
  <c r="C323" i="76"/>
  <c r="E323" i="76"/>
  <c r="C327" i="76"/>
  <c r="E327" i="76"/>
  <c r="C335" i="76"/>
  <c r="E335" i="76"/>
  <c r="C333" i="76"/>
  <c r="E333" i="76"/>
  <c r="C331" i="76"/>
  <c r="E331" i="76"/>
  <c r="C334" i="76"/>
  <c r="E334" i="76"/>
  <c r="C329" i="76"/>
  <c r="E329" i="76"/>
  <c r="C328" i="76"/>
  <c r="E328" i="76"/>
  <c r="C332" i="76"/>
  <c r="E332" i="76"/>
  <c r="C330" i="76"/>
  <c r="E330" i="76"/>
  <c r="C326" i="76"/>
  <c r="E326" i="76"/>
  <c r="C338" i="76"/>
  <c r="E338" i="76"/>
  <c r="C337" i="76"/>
  <c r="E337" i="76"/>
  <c r="C336" i="76"/>
  <c r="E336" i="76"/>
  <c r="C342" i="76"/>
  <c r="E342" i="76"/>
  <c r="C340" i="76"/>
  <c r="E340" i="76"/>
  <c r="C341" i="76"/>
  <c r="E341" i="76"/>
  <c r="C339" i="76"/>
  <c r="E339" i="76"/>
  <c r="C343" i="76"/>
  <c r="E343" i="76"/>
  <c r="C344" i="76"/>
  <c r="E344" i="76"/>
  <c r="C345" i="76"/>
  <c r="E345" i="76"/>
  <c r="C346" i="76"/>
  <c r="E346" i="76"/>
  <c r="C347" i="76"/>
  <c r="E347" i="76"/>
  <c r="C349" i="76"/>
  <c r="E349" i="76"/>
  <c r="C348" i="76"/>
  <c r="E348" i="76"/>
  <c r="C350" i="76"/>
  <c r="E350" i="76"/>
  <c r="C356" i="76"/>
  <c r="E356" i="76"/>
  <c r="C354" i="76"/>
  <c r="E354" i="76"/>
  <c r="C352" i="76"/>
  <c r="E352" i="76"/>
  <c r="C353" i="76"/>
  <c r="E353" i="76"/>
  <c r="C355" i="76"/>
  <c r="E355" i="76"/>
  <c r="C357" i="76"/>
  <c r="E357" i="76"/>
  <c r="C351" i="76"/>
  <c r="E351" i="76"/>
  <c r="C359" i="76"/>
  <c r="E359" i="76"/>
  <c r="C361" i="76"/>
  <c r="E361" i="76"/>
  <c r="C358" i="76"/>
  <c r="E358" i="76"/>
  <c r="C360" i="76"/>
  <c r="E360" i="76"/>
  <c r="C362" i="76"/>
  <c r="E362" i="76"/>
  <c r="C364" i="76"/>
  <c r="E364" i="76"/>
  <c r="C367" i="76"/>
  <c r="E367" i="76"/>
  <c r="C363" i="76"/>
  <c r="E363" i="76"/>
  <c r="C366" i="76"/>
  <c r="E366" i="76"/>
  <c r="C365" i="76"/>
  <c r="E365" i="76"/>
  <c r="C368" i="76"/>
  <c r="E368" i="76"/>
  <c r="C369" i="76"/>
  <c r="E369" i="76"/>
  <c r="C373" i="76"/>
  <c r="E373" i="76"/>
  <c r="C370" i="76"/>
  <c r="E370" i="76"/>
  <c r="C371" i="76"/>
  <c r="E371" i="76"/>
  <c r="C372" i="76"/>
  <c r="E372" i="76"/>
  <c r="C374" i="76"/>
  <c r="E374" i="76"/>
  <c r="C379" i="76"/>
  <c r="E379" i="76"/>
  <c r="C375" i="76"/>
  <c r="E375" i="76"/>
  <c r="C380" i="76"/>
  <c r="E380" i="76"/>
  <c r="C378" i="76"/>
  <c r="E378" i="76"/>
  <c r="C377" i="76"/>
  <c r="E377" i="76"/>
  <c r="C376" i="76"/>
  <c r="E376" i="76"/>
  <c r="C381" i="76"/>
  <c r="E381" i="76"/>
  <c r="C383" i="76"/>
  <c r="E383" i="76"/>
  <c r="C382" i="76"/>
  <c r="E382" i="76"/>
  <c r="C385" i="76"/>
  <c r="E385" i="76"/>
  <c r="C386" i="76"/>
  <c r="E386" i="76"/>
  <c r="C387" i="76"/>
  <c r="E387" i="76"/>
  <c r="C384" i="76"/>
  <c r="E384" i="76"/>
  <c r="C388" i="76"/>
  <c r="E388" i="76"/>
  <c r="C393" i="76"/>
  <c r="E393" i="76"/>
  <c r="C392" i="76"/>
  <c r="E392" i="76"/>
  <c r="C389" i="76"/>
  <c r="E389" i="76"/>
  <c r="C390" i="76"/>
  <c r="E390" i="76"/>
  <c r="C391" i="76"/>
  <c r="E391" i="76"/>
  <c r="C394" i="76"/>
  <c r="E394" i="76"/>
  <c r="C396" i="76"/>
  <c r="E396" i="76"/>
  <c r="C395" i="76"/>
  <c r="E395" i="76"/>
  <c r="C398" i="76"/>
  <c r="E398" i="76"/>
  <c r="C397" i="76"/>
  <c r="E397" i="76"/>
  <c r="C399" i="76"/>
  <c r="E399" i="76"/>
  <c r="C400" i="76"/>
  <c r="E400" i="76"/>
  <c r="C404" i="76"/>
  <c r="E404" i="76"/>
  <c r="C405" i="76"/>
  <c r="E405" i="76"/>
  <c r="C403" i="76"/>
  <c r="E403" i="76"/>
  <c r="C401" i="76"/>
  <c r="E401" i="76"/>
  <c r="C402" i="76"/>
  <c r="E402" i="76"/>
  <c r="C406" i="76"/>
  <c r="E406" i="76"/>
  <c r="C407" i="76"/>
  <c r="E407" i="76"/>
  <c r="C408" i="76"/>
  <c r="E408" i="76"/>
  <c r="C409" i="76"/>
  <c r="E409" i="76"/>
  <c r="C410" i="76"/>
  <c r="E410" i="76"/>
  <c r="C412" i="76"/>
  <c r="E412" i="76"/>
  <c r="C411" i="76"/>
  <c r="E411" i="76"/>
  <c r="C414" i="76"/>
  <c r="E414" i="76"/>
  <c r="C416" i="76"/>
  <c r="E416" i="76"/>
  <c r="C415" i="76"/>
  <c r="E415" i="76"/>
  <c r="C413" i="76"/>
  <c r="E413" i="76"/>
  <c r="C417" i="76"/>
  <c r="E417" i="76"/>
  <c r="C418" i="76"/>
  <c r="E418" i="76"/>
  <c r="C422" i="76"/>
  <c r="E422" i="76"/>
  <c r="C424" i="76"/>
  <c r="E424" i="76"/>
  <c r="C423" i="76"/>
  <c r="E423" i="76"/>
  <c r="C419" i="76"/>
  <c r="E419" i="76"/>
  <c r="C425" i="76"/>
  <c r="E425" i="76"/>
  <c r="C421" i="76"/>
  <c r="E421" i="76"/>
  <c r="C420" i="76"/>
  <c r="E420" i="76"/>
  <c r="C426" i="76"/>
  <c r="E426" i="76"/>
  <c r="C427" i="76"/>
  <c r="E427" i="76"/>
  <c r="C430" i="76"/>
  <c r="E430" i="76"/>
  <c r="C428" i="76"/>
  <c r="E428" i="76"/>
  <c r="C429" i="76"/>
  <c r="E429" i="76"/>
  <c r="C431" i="76"/>
  <c r="E431" i="76"/>
  <c r="C435" i="76"/>
  <c r="E435" i="76"/>
  <c r="C432" i="76"/>
  <c r="E432" i="76"/>
  <c r="C436" i="76"/>
  <c r="E436" i="76"/>
  <c r="C433" i="76"/>
  <c r="E433" i="76"/>
  <c r="C434" i="76"/>
  <c r="E434" i="76"/>
  <c r="C438" i="76"/>
  <c r="E438" i="76"/>
  <c r="C445" i="76"/>
  <c r="E445" i="76"/>
  <c r="C437" i="76"/>
  <c r="E437" i="76"/>
  <c r="C442" i="76"/>
  <c r="E442" i="76"/>
  <c r="C443" i="76"/>
  <c r="E443" i="76"/>
  <c r="C444" i="76"/>
  <c r="E444" i="76"/>
  <c r="C441" i="76"/>
  <c r="E441" i="76"/>
  <c r="C439" i="76"/>
  <c r="E439" i="76"/>
  <c r="C440" i="76"/>
  <c r="E440" i="76"/>
  <c r="C450" i="76"/>
  <c r="E450" i="76"/>
  <c r="C451" i="76"/>
  <c r="E451" i="76"/>
  <c r="C452" i="76"/>
  <c r="E452" i="76"/>
  <c r="C449" i="76"/>
  <c r="E449" i="76"/>
  <c r="C446" i="76"/>
  <c r="E446" i="76"/>
  <c r="C448" i="76"/>
  <c r="E448" i="76"/>
  <c r="C447" i="76"/>
  <c r="E447" i="76"/>
  <c r="C455" i="76"/>
  <c r="E455" i="76"/>
  <c r="C461" i="76"/>
  <c r="E461" i="76"/>
  <c r="C462" i="76"/>
  <c r="E462" i="76"/>
  <c r="C457" i="76"/>
  <c r="E457" i="76"/>
  <c r="C456" i="76"/>
  <c r="E456" i="76"/>
  <c r="C458" i="76"/>
  <c r="E458" i="76"/>
  <c r="C459" i="76"/>
  <c r="E459" i="76"/>
  <c r="C460" i="76"/>
  <c r="E460" i="76"/>
  <c r="C454" i="76"/>
  <c r="E454" i="76"/>
  <c r="C453" i="76"/>
  <c r="E453" i="76"/>
  <c r="C465" i="76"/>
  <c r="E465" i="76"/>
  <c r="C466" i="76"/>
  <c r="E466" i="76"/>
  <c r="C467" i="76"/>
  <c r="E467" i="76"/>
  <c r="C468" i="76"/>
  <c r="E468" i="76"/>
  <c r="C464" i="76"/>
  <c r="E464" i="76"/>
  <c r="C463" i="76"/>
  <c r="E463" i="76"/>
  <c r="C469" i="76"/>
  <c r="E469" i="76"/>
  <c r="C474" i="76"/>
  <c r="E474" i="76"/>
  <c r="C470" i="76"/>
  <c r="E470" i="76"/>
  <c r="C472" i="76"/>
  <c r="E472" i="76"/>
  <c r="C473" i="76"/>
  <c r="E473" i="76"/>
  <c r="C475" i="76"/>
  <c r="E475" i="76"/>
  <c r="C471" i="76"/>
  <c r="E471" i="76"/>
  <c r="C476" i="76"/>
  <c r="E476" i="76"/>
  <c r="C478" i="76"/>
  <c r="E478" i="76"/>
  <c r="C479" i="76"/>
  <c r="E479" i="76"/>
  <c r="C480" i="76"/>
  <c r="E480" i="76"/>
  <c r="C481" i="76"/>
  <c r="E481" i="76"/>
  <c r="C477" i="76"/>
  <c r="E477" i="76"/>
  <c r="C486" i="76"/>
  <c r="E486" i="76"/>
  <c r="C482" i="76"/>
  <c r="E482" i="76"/>
  <c r="C483" i="76"/>
  <c r="E483" i="76"/>
  <c r="C485" i="76"/>
  <c r="E485" i="76"/>
  <c r="C484" i="76"/>
  <c r="E484" i="76"/>
  <c r="C488" i="76"/>
  <c r="E488" i="76"/>
  <c r="C493" i="76"/>
  <c r="E493" i="76"/>
  <c r="C489" i="76"/>
  <c r="E489" i="76"/>
  <c r="C487" i="76"/>
  <c r="E487" i="76"/>
  <c r="C490" i="76"/>
  <c r="E490" i="76"/>
  <c r="C491" i="76"/>
  <c r="E491" i="76"/>
  <c r="C492" i="76"/>
  <c r="E492" i="76"/>
  <c r="C498" i="76"/>
  <c r="E498" i="76"/>
  <c r="C497" i="76"/>
  <c r="E497" i="76"/>
  <c r="C500" i="76"/>
  <c r="E500" i="76"/>
  <c r="C499" i="76"/>
  <c r="E499" i="76"/>
  <c r="C503" i="76"/>
  <c r="E503" i="76"/>
  <c r="C504" i="76"/>
  <c r="E504" i="76"/>
  <c r="C502" i="76"/>
  <c r="E502" i="76"/>
  <c r="C495" i="76"/>
  <c r="E495" i="76"/>
  <c r="C494" i="76"/>
  <c r="E494" i="76"/>
  <c r="C501" i="76"/>
  <c r="E501" i="76"/>
  <c r="C496" i="76"/>
  <c r="E496" i="76"/>
  <c r="C506" i="76"/>
  <c r="E506" i="76"/>
  <c r="C509" i="76"/>
  <c r="E509" i="76"/>
  <c r="C507" i="76"/>
  <c r="E507" i="76"/>
  <c r="C508" i="76"/>
  <c r="E508" i="76"/>
  <c r="C505" i="76"/>
  <c r="E505" i="76"/>
  <c r="C512" i="76"/>
  <c r="E512" i="76"/>
  <c r="C513" i="76"/>
  <c r="E513" i="76"/>
  <c r="C511" i="76"/>
  <c r="E511" i="76"/>
  <c r="C510" i="76"/>
  <c r="E510" i="76"/>
  <c r="C518" i="76"/>
  <c r="E518" i="76"/>
  <c r="C517" i="76"/>
  <c r="E517" i="76"/>
  <c r="C516" i="76"/>
  <c r="E516" i="76"/>
  <c r="C514" i="76"/>
  <c r="E514" i="76"/>
  <c r="C515" i="76"/>
  <c r="E515" i="76"/>
  <c r="C526" i="76"/>
  <c r="E526" i="76"/>
  <c r="C524" i="76"/>
  <c r="E524" i="76"/>
  <c r="C522" i="76"/>
  <c r="E522" i="76"/>
  <c r="C525" i="76"/>
  <c r="E525" i="76"/>
  <c r="C523" i="76"/>
  <c r="E523" i="76"/>
  <c r="C519" i="76"/>
  <c r="E519" i="76"/>
  <c r="C520" i="76"/>
  <c r="E520" i="76"/>
  <c r="C521" i="76"/>
  <c r="E521" i="76"/>
  <c r="C532" i="76"/>
  <c r="E532" i="76"/>
  <c r="C533" i="76"/>
  <c r="E533" i="76"/>
  <c r="C530" i="76"/>
  <c r="E530" i="76"/>
  <c r="C527" i="76"/>
  <c r="E527" i="76"/>
  <c r="C529" i="76"/>
  <c r="E529" i="76"/>
  <c r="C531" i="76"/>
  <c r="E531" i="76"/>
  <c r="C528" i="76"/>
  <c r="E528" i="76"/>
  <c r="C538" i="76"/>
  <c r="E538" i="76"/>
  <c r="C539" i="76"/>
  <c r="E539" i="76"/>
  <c r="C534" i="76"/>
  <c r="E534" i="76"/>
  <c r="C535" i="76"/>
  <c r="E535" i="76"/>
  <c r="C537" i="76"/>
  <c r="E537" i="76"/>
  <c r="C536" i="76"/>
  <c r="E536" i="76"/>
  <c r="C542" i="76"/>
  <c r="E542" i="76"/>
  <c r="C540" i="76"/>
  <c r="E540" i="76"/>
  <c r="C552" i="76"/>
  <c r="E552" i="76"/>
  <c r="C548" i="76"/>
  <c r="E548" i="76"/>
  <c r="C541" i="76"/>
  <c r="E541" i="76"/>
  <c r="C544" i="76"/>
  <c r="E544" i="76"/>
  <c r="C545" i="76"/>
  <c r="E545" i="76"/>
  <c r="C543" i="76"/>
  <c r="E543" i="76"/>
  <c r="C546" i="76"/>
  <c r="E546" i="76"/>
  <c r="C549" i="76"/>
  <c r="E549" i="76"/>
  <c r="C551" i="76"/>
  <c r="E551" i="76"/>
  <c r="C550" i="76"/>
  <c r="E550" i="76"/>
  <c r="C547" i="76"/>
  <c r="E547" i="76"/>
  <c r="C562" i="76"/>
  <c r="E562" i="76"/>
  <c r="C560" i="76"/>
  <c r="E560" i="76"/>
  <c r="C564" i="76"/>
  <c r="E564" i="76"/>
  <c r="C559" i="76"/>
  <c r="E559" i="76"/>
  <c r="C555" i="76"/>
  <c r="E555" i="76"/>
  <c r="C553" i="76"/>
  <c r="E553" i="76"/>
  <c r="C554" i="76"/>
  <c r="E554" i="76"/>
  <c r="C558" i="76"/>
  <c r="E558" i="76"/>
  <c r="C556" i="76"/>
  <c r="E556" i="76"/>
  <c r="C563" i="76"/>
  <c r="E563" i="76"/>
  <c r="C557" i="76"/>
  <c r="E557" i="76"/>
  <c r="C561" i="76"/>
  <c r="E561" i="76"/>
  <c r="C565" i="76"/>
  <c r="E565" i="76"/>
  <c r="C569" i="76"/>
  <c r="E569" i="76"/>
  <c r="C567" i="76"/>
  <c r="E567" i="76"/>
  <c r="C566" i="76"/>
  <c r="E566" i="76"/>
  <c r="C568" i="76"/>
  <c r="E568" i="76"/>
  <c r="C570" i="76"/>
  <c r="E570" i="76"/>
  <c r="C1892" i="76"/>
  <c r="E1892" i="76"/>
  <c r="C1893" i="76"/>
  <c r="E1893" i="76"/>
  <c r="C1887" i="76"/>
  <c r="E1887" i="76"/>
  <c r="C1883" i="76"/>
  <c r="E1883" i="76"/>
  <c r="C1880" i="76"/>
  <c r="E1880" i="76"/>
  <c r="C1890" i="76"/>
  <c r="E1890" i="76"/>
  <c r="C1886" i="76"/>
  <c r="E1886" i="76"/>
  <c r="C1882" i="76"/>
  <c r="E1882" i="76"/>
  <c r="C1879" i="76"/>
  <c r="E1879" i="76"/>
  <c r="C1884" i="76"/>
  <c r="E1884" i="76"/>
  <c r="C1894" i="76"/>
  <c r="E1894" i="76"/>
  <c r="C1891" i="76"/>
  <c r="E1891" i="76"/>
  <c r="C1889" i="76"/>
  <c r="E1889" i="76"/>
  <c r="C1888" i="76"/>
  <c r="E1888" i="76"/>
  <c r="C1885" i="76"/>
  <c r="E1885" i="76"/>
  <c r="C1881" i="76"/>
  <c r="E1881" i="76"/>
  <c r="C1909" i="76"/>
  <c r="E1909" i="76"/>
  <c r="C1901" i="76"/>
  <c r="E1901" i="76"/>
  <c r="C1900" i="76"/>
  <c r="E1900" i="76"/>
  <c r="C1896" i="76"/>
  <c r="E1896" i="76"/>
  <c r="C1898" i="76"/>
  <c r="E1898" i="76"/>
  <c r="C1905" i="76"/>
  <c r="E1905" i="76"/>
  <c r="C1897" i="76"/>
  <c r="E1897" i="76"/>
  <c r="C1903" i="76"/>
  <c r="E1903" i="76"/>
  <c r="C1910" i="76"/>
  <c r="E1910" i="76"/>
  <c r="C1899" i="76"/>
  <c r="E1899" i="76"/>
  <c r="C1906" i="76"/>
  <c r="E1906" i="76"/>
  <c r="C1902" i="76"/>
  <c r="E1902" i="76"/>
  <c r="C1895" i="76"/>
  <c r="E1895" i="76"/>
  <c r="C1907" i="76"/>
  <c r="E1907" i="76"/>
  <c r="C1908" i="76"/>
  <c r="E1908" i="76"/>
  <c r="C1904" i="76"/>
  <c r="E1904" i="76"/>
  <c r="C1922" i="76"/>
  <c r="E1922" i="76"/>
  <c r="C1919" i="76"/>
  <c r="E1919" i="76"/>
  <c r="C1921" i="76"/>
  <c r="E1921" i="76"/>
  <c r="C1918" i="76"/>
  <c r="E1918" i="76"/>
  <c r="C1925" i="76"/>
  <c r="E1925" i="76"/>
  <c r="C1913" i="76"/>
  <c r="E1913" i="76"/>
  <c r="C1923" i="76"/>
  <c r="E1923" i="76"/>
  <c r="C1915" i="76"/>
  <c r="E1915" i="76"/>
  <c r="C1912" i="76"/>
  <c r="E1912" i="76"/>
  <c r="C1911" i="76"/>
  <c r="E1911" i="76"/>
  <c r="C1924" i="76"/>
  <c r="E1924" i="76"/>
  <c r="C1920" i="76"/>
  <c r="E1920" i="76"/>
  <c r="C1916" i="76"/>
  <c r="E1916" i="76"/>
  <c r="C1914" i="76"/>
  <c r="E1914" i="76"/>
  <c r="C1917" i="76"/>
  <c r="E1917" i="76"/>
  <c r="C1926" i="76"/>
  <c r="E1926" i="76"/>
  <c r="C1937" i="76"/>
  <c r="E1937" i="76"/>
  <c r="C1929" i="76"/>
  <c r="E1929" i="76"/>
  <c r="C1933" i="76"/>
  <c r="E1933" i="76"/>
  <c r="C1930" i="76"/>
  <c r="E1930" i="76"/>
  <c r="C1931" i="76"/>
  <c r="E1931" i="76"/>
  <c r="C1928" i="76"/>
  <c r="E1928" i="76"/>
  <c r="C1939" i="76"/>
  <c r="E1939" i="76"/>
  <c r="C1940" i="76"/>
  <c r="E1940" i="76"/>
  <c r="C1932" i="76"/>
  <c r="E1932" i="76"/>
  <c r="C1938" i="76"/>
  <c r="E1938" i="76"/>
  <c r="C1936" i="76"/>
  <c r="E1936" i="76"/>
  <c r="C1935" i="76"/>
  <c r="E1935" i="76"/>
  <c r="C1934" i="76"/>
  <c r="E1934" i="76"/>
  <c r="C1927" i="76"/>
  <c r="E1927" i="76"/>
  <c r="C1943" i="76"/>
  <c r="E1943" i="76"/>
  <c r="C1941" i="76"/>
  <c r="E1941" i="76"/>
  <c r="C1951" i="76"/>
  <c r="E1951" i="76"/>
  <c r="C1944" i="76"/>
  <c r="E1944" i="76"/>
  <c r="C1949" i="76"/>
  <c r="E1949" i="76"/>
  <c r="C1942" i="76"/>
  <c r="E1942" i="76"/>
  <c r="C1950" i="76"/>
  <c r="E1950" i="76"/>
  <c r="C1947" i="76"/>
  <c r="E1947" i="76"/>
  <c r="C1946" i="76"/>
  <c r="E1946" i="76"/>
  <c r="C1948" i="76"/>
  <c r="E1948" i="76"/>
  <c r="C1945" i="76"/>
  <c r="E1945" i="76"/>
  <c r="C1954" i="76"/>
  <c r="E1954" i="76"/>
  <c r="C1956" i="76"/>
  <c r="E1956" i="76"/>
  <c r="C1955" i="76"/>
  <c r="E1955" i="76"/>
  <c r="C1957" i="76"/>
  <c r="E1957" i="76"/>
  <c r="C1952" i="76"/>
  <c r="E1952" i="76"/>
  <c r="C1953" i="76"/>
  <c r="E1953" i="76"/>
  <c r="C1958" i="76"/>
  <c r="E1958" i="76"/>
  <c r="C1963" i="76"/>
  <c r="E1963" i="76"/>
  <c r="C1965" i="76"/>
  <c r="E1965" i="76"/>
  <c r="C1959" i="76"/>
  <c r="E1959" i="76"/>
  <c r="C1960" i="76"/>
  <c r="E1960" i="76"/>
  <c r="C1966" i="76"/>
  <c r="E1966" i="76"/>
  <c r="C1967" i="76"/>
  <c r="E1967" i="76"/>
  <c r="C1964" i="76"/>
  <c r="E1964" i="76"/>
  <c r="C1961" i="76"/>
  <c r="E1961" i="76"/>
  <c r="C1962" i="76"/>
  <c r="E1962" i="76"/>
  <c r="C1971" i="76"/>
  <c r="E1971" i="76"/>
  <c r="C1969" i="76"/>
  <c r="E1969" i="76"/>
  <c r="C1970" i="76"/>
  <c r="E1970" i="76"/>
  <c r="C1968" i="76"/>
  <c r="E1968" i="76"/>
  <c r="C1973" i="76"/>
  <c r="E1973" i="76"/>
  <c r="C1981" i="76"/>
  <c r="E1981" i="76"/>
  <c r="C1976" i="76"/>
  <c r="E1976" i="76"/>
  <c r="C1983" i="76"/>
  <c r="E1983" i="76"/>
  <c r="C1982" i="76"/>
  <c r="E1982" i="76"/>
  <c r="C1980" i="76"/>
  <c r="E1980" i="76"/>
  <c r="C1975" i="76"/>
  <c r="E1975" i="76"/>
  <c r="C1977" i="76"/>
  <c r="E1977" i="76"/>
  <c r="C1974" i="76"/>
  <c r="E1974" i="76"/>
  <c r="C1979" i="76"/>
  <c r="E1979" i="76"/>
  <c r="C1978" i="76"/>
  <c r="E1978" i="76"/>
  <c r="C1972" i="76"/>
  <c r="E1972" i="76"/>
  <c r="C1984" i="76"/>
  <c r="E1984" i="76"/>
  <c r="C1988" i="76"/>
  <c r="E1988" i="76"/>
  <c r="C1990" i="76"/>
  <c r="E1990" i="76"/>
  <c r="C1995" i="76"/>
  <c r="E1995" i="76"/>
  <c r="C1996" i="76"/>
  <c r="E1996" i="76"/>
  <c r="C1989" i="76"/>
  <c r="E1989" i="76"/>
  <c r="C1986" i="76"/>
  <c r="E1986" i="76"/>
  <c r="C1987" i="76"/>
  <c r="E1987" i="76"/>
  <c r="C1992" i="76"/>
  <c r="E1992" i="76"/>
  <c r="C1991" i="76"/>
  <c r="E1991" i="76"/>
  <c r="C1985" i="76"/>
  <c r="E1985" i="76"/>
  <c r="C1993" i="76"/>
  <c r="E1993" i="76"/>
  <c r="C1994" i="76"/>
  <c r="E1994" i="76"/>
  <c r="C2002" i="76"/>
  <c r="E2002" i="76"/>
  <c r="C2000" i="76"/>
  <c r="E2000" i="76"/>
  <c r="C1998" i="76"/>
  <c r="E1998" i="76"/>
  <c r="C1997" i="76"/>
  <c r="E1997" i="76"/>
  <c r="C2003" i="76"/>
  <c r="E2003" i="76"/>
  <c r="C2004" i="76"/>
  <c r="E2004" i="76"/>
  <c r="C2001" i="76"/>
  <c r="E2001" i="76"/>
  <c r="C1999" i="76"/>
  <c r="E1999" i="76"/>
  <c r="C2005" i="76"/>
  <c r="E2005" i="76"/>
  <c r="C2012" i="76"/>
  <c r="E2012" i="76"/>
  <c r="C2011" i="76"/>
  <c r="E2011" i="76"/>
  <c r="C2016" i="76"/>
  <c r="E2016" i="76"/>
  <c r="C2013" i="76"/>
  <c r="E2013" i="76"/>
  <c r="C2010" i="76"/>
  <c r="E2010" i="76"/>
  <c r="C2007" i="76"/>
  <c r="E2007" i="76"/>
  <c r="C2014" i="76"/>
  <c r="E2014" i="76"/>
  <c r="C2008" i="76"/>
  <c r="E2008" i="76"/>
  <c r="C2006" i="76"/>
  <c r="E2006" i="76"/>
  <c r="C2009" i="76"/>
  <c r="E2009" i="76"/>
  <c r="C2015" i="76"/>
  <c r="E2015" i="76"/>
  <c r="C2030" i="76"/>
  <c r="E2030" i="76"/>
  <c r="C2027" i="76"/>
  <c r="E2027" i="76"/>
  <c r="C2017" i="76"/>
  <c r="E2017" i="76"/>
  <c r="C2022" i="76"/>
  <c r="E2022" i="76"/>
  <c r="C2021" i="76"/>
  <c r="E2021" i="76"/>
  <c r="C2019" i="76"/>
  <c r="E2019" i="76"/>
  <c r="C2020" i="76"/>
  <c r="E2020" i="76"/>
  <c r="C2028" i="76"/>
  <c r="E2028" i="76"/>
  <c r="C2018" i="76"/>
  <c r="E2018" i="76"/>
  <c r="C2026" i="76"/>
  <c r="E2026" i="76"/>
  <c r="C2029" i="76"/>
  <c r="E2029" i="76"/>
  <c r="C2024" i="76"/>
  <c r="E2024" i="76"/>
  <c r="C2025" i="76"/>
  <c r="E2025" i="76"/>
  <c r="C2023" i="76"/>
  <c r="E2023" i="76"/>
  <c r="C2031" i="76"/>
  <c r="E2031" i="76"/>
  <c r="C2034" i="76"/>
  <c r="E2034" i="76"/>
  <c r="C2035" i="76"/>
  <c r="E2035" i="76"/>
  <c r="C2037" i="76"/>
  <c r="E2037" i="76"/>
  <c r="C2036" i="76"/>
  <c r="E2036" i="76"/>
  <c r="C2033" i="76"/>
  <c r="E2033" i="76"/>
  <c r="C2032" i="76"/>
  <c r="E2032" i="76"/>
  <c r="C2042" i="76"/>
  <c r="E2042" i="76"/>
  <c r="C2045" i="76"/>
  <c r="E2045" i="76"/>
  <c r="C2044" i="76"/>
  <c r="E2044" i="76"/>
  <c r="C2043" i="76"/>
  <c r="E2043" i="76"/>
  <c r="C2046" i="76"/>
  <c r="E2046" i="76"/>
  <c r="C2041" i="76"/>
  <c r="E2041" i="76"/>
  <c r="C2040" i="76"/>
  <c r="E2040" i="76"/>
  <c r="C2039" i="76"/>
  <c r="E2039" i="76"/>
  <c r="C2038" i="76"/>
  <c r="E2038" i="76"/>
  <c r="C2049" i="76"/>
  <c r="E2049" i="76"/>
  <c r="C2047" i="76"/>
  <c r="E2047" i="76"/>
  <c r="C2050" i="76"/>
  <c r="E2050" i="76"/>
  <c r="C2048" i="76"/>
  <c r="E2048" i="76"/>
  <c r="C2058" i="76"/>
  <c r="E2058" i="76"/>
  <c r="C2060" i="76"/>
  <c r="E2060" i="76"/>
  <c r="C2061" i="76"/>
  <c r="E2061" i="76"/>
  <c r="C2056" i="76"/>
  <c r="E2056" i="76"/>
  <c r="C2053" i="76"/>
  <c r="E2053" i="76"/>
  <c r="C2055" i="76"/>
  <c r="E2055" i="76"/>
  <c r="C2057" i="76"/>
  <c r="E2057" i="76"/>
  <c r="C2059" i="76"/>
  <c r="E2059" i="76"/>
  <c r="C2051" i="76"/>
  <c r="E2051" i="76"/>
  <c r="C2052" i="76"/>
  <c r="E2052" i="76"/>
  <c r="C2054" i="76"/>
  <c r="E2054" i="76"/>
  <c r="C2067" i="76"/>
  <c r="E2067" i="76"/>
  <c r="C2069" i="76"/>
  <c r="E2069" i="76"/>
  <c r="C2062" i="76"/>
  <c r="E2062" i="76"/>
  <c r="C2064" i="76"/>
  <c r="E2064" i="76"/>
  <c r="C2066" i="76"/>
  <c r="E2066" i="76"/>
  <c r="C2068" i="76"/>
  <c r="E2068" i="76"/>
  <c r="C2065" i="76"/>
  <c r="E2065" i="76"/>
  <c r="C2063" i="76"/>
  <c r="E2063" i="76"/>
  <c r="C2070" i="76"/>
  <c r="E2070" i="76"/>
  <c r="C2072" i="76"/>
  <c r="E2072" i="76"/>
  <c r="C2071" i="76"/>
  <c r="E2071" i="76"/>
  <c r="C2073" i="76"/>
  <c r="E2073" i="76"/>
  <c r="C2074" i="76"/>
  <c r="E2074" i="76"/>
  <c r="C2078" i="76"/>
  <c r="E2078" i="76"/>
  <c r="C2075" i="76"/>
  <c r="E2075" i="76"/>
  <c r="C2082" i="76"/>
  <c r="E2082" i="76"/>
  <c r="C2080" i="76"/>
  <c r="E2080" i="76"/>
  <c r="C2077" i="76"/>
  <c r="E2077" i="76"/>
  <c r="C2076" i="76"/>
  <c r="E2076" i="76"/>
  <c r="C2079" i="76"/>
  <c r="E2079" i="76"/>
  <c r="C2081" i="76"/>
  <c r="E2081" i="76"/>
  <c r="C2084" i="76"/>
  <c r="E2084" i="76"/>
  <c r="C2083" i="76"/>
  <c r="E2083" i="76"/>
  <c r="C2085" i="76"/>
  <c r="E2085" i="76"/>
  <c r="C2086" i="76"/>
  <c r="E2086" i="76"/>
  <c r="C2089" i="76"/>
  <c r="E2089" i="76"/>
  <c r="C2088" i="76"/>
  <c r="E2088" i="76"/>
  <c r="C2087" i="76"/>
  <c r="E2087" i="76"/>
  <c r="C2090" i="76"/>
  <c r="E2090" i="76"/>
  <c r="C2096" i="76"/>
  <c r="E2096" i="76"/>
  <c r="C2095" i="76"/>
  <c r="E2095" i="76"/>
  <c r="C2098" i="76"/>
  <c r="E2098" i="76"/>
  <c r="C2099" i="76"/>
  <c r="E2099" i="76"/>
  <c r="C2094" i="76"/>
  <c r="E2094" i="76"/>
  <c r="C2097" i="76"/>
  <c r="E2097" i="76"/>
  <c r="C2091" i="76"/>
  <c r="E2091" i="76"/>
  <c r="C2100" i="76"/>
  <c r="E2100" i="76"/>
  <c r="C2093" i="76"/>
  <c r="E2093" i="76"/>
  <c r="C2092" i="76"/>
  <c r="E2092" i="76"/>
  <c r="C2103" i="76"/>
  <c r="E2103" i="76"/>
  <c r="C2105" i="76"/>
  <c r="E2105" i="76"/>
  <c r="C2102" i="76"/>
  <c r="E2102" i="76"/>
  <c r="C2104" i="76"/>
  <c r="E2104" i="76"/>
  <c r="C2101" i="76"/>
  <c r="E2101" i="76"/>
  <c r="C2114" i="76"/>
  <c r="E2114" i="76"/>
  <c r="C2107" i="76"/>
  <c r="E2107" i="76"/>
  <c r="C2120" i="76"/>
  <c r="E2120" i="76"/>
  <c r="C2109" i="76"/>
  <c r="E2109" i="76"/>
  <c r="C2106" i="76"/>
  <c r="E2106" i="76"/>
  <c r="C2108" i="76"/>
  <c r="E2108" i="76"/>
  <c r="C2119" i="76"/>
  <c r="E2119" i="76"/>
  <c r="C2112" i="76"/>
  <c r="E2112" i="76"/>
  <c r="C2115" i="76"/>
  <c r="E2115" i="76"/>
  <c r="C2110" i="76"/>
  <c r="E2110" i="76"/>
  <c r="C2111" i="76"/>
  <c r="E2111" i="76"/>
  <c r="C2118" i="76"/>
  <c r="E2118" i="76"/>
  <c r="C2117" i="76"/>
  <c r="E2117" i="76"/>
  <c r="C2113" i="76"/>
  <c r="E2113" i="76"/>
  <c r="C2116" i="76"/>
  <c r="E2116" i="76"/>
  <c r="C2126" i="76"/>
  <c r="E2126" i="76"/>
  <c r="C2127" i="76"/>
  <c r="E2127" i="76"/>
  <c r="C2124" i="76"/>
  <c r="E2124" i="76"/>
  <c r="C2128" i="76"/>
  <c r="E2128" i="76"/>
  <c r="C2129" i="76"/>
  <c r="E2129" i="76"/>
  <c r="C2130" i="76"/>
  <c r="E2130" i="76"/>
  <c r="C2122" i="76"/>
  <c r="E2122" i="76"/>
  <c r="C2131" i="76"/>
  <c r="E2131" i="76"/>
  <c r="C2125" i="76"/>
  <c r="E2125" i="76"/>
  <c r="C2123" i="76"/>
  <c r="E2123" i="76"/>
  <c r="C2133" i="76"/>
  <c r="E2133" i="76"/>
  <c r="C2132" i="76"/>
  <c r="E2132" i="76"/>
  <c r="C2121" i="76"/>
  <c r="E2121" i="76"/>
  <c r="C2134" i="76"/>
  <c r="E2134" i="76"/>
  <c r="C2138" i="76"/>
  <c r="E2138" i="76"/>
  <c r="C2136" i="76"/>
  <c r="E2136" i="76"/>
  <c r="C2137" i="76"/>
  <c r="E2137" i="76"/>
  <c r="C2135" i="76"/>
  <c r="E2135" i="76"/>
  <c r="C2142" i="76"/>
  <c r="E2142" i="76"/>
  <c r="C2141" i="76"/>
  <c r="E2141" i="76"/>
  <c r="C2139" i="76"/>
  <c r="E2139" i="76"/>
  <c r="C2140" i="76"/>
  <c r="E2140" i="76"/>
  <c r="C2145" i="76"/>
  <c r="E2145" i="76"/>
  <c r="C2147" i="76"/>
  <c r="E2147" i="76"/>
  <c r="C2144" i="76"/>
  <c r="E2144" i="76"/>
  <c r="C2146" i="76"/>
  <c r="E2146" i="76"/>
  <c r="C2148" i="76"/>
  <c r="E2148" i="76"/>
  <c r="C2149" i="76"/>
  <c r="E2149" i="76"/>
  <c r="C2150" i="76"/>
  <c r="E2150" i="76"/>
  <c r="C2143" i="76"/>
  <c r="E2143" i="76"/>
  <c r="C571" i="76"/>
  <c r="E571" i="76"/>
  <c r="C572" i="76"/>
  <c r="E572" i="76"/>
  <c r="C573" i="76"/>
  <c r="E573" i="76"/>
  <c r="C575" i="76"/>
  <c r="E575" i="76"/>
  <c r="C578" i="76"/>
  <c r="E578" i="76"/>
  <c r="C577" i="76"/>
  <c r="E577" i="76"/>
  <c r="C574" i="76"/>
  <c r="E574" i="76"/>
  <c r="C576" i="76"/>
  <c r="E576" i="76"/>
  <c r="C586" i="76"/>
  <c r="E586" i="76"/>
  <c r="C579" i="76"/>
  <c r="E579" i="76"/>
  <c r="C585" i="76"/>
  <c r="E585" i="76"/>
  <c r="C588" i="76"/>
  <c r="E588" i="76"/>
  <c r="C582" i="76"/>
  <c r="E582" i="76"/>
  <c r="C589" i="76"/>
  <c r="E589" i="76"/>
  <c r="C583" i="76"/>
  <c r="E583" i="76"/>
  <c r="C581" i="76"/>
  <c r="E581" i="76"/>
  <c r="C580" i="76"/>
  <c r="E580" i="76"/>
  <c r="C587" i="76"/>
  <c r="E587" i="76"/>
  <c r="C584" i="76"/>
  <c r="E584" i="76"/>
  <c r="C593" i="76"/>
  <c r="E593" i="76"/>
  <c r="C591" i="76"/>
  <c r="E591" i="76"/>
  <c r="C594" i="76"/>
  <c r="E594" i="76"/>
  <c r="C590" i="76"/>
  <c r="E590" i="76"/>
  <c r="C595" i="76"/>
  <c r="E595" i="76"/>
  <c r="C596" i="76"/>
  <c r="E596" i="76"/>
  <c r="C598" i="76"/>
  <c r="E598" i="76"/>
  <c r="C599" i="76"/>
  <c r="E599" i="76"/>
  <c r="C597" i="76"/>
  <c r="E597" i="76"/>
  <c r="C592" i="76"/>
  <c r="E592" i="76"/>
  <c r="C609" i="76"/>
  <c r="E609" i="76"/>
  <c r="C603" i="76"/>
  <c r="E603" i="76"/>
  <c r="C606" i="76"/>
  <c r="E606" i="76"/>
  <c r="C608" i="76"/>
  <c r="E608" i="76"/>
  <c r="C600" i="76"/>
  <c r="E600" i="76"/>
  <c r="C607" i="76"/>
  <c r="E607" i="76"/>
  <c r="C602" i="76"/>
  <c r="E602" i="76"/>
  <c r="C601" i="76"/>
  <c r="E601" i="76"/>
  <c r="C604" i="76"/>
  <c r="E604" i="76"/>
  <c r="C605" i="76"/>
  <c r="E605" i="76"/>
  <c r="C611" i="76"/>
  <c r="E611" i="76"/>
  <c r="C610" i="76"/>
  <c r="E610" i="76"/>
  <c r="C616" i="76"/>
  <c r="E616" i="76"/>
  <c r="C615" i="76"/>
  <c r="E615" i="76"/>
  <c r="C617" i="76"/>
  <c r="E617" i="76"/>
  <c r="C614" i="76"/>
  <c r="E614" i="76"/>
  <c r="C618" i="76"/>
  <c r="E618" i="76"/>
  <c r="C612" i="76"/>
  <c r="E612" i="76"/>
  <c r="C613" i="76"/>
  <c r="E613" i="76"/>
  <c r="C621" i="76"/>
  <c r="E621" i="76"/>
  <c r="C624" i="76"/>
  <c r="E624" i="76"/>
  <c r="C620" i="76"/>
  <c r="E620" i="76"/>
  <c r="C622" i="76"/>
  <c r="E622" i="76"/>
  <c r="C623" i="76"/>
  <c r="E623" i="76"/>
  <c r="C619" i="76"/>
  <c r="E619" i="76"/>
  <c r="C625" i="76"/>
  <c r="E625" i="76"/>
  <c r="C634" i="76"/>
  <c r="E634" i="76"/>
  <c r="C627" i="76"/>
  <c r="E627" i="76"/>
  <c r="C629" i="76"/>
  <c r="E629" i="76"/>
  <c r="C632" i="76"/>
  <c r="E632" i="76"/>
  <c r="C626" i="76"/>
  <c r="E626" i="76"/>
  <c r="C633" i="76"/>
  <c r="E633" i="76"/>
  <c r="C631" i="76"/>
  <c r="E631" i="76"/>
  <c r="C628" i="76"/>
  <c r="E628" i="76"/>
  <c r="C630" i="76"/>
  <c r="E630" i="76"/>
  <c r="C636" i="76"/>
  <c r="E636" i="76"/>
  <c r="C635" i="76"/>
  <c r="E635" i="76"/>
  <c r="C637" i="76"/>
  <c r="E637" i="76"/>
  <c r="C638" i="76"/>
  <c r="E638" i="76"/>
  <c r="C639" i="76"/>
  <c r="E639" i="76"/>
  <c r="C640" i="76"/>
  <c r="E640" i="76"/>
  <c r="C643" i="76"/>
  <c r="E643" i="76"/>
  <c r="C641" i="76"/>
  <c r="E641" i="76"/>
  <c r="C649" i="76"/>
  <c r="E649" i="76"/>
  <c r="C644" i="76"/>
  <c r="E644" i="76"/>
  <c r="C650" i="76"/>
  <c r="E650" i="76"/>
  <c r="C647" i="76"/>
  <c r="E647" i="76"/>
  <c r="C648" i="76"/>
  <c r="E648" i="76"/>
  <c r="C642" i="76"/>
  <c r="E642" i="76"/>
  <c r="C645" i="76"/>
  <c r="E645" i="76"/>
  <c r="C646" i="76"/>
  <c r="E646" i="76"/>
  <c r="C651" i="76"/>
  <c r="E651" i="76"/>
  <c r="C652" i="76"/>
  <c r="E652" i="76"/>
  <c r="C653" i="76"/>
  <c r="E653" i="76"/>
  <c r="C657" i="76"/>
  <c r="E657" i="76"/>
  <c r="C660" i="76"/>
  <c r="E660" i="76"/>
  <c r="C659" i="76"/>
  <c r="E659" i="76"/>
  <c r="C658" i="76"/>
  <c r="E658" i="76"/>
  <c r="C663" i="76"/>
  <c r="E663" i="76"/>
  <c r="C661" i="76"/>
  <c r="E661" i="76"/>
  <c r="C662" i="76"/>
  <c r="E662" i="76"/>
  <c r="C655" i="76"/>
  <c r="E655" i="76"/>
  <c r="C664" i="76"/>
  <c r="E664" i="76"/>
  <c r="C656" i="76"/>
  <c r="E656" i="76"/>
  <c r="C654" i="76"/>
  <c r="E654" i="76"/>
  <c r="C665" i="76"/>
  <c r="E665" i="76"/>
  <c r="C666" i="76"/>
  <c r="E666" i="76"/>
  <c r="C667" i="76"/>
  <c r="E667" i="76"/>
  <c r="C676" i="76"/>
  <c r="E676" i="76"/>
  <c r="C670" i="76"/>
  <c r="E670" i="76"/>
  <c r="C672" i="76"/>
  <c r="E672" i="76"/>
  <c r="C668" i="76"/>
  <c r="E668" i="76"/>
  <c r="C671" i="76"/>
  <c r="E671" i="76"/>
  <c r="C669" i="76"/>
  <c r="E669" i="76"/>
  <c r="C677" i="76"/>
  <c r="E677" i="76"/>
  <c r="C674" i="76"/>
  <c r="E674" i="76"/>
  <c r="C675" i="76"/>
  <c r="E675" i="76"/>
  <c r="C678" i="76"/>
  <c r="E678" i="76"/>
  <c r="C679" i="76"/>
  <c r="E679" i="76"/>
  <c r="C673" i="76"/>
  <c r="E673" i="76"/>
  <c r="C684" i="76"/>
  <c r="E684" i="76"/>
  <c r="C681" i="76"/>
  <c r="E681" i="76"/>
  <c r="C683" i="76"/>
  <c r="E683" i="76"/>
  <c r="C687" i="76"/>
  <c r="E687" i="76"/>
  <c r="C682" i="76"/>
  <c r="E682" i="76"/>
  <c r="C680" i="76"/>
  <c r="E680" i="76"/>
  <c r="C688" i="76"/>
  <c r="E688" i="76"/>
  <c r="C689" i="76"/>
  <c r="E689" i="76"/>
  <c r="C685" i="76"/>
  <c r="E685" i="76"/>
  <c r="C686" i="76"/>
  <c r="E686" i="76"/>
  <c r="C691" i="76"/>
  <c r="E691" i="76"/>
  <c r="C695" i="76"/>
  <c r="E695" i="76"/>
  <c r="C696" i="76"/>
  <c r="E696" i="76"/>
  <c r="C697" i="76"/>
  <c r="E697" i="76"/>
  <c r="C694" i="76"/>
  <c r="E694" i="76"/>
  <c r="C692" i="76"/>
  <c r="E692" i="76"/>
  <c r="C690" i="76"/>
  <c r="E690" i="76"/>
  <c r="C693" i="76"/>
  <c r="E693" i="76"/>
  <c r="C701" i="76"/>
  <c r="E701" i="76"/>
  <c r="C698" i="76"/>
  <c r="E698" i="76"/>
  <c r="C700" i="76"/>
  <c r="E700" i="76"/>
  <c r="C699" i="76"/>
  <c r="E699" i="76"/>
  <c r="C702" i="76"/>
  <c r="E702" i="76"/>
  <c r="C703" i="76"/>
  <c r="E703" i="76"/>
  <c r="C704" i="76"/>
  <c r="E704" i="76"/>
  <c r="C705" i="76"/>
  <c r="E705" i="76"/>
  <c r="C711" i="76"/>
  <c r="E711" i="76"/>
  <c r="C710" i="76"/>
  <c r="E710" i="76"/>
  <c r="C707" i="76"/>
  <c r="E707" i="76"/>
  <c r="C708" i="76"/>
  <c r="E708" i="76"/>
  <c r="C706" i="76"/>
  <c r="E706" i="76"/>
  <c r="C709" i="76"/>
  <c r="E709" i="76"/>
  <c r="C713" i="76"/>
  <c r="E713" i="76"/>
  <c r="C714" i="76"/>
  <c r="E714" i="76"/>
  <c r="C716" i="76"/>
  <c r="E716" i="76"/>
  <c r="C715" i="76"/>
  <c r="E715" i="76"/>
  <c r="C712" i="76"/>
  <c r="E712" i="76"/>
  <c r="C717" i="76"/>
  <c r="E717" i="76"/>
  <c r="C718" i="76"/>
  <c r="E718" i="76"/>
  <c r="C723" i="76"/>
  <c r="E723" i="76"/>
  <c r="C724" i="76"/>
  <c r="E724" i="76"/>
  <c r="C725" i="76"/>
  <c r="E725" i="76"/>
  <c r="C719" i="76"/>
  <c r="E719" i="76"/>
  <c r="C720" i="76"/>
  <c r="E720" i="76"/>
  <c r="C726" i="76"/>
  <c r="E726" i="76"/>
  <c r="C721" i="76"/>
  <c r="E721" i="76"/>
  <c r="C722" i="76"/>
  <c r="E722" i="76"/>
  <c r="C727" i="76"/>
  <c r="E727" i="76"/>
  <c r="C728" i="76"/>
  <c r="E728" i="76"/>
  <c r="C729" i="76"/>
  <c r="E729" i="76"/>
  <c r="C730" i="76"/>
  <c r="E730" i="76"/>
  <c r="C732" i="76"/>
  <c r="E732" i="76"/>
  <c r="C731" i="76"/>
  <c r="E731" i="76"/>
  <c r="C737" i="76"/>
  <c r="E737" i="76"/>
  <c r="C738" i="76"/>
  <c r="E738" i="76"/>
  <c r="C736" i="76"/>
  <c r="E736" i="76"/>
  <c r="C733" i="76"/>
  <c r="E733" i="76"/>
  <c r="C734" i="76"/>
  <c r="E734" i="76"/>
  <c r="C735" i="76"/>
  <c r="E735" i="76"/>
  <c r="C740" i="76"/>
  <c r="E740" i="76"/>
  <c r="C741" i="76"/>
  <c r="E741" i="76"/>
  <c r="C739" i="76"/>
  <c r="E739" i="76"/>
  <c r="C742" i="76"/>
  <c r="E742" i="76"/>
  <c r="C744" i="76"/>
  <c r="E744" i="76"/>
  <c r="C747" i="76"/>
  <c r="E747" i="76"/>
  <c r="C745" i="76"/>
  <c r="E745" i="76"/>
  <c r="C746" i="76"/>
  <c r="E746" i="76"/>
  <c r="C749" i="76"/>
  <c r="E749" i="76"/>
  <c r="C743" i="76"/>
  <c r="E743" i="76"/>
  <c r="C748" i="76"/>
  <c r="E748" i="76"/>
  <c r="C750" i="76"/>
  <c r="E750" i="76"/>
  <c r="C751" i="76"/>
  <c r="E751" i="76"/>
  <c r="C752" i="76"/>
  <c r="E752" i="76"/>
  <c r="C755" i="76"/>
  <c r="E755" i="76"/>
  <c r="C756" i="76"/>
  <c r="E756" i="76"/>
  <c r="C754" i="76"/>
  <c r="E754" i="76"/>
  <c r="C753" i="76"/>
  <c r="E753" i="76"/>
  <c r="C757" i="76"/>
  <c r="E757" i="76"/>
  <c r="C759" i="76"/>
  <c r="E759" i="76"/>
  <c r="C758" i="76"/>
  <c r="E758" i="76"/>
  <c r="C763" i="76"/>
  <c r="E763" i="76"/>
  <c r="C760" i="76"/>
  <c r="E760" i="76"/>
  <c r="C762" i="76"/>
  <c r="E762" i="76"/>
  <c r="C761" i="76"/>
  <c r="E761" i="76"/>
  <c r="C764" i="76"/>
  <c r="E764" i="76"/>
  <c r="C765" i="76"/>
  <c r="E765" i="76"/>
  <c r="C766" i="76"/>
  <c r="E766" i="76"/>
  <c r="C767" i="76"/>
  <c r="E767" i="76"/>
  <c r="C769" i="76"/>
  <c r="E769" i="76"/>
  <c r="C768" i="76"/>
  <c r="E768" i="76"/>
  <c r="C770" i="76"/>
  <c r="E770" i="76"/>
  <c r="C772" i="76"/>
  <c r="E772" i="76"/>
  <c r="C775" i="76"/>
  <c r="E775" i="76"/>
  <c r="C776" i="76"/>
  <c r="E776" i="76"/>
  <c r="C773" i="76"/>
  <c r="E773" i="76"/>
  <c r="C777" i="76"/>
  <c r="E777" i="76"/>
  <c r="C781" i="76"/>
  <c r="E781" i="76"/>
  <c r="C782" i="76"/>
  <c r="E782" i="76"/>
  <c r="C771" i="76"/>
  <c r="E771" i="76"/>
  <c r="C774" i="76"/>
  <c r="E774" i="76"/>
  <c r="C778" i="76"/>
  <c r="E778" i="76"/>
  <c r="C779" i="76"/>
  <c r="E779" i="76"/>
  <c r="C780" i="76"/>
  <c r="E780" i="76"/>
  <c r="C788" i="76"/>
  <c r="E788" i="76"/>
  <c r="C784" i="76"/>
  <c r="E784" i="76"/>
  <c r="C783" i="76"/>
  <c r="E783" i="76"/>
  <c r="C787" i="76"/>
  <c r="E787" i="76"/>
  <c r="C786" i="76"/>
  <c r="E786" i="76"/>
  <c r="C785" i="76"/>
  <c r="E785" i="76"/>
  <c r="C792" i="76"/>
  <c r="E792" i="76"/>
  <c r="C790" i="76"/>
  <c r="E790" i="76"/>
  <c r="C796" i="76"/>
  <c r="E796" i="76"/>
  <c r="C791" i="76"/>
  <c r="E791" i="76"/>
  <c r="C789" i="76"/>
  <c r="E789" i="76"/>
  <c r="C795" i="76"/>
  <c r="E795" i="76"/>
  <c r="C793" i="76"/>
  <c r="E793" i="76"/>
  <c r="C794" i="76"/>
  <c r="E794" i="76"/>
  <c r="C798" i="76"/>
  <c r="E798" i="76"/>
  <c r="C797" i="76"/>
  <c r="E797" i="76"/>
  <c r="C800" i="76"/>
  <c r="E800" i="76"/>
  <c r="C801" i="76"/>
  <c r="E801" i="76"/>
  <c r="C799" i="76"/>
  <c r="E799" i="76"/>
  <c r="C804" i="76"/>
  <c r="E804" i="76"/>
  <c r="C805" i="76"/>
  <c r="E805" i="76"/>
  <c r="C803" i="76"/>
  <c r="E803" i="76"/>
  <c r="C802" i="76"/>
  <c r="E802" i="76"/>
  <c r="C806" i="76"/>
  <c r="E806" i="76"/>
  <c r="C812" i="76"/>
  <c r="E812" i="76"/>
  <c r="C810" i="76"/>
  <c r="E810" i="76"/>
  <c r="C814" i="76"/>
  <c r="E814" i="76"/>
  <c r="C808" i="76"/>
  <c r="E808" i="76"/>
  <c r="C807" i="76"/>
  <c r="E807" i="76"/>
  <c r="C811" i="76"/>
  <c r="E811" i="76"/>
  <c r="C809" i="76"/>
  <c r="E809" i="76"/>
  <c r="C813" i="76"/>
  <c r="E813" i="76"/>
  <c r="C820" i="76"/>
  <c r="E820" i="76"/>
  <c r="C817" i="76"/>
  <c r="E817" i="76"/>
  <c r="C816" i="76"/>
  <c r="E816" i="76"/>
  <c r="C815" i="76"/>
  <c r="E815" i="76"/>
  <c r="C818" i="76"/>
  <c r="E818" i="76"/>
  <c r="C819" i="76"/>
  <c r="E819" i="76"/>
  <c r="C822" i="76"/>
  <c r="E822" i="76"/>
  <c r="C823" i="76"/>
  <c r="E823" i="76"/>
  <c r="C821" i="76"/>
  <c r="E821" i="76"/>
  <c r="C824" i="76"/>
  <c r="E824" i="76"/>
  <c r="C825" i="76"/>
  <c r="E825" i="76"/>
  <c r="C826" i="76"/>
  <c r="E826" i="76"/>
  <c r="C827" i="76"/>
  <c r="E827" i="76"/>
  <c r="C828" i="76"/>
  <c r="E828" i="76"/>
  <c r="C831" i="76"/>
  <c r="E831" i="76"/>
  <c r="C830" i="76"/>
  <c r="E830" i="76"/>
  <c r="C833" i="76"/>
  <c r="E833" i="76"/>
  <c r="C832" i="76"/>
  <c r="E832" i="76"/>
  <c r="C829" i="76"/>
  <c r="E829" i="76"/>
  <c r="C836" i="76"/>
  <c r="E836" i="76"/>
  <c r="C835" i="76"/>
  <c r="E835" i="76"/>
  <c r="C834" i="76"/>
  <c r="E834" i="76"/>
  <c r="C842" i="76"/>
  <c r="E842" i="76"/>
  <c r="C839" i="76"/>
  <c r="E839" i="76"/>
  <c r="C840" i="76"/>
  <c r="E840" i="76"/>
  <c r="C843" i="76"/>
  <c r="E843" i="76"/>
  <c r="C841" i="76"/>
  <c r="E841" i="76"/>
  <c r="C844" i="76"/>
  <c r="E844" i="76"/>
  <c r="C837" i="76"/>
  <c r="E837" i="76"/>
  <c r="C838" i="76"/>
  <c r="E838" i="76"/>
  <c r="C847" i="76"/>
  <c r="E847" i="76"/>
  <c r="C845" i="76"/>
  <c r="E845" i="76"/>
  <c r="C846" i="76"/>
  <c r="E846" i="76"/>
  <c r="C851" i="76"/>
  <c r="E851" i="76"/>
  <c r="C852" i="76"/>
  <c r="E852" i="76"/>
  <c r="C853" i="76"/>
  <c r="E853" i="76"/>
  <c r="C848" i="76"/>
  <c r="E848" i="76"/>
  <c r="C850" i="76"/>
  <c r="E850" i="76"/>
  <c r="C849" i="76"/>
  <c r="E849" i="76"/>
  <c r="C857" i="76"/>
  <c r="E857" i="76"/>
  <c r="C858" i="76"/>
  <c r="E858" i="76"/>
  <c r="C856" i="76"/>
  <c r="E856" i="76"/>
  <c r="C854" i="76"/>
  <c r="E854" i="76"/>
  <c r="C859" i="76"/>
  <c r="E859" i="76"/>
  <c r="C860" i="76"/>
  <c r="E860" i="76"/>
  <c r="C855" i="76"/>
  <c r="E855" i="76"/>
  <c r="C862" i="76"/>
  <c r="E862" i="76"/>
  <c r="C863" i="76"/>
  <c r="E863" i="76"/>
  <c r="C861" i="76"/>
  <c r="E861" i="76"/>
  <c r="C864" i="76"/>
  <c r="E864" i="76"/>
  <c r="C865" i="76"/>
  <c r="E865" i="76"/>
  <c r="C866" i="76"/>
  <c r="E866" i="76"/>
  <c r="C870" i="76"/>
  <c r="E870" i="76"/>
  <c r="C872" i="76"/>
  <c r="E872" i="76"/>
  <c r="C871" i="76"/>
  <c r="E871" i="76"/>
  <c r="C867" i="76"/>
  <c r="E867" i="76"/>
  <c r="C868" i="76"/>
  <c r="E868" i="76"/>
  <c r="C869" i="76"/>
  <c r="E869" i="76"/>
  <c r="C876" i="76"/>
  <c r="E876" i="76"/>
  <c r="C873" i="76"/>
  <c r="E873" i="76"/>
  <c r="C878" i="76"/>
  <c r="E878" i="76"/>
  <c r="C879" i="76"/>
  <c r="E879" i="76"/>
  <c r="C874" i="76"/>
  <c r="E874" i="76"/>
  <c r="C875" i="76"/>
  <c r="E875" i="76"/>
  <c r="C877" i="76"/>
  <c r="E877" i="76"/>
  <c r="C880" i="76"/>
  <c r="E880" i="76"/>
  <c r="C881" i="76"/>
  <c r="E881" i="76"/>
  <c r="C890" i="76"/>
  <c r="E890" i="76"/>
  <c r="C884" i="76"/>
  <c r="E884" i="76"/>
  <c r="C883" i="76"/>
  <c r="E883" i="76"/>
  <c r="C882" i="76"/>
  <c r="E882" i="76"/>
  <c r="C892" i="76"/>
  <c r="E892" i="76"/>
  <c r="C886" i="76"/>
  <c r="E886" i="76"/>
  <c r="C889" i="76"/>
  <c r="E889" i="76"/>
  <c r="C891" i="76"/>
  <c r="E891" i="76"/>
  <c r="C888" i="76"/>
  <c r="E888" i="76"/>
  <c r="C885" i="76"/>
  <c r="E885" i="76"/>
  <c r="C887" i="76"/>
  <c r="E887" i="76"/>
  <c r="C897" i="76"/>
  <c r="E897" i="76"/>
  <c r="C898" i="76"/>
  <c r="E898" i="76"/>
  <c r="C899" i="76"/>
  <c r="E899" i="76"/>
  <c r="C901" i="76"/>
  <c r="E901" i="76"/>
  <c r="C894" i="76"/>
  <c r="E894" i="76"/>
  <c r="C893" i="76"/>
  <c r="E893" i="76"/>
  <c r="C900" i="76"/>
  <c r="E900" i="76"/>
  <c r="C896" i="76"/>
  <c r="E896" i="76"/>
  <c r="C895" i="76"/>
  <c r="E895" i="76"/>
  <c r="C903" i="76"/>
  <c r="E903" i="76"/>
  <c r="C904" i="76"/>
  <c r="E904" i="76"/>
  <c r="C902" i="76"/>
  <c r="E902" i="76"/>
  <c r="C905" i="76"/>
  <c r="E905" i="76"/>
  <c r="C907" i="76"/>
  <c r="E907" i="76"/>
  <c r="C906" i="76"/>
  <c r="E906" i="76"/>
  <c r="C908" i="76"/>
  <c r="E908" i="76"/>
  <c r="C913" i="76"/>
  <c r="E913" i="76"/>
  <c r="C911" i="76"/>
  <c r="E911" i="76"/>
  <c r="C910" i="76"/>
  <c r="E910" i="76"/>
  <c r="C912" i="76"/>
  <c r="E912" i="76"/>
  <c r="C909" i="76"/>
  <c r="E909" i="76"/>
  <c r="C914" i="76"/>
  <c r="E914" i="76"/>
  <c r="C916" i="76"/>
  <c r="E916" i="76"/>
  <c r="C915" i="76"/>
  <c r="E915" i="76"/>
  <c r="C918" i="76"/>
  <c r="E918" i="76"/>
  <c r="C921" i="76"/>
  <c r="E921" i="76"/>
  <c r="C920" i="76"/>
  <c r="E920" i="76"/>
  <c r="C919" i="76"/>
  <c r="E919" i="76"/>
  <c r="C917" i="76"/>
  <c r="E917" i="76"/>
  <c r="C924" i="76"/>
  <c r="E924" i="76"/>
  <c r="C926" i="76"/>
  <c r="E926" i="76"/>
  <c r="C923" i="76"/>
  <c r="E923" i="76"/>
  <c r="C922" i="76"/>
  <c r="E922" i="76"/>
  <c r="C928" i="76"/>
  <c r="E928" i="76"/>
  <c r="C925" i="76"/>
  <c r="E925" i="76"/>
  <c r="C927" i="76"/>
  <c r="E927" i="76"/>
  <c r="C932" i="76"/>
  <c r="E932" i="76"/>
  <c r="C929" i="76"/>
  <c r="E929" i="76"/>
  <c r="C930" i="76"/>
  <c r="E930" i="76"/>
  <c r="C931" i="76"/>
  <c r="E931" i="76"/>
  <c r="C933" i="76"/>
  <c r="E933" i="76"/>
  <c r="C936" i="76"/>
  <c r="E936" i="76"/>
  <c r="C937" i="76"/>
  <c r="E937" i="76"/>
  <c r="C938" i="76"/>
  <c r="E938" i="76"/>
  <c r="C941" i="76"/>
  <c r="E941" i="76"/>
  <c r="C940" i="76"/>
  <c r="E940" i="76"/>
  <c r="C935" i="76"/>
  <c r="E935" i="76"/>
  <c r="C934" i="76"/>
  <c r="E934" i="76"/>
  <c r="C939" i="76"/>
  <c r="E939" i="76"/>
  <c r="C947" i="76"/>
  <c r="E947" i="76"/>
  <c r="C953" i="76"/>
  <c r="E953" i="76"/>
  <c r="C942" i="76"/>
  <c r="E942" i="76"/>
  <c r="C948" i="76"/>
  <c r="E948" i="76"/>
  <c r="C949" i="76"/>
  <c r="E949" i="76"/>
  <c r="C944" i="76"/>
  <c r="E944" i="76"/>
  <c r="C950" i="76"/>
  <c r="E950" i="76"/>
  <c r="C945" i="76"/>
  <c r="E945" i="76"/>
  <c r="C952" i="76"/>
  <c r="E952" i="76"/>
  <c r="C951" i="76"/>
  <c r="E951" i="76"/>
  <c r="C946" i="76"/>
  <c r="E946" i="76"/>
  <c r="C943" i="76"/>
  <c r="E943" i="76"/>
  <c r="C971" i="76"/>
  <c r="E971" i="76"/>
  <c r="C955" i="76"/>
  <c r="E955" i="76"/>
  <c r="C958" i="76"/>
  <c r="E958" i="76"/>
  <c r="C959" i="76"/>
  <c r="E959" i="76"/>
  <c r="C960" i="76"/>
  <c r="E960" i="76"/>
  <c r="C956" i="76"/>
  <c r="E956" i="76"/>
  <c r="C964" i="76"/>
  <c r="E964" i="76"/>
  <c r="C969" i="76"/>
  <c r="E969" i="76"/>
  <c r="C963" i="76"/>
  <c r="E963" i="76"/>
  <c r="C962" i="76"/>
  <c r="E962" i="76"/>
  <c r="C970" i="76"/>
  <c r="E970" i="76"/>
  <c r="C957" i="76"/>
  <c r="E957" i="76"/>
  <c r="C967" i="76"/>
  <c r="E967" i="76"/>
  <c r="C961" i="76"/>
  <c r="E961" i="76"/>
  <c r="C968" i="76"/>
  <c r="E968" i="76"/>
  <c r="C966" i="76"/>
  <c r="E966" i="76"/>
  <c r="C965" i="76"/>
  <c r="E965" i="76"/>
  <c r="C954" i="76"/>
  <c r="E954" i="76"/>
  <c r="C978" i="76"/>
  <c r="E978" i="76"/>
  <c r="C977" i="76"/>
  <c r="E977" i="76"/>
  <c r="C973" i="76"/>
  <c r="E973" i="76"/>
  <c r="C975" i="76"/>
  <c r="E975" i="76"/>
  <c r="C974" i="76"/>
  <c r="E974" i="76"/>
  <c r="C976" i="76"/>
  <c r="E976" i="76"/>
  <c r="C972" i="76"/>
  <c r="E972" i="76"/>
  <c r="C992" i="76"/>
  <c r="E992" i="76"/>
  <c r="C980" i="76"/>
  <c r="E980" i="76"/>
  <c r="C981" i="76"/>
  <c r="E981" i="76"/>
  <c r="C982" i="76"/>
  <c r="E982" i="76"/>
  <c r="C979" i="76"/>
  <c r="E979" i="76"/>
  <c r="C988" i="76"/>
  <c r="E988" i="76"/>
  <c r="C989" i="76"/>
  <c r="E989" i="76"/>
  <c r="C987" i="76"/>
  <c r="E987" i="76"/>
  <c r="C983" i="76"/>
  <c r="E983" i="76"/>
  <c r="C986" i="76"/>
  <c r="E986" i="76"/>
  <c r="C984" i="76"/>
  <c r="E984" i="76"/>
  <c r="C985" i="76"/>
  <c r="E985" i="76"/>
  <c r="C990" i="76"/>
  <c r="E990" i="76"/>
  <c r="C991" i="76"/>
  <c r="E991" i="76"/>
  <c r="C998" i="76"/>
  <c r="E998" i="76"/>
  <c r="C996" i="76"/>
  <c r="E996" i="76"/>
  <c r="C995" i="76"/>
  <c r="E995" i="76"/>
  <c r="C993" i="76"/>
  <c r="E993" i="76"/>
  <c r="C994" i="76"/>
  <c r="E994" i="76"/>
  <c r="C997" i="76"/>
  <c r="E997" i="76"/>
  <c r="C1002" i="76"/>
  <c r="E1002" i="76"/>
  <c r="C999" i="76"/>
  <c r="E999" i="76"/>
  <c r="C1001" i="76"/>
  <c r="E1001" i="76"/>
  <c r="C1000" i="76"/>
  <c r="E1000" i="76"/>
  <c r="C1003" i="76"/>
  <c r="E1003" i="76"/>
  <c r="C1004" i="76"/>
  <c r="E1004" i="76"/>
  <c r="C1007" i="76"/>
  <c r="E1007" i="76"/>
  <c r="C1006" i="76"/>
  <c r="E1006" i="76"/>
  <c r="C1008" i="76"/>
  <c r="E1008" i="76"/>
  <c r="C1005" i="76"/>
  <c r="E1005" i="76"/>
  <c r="C1009" i="76"/>
  <c r="E1009" i="76"/>
  <c r="C1010" i="76"/>
  <c r="E1010" i="76"/>
  <c r="C1011" i="76"/>
  <c r="E1011" i="76"/>
  <c r="C1012" i="76"/>
  <c r="E1012" i="76"/>
  <c r="C1013" i="76"/>
  <c r="E1013" i="76"/>
  <c r="C1014" i="76"/>
  <c r="E1014" i="76"/>
  <c r="C1015" i="76"/>
  <c r="E1015" i="76"/>
  <c r="C1016" i="76"/>
  <c r="E1016" i="76"/>
  <c r="C1020" i="76"/>
  <c r="E1020" i="76"/>
  <c r="C1017" i="76"/>
  <c r="E1017" i="76"/>
  <c r="C1021" i="76"/>
  <c r="E1021" i="76"/>
  <c r="C1022" i="76"/>
  <c r="E1022" i="76"/>
  <c r="C1019" i="76"/>
  <c r="E1019" i="76"/>
  <c r="C1018" i="76"/>
  <c r="E1018" i="76"/>
  <c r="C1023" i="76"/>
  <c r="E1023" i="76"/>
  <c r="C1024" i="76"/>
  <c r="E1024" i="76"/>
  <c r="C1025" i="76"/>
  <c r="E1025" i="76"/>
  <c r="C1027" i="76"/>
  <c r="E1027" i="76"/>
  <c r="C1028" i="76"/>
  <c r="E1028" i="76"/>
  <c r="C1030" i="76"/>
  <c r="E1030" i="76"/>
  <c r="C1029" i="76"/>
  <c r="E1029" i="76"/>
  <c r="C1026" i="76"/>
  <c r="E1026" i="76"/>
  <c r="C1032" i="76"/>
  <c r="E1032" i="76"/>
  <c r="C1031" i="76"/>
  <c r="E1031" i="76"/>
  <c r="C1034" i="76"/>
  <c r="E1034" i="76"/>
  <c r="C1033" i="76"/>
  <c r="E1033" i="76"/>
  <c r="C1035" i="76"/>
  <c r="E1035" i="76"/>
  <c r="C1036" i="76"/>
  <c r="E1036" i="76"/>
  <c r="C1037" i="76"/>
  <c r="E1037" i="76"/>
  <c r="C1038" i="76"/>
  <c r="E1038" i="76"/>
  <c r="C1039" i="76"/>
  <c r="E1039" i="76"/>
  <c r="C1044" i="76"/>
  <c r="E1044" i="76"/>
  <c r="C1040" i="76"/>
  <c r="E1040" i="76"/>
  <c r="C1043" i="76"/>
  <c r="E1043" i="76"/>
  <c r="C1042" i="76"/>
  <c r="E1042" i="76"/>
  <c r="C1045" i="76"/>
  <c r="E1045" i="76"/>
  <c r="C1041" i="76"/>
  <c r="E1041" i="76"/>
  <c r="C1048" i="76"/>
  <c r="E1048" i="76"/>
  <c r="C1049" i="76"/>
  <c r="E1049" i="76"/>
  <c r="C1050" i="76"/>
  <c r="E1050" i="76"/>
  <c r="C1047" i="76"/>
  <c r="E1047" i="76"/>
  <c r="C1046" i="76"/>
  <c r="E1046" i="76"/>
  <c r="C1051" i="76"/>
  <c r="E1051" i="76"/>
  <c r="C1054" i="76"/>
  <c r="E1054" i="76"/>
  <c r="C1052" i="76"/>
  <c r="E1052" i="76"/>
  <c r="C1053" i="76"/>
  <c r="E1053" i="76"/>
  <c r="C1058" i="76"/>
  <c r="E1058" i="76"/>
  <c r="C1059" i="76"/>
  <c r="E1059" i="76"/>
  <c r="C1060" i="76"/>
  <c r="E1060" i="76"/>
  <c r="C1057" i="76"/>
  <c r="E1057" i="76"/>
  <c r="C1055" i="76"/>
  <c r="E1055" i="76"/>
  <c r="C1056" i="76"/>
  <c r="E1056" i="76"/>
  <c r="C1067" i="76"/>
  <c r="E1067" i="76"/>
  <c r="C1066" i="76"/>
  <c r="E1066" i="76"/>
  <c r="C1063" i="76"/>
  <c r="E1063" i="76"/>
  <c r="C1062" i="76"/>
  <c r="E1062" i="76"/>
  <c r="C1061" i="76"/>
  <c r="E1061" i="76"/>
  <c r="C1065" i="76"/>
  <c r="E1065" i="76"/>
  <c r="C1064" i="76"/>
  <c r="E1064" i="76"/>
  <c r="C1068" i="76"/>
  <c r="E1068" i="76"/>
  <c r="C1070" i="76"/>
  <c r="E1070" i="76"/>
  <c r="C1069" i="76"/>
  <c r="E1069" i="76"/>
  <c r="C1071" i="76"/>
  <c r="E1071" i="76"/>
  <c r="C1072" i="76"/>
  <c r="E1072" i="76"/>
  <c r="C1073" i="76"/>
  <c r="E1073" i="76"/>
  <c r="C1074" i="76"/>
  <c r="E1074" i="76"/>
  <c r="C1077" i="76"/>
  <c r="E1077" i="76"/>
  <c r="C1078" i="76"/>
  <c r="E1078" i="76"/>
  <c r="C1075" i="76"/>
  <c r="E1075" i="76"/>
  <c r="C1081" i="76"/>
  <c r="E1081" i="76"/>
  <c r="C1076" i="76"/>
  <c r="E1076" i="76"/>
  <c r="C1085" i="76"/>
  <c r="E1085" i="76"/>
  <c r="C1079" i="76"/>
  <c r="E1079" i="76"/>
  <c r="C1080" i="76"/>
  <c r="E1080" i="76"/>
  <c r="C1082" i="76"/>
  <c r="E1082" i="76"/>
  <c r="C1083" i="76"/>
  <c r="E1083" i="76"/>
  <c r="C1084" i="76"/>
  <c r="E1084" i="76"/>
  <c r="C1088" i="76"/>
  <c r="E1088" i="76"/>
  <c r="C1090" i="76"/>
  <c r="E1090" i="76"/>
  <c r="C1089" i="76"/>
  <c r="E1089" i="76"/>
  <c r="C1091" i="76"/>
  <c r="E1091" i="76"/>
  <c r="C1086" i="76"/>
  <c r="E1086" i="76"/>
  <c r="C1087" i="76"/>
  <c r="E1087" i="76"/>
  <c r="C1095" i="76"/>
  <c r="E1095" i="76"/>
  <c r="C1097" i="76"/>
  <c r="E1097" i="76"/>
  <c r="C1096" i="76"/>
  <c r="E1096" i="76"/>
  <c r="C1099" i="76"/>
  <c r="E1099" i="76"/>
  <c r="C1093" i="76"/>
  <c r="E1093" i="76"/>
  <c r="C1094" i="76"/>
  <c r="E1094" i="76"/>
  <c r="C1092" i="76"/>
  <c r="E1092" i="76"/>
  <c r="C1098" i="76"/>
  <c r="E1098" i="76"/>
  <c r="C1104" i="76"/>
  <c r="E1104" i="76"/>
  <c r="C1103" i="76"/>
  <c r="E1103" i="76"/>
  <c r="C1101" i="76"/>
  <c r="E1101" i="76"/>
  <c r="C1102" i="76"/>
  <c r="E1102" i="76"/>
  <c r="C1100" i="76"/>
  <c r="E1100" i="76"/>
  <c r="C1110" i="76"/>
  <c r="E1110" i="76"/>
  <c r="C1112" i="76"/>
  <c r="E1112" i="76"/>
  <c r="C1106" i="76"/>
  <c r="E1106" i="76"/>
  <c r="C1109" i="76"/>
  <c r="E1109" i="76"/>
  <c r="C1111" i="76"/>
  <c r="E1111" i="76"/>
  <c r="C1113" i="76"/>
  <c r="E1113" i="76"/>
  <c r="C1108" i="76"/>
  <c r="E1108" i="76"/>
  <c r="C1114" i="76"/>
  <c r="E1114" i="76"/>
  <c r="C1105" i="76"/>
  <c r="E1105" i="76"/>
  <c r="C1107" i="76"/>
  <c r="E1107" i="76"/>
  <c r="C1115" i="76"/>
  <c r="E1115" i="76"/>
  <c r="C1119" i="76"/>
  <c r="E1119" i="76"/>
  <c r="C1118" i="76"/>
  <c r="E1118" i="76"/>
  <c r="C1117" i="76"/>
  <c r="E1117" i="76"/>
  <c r="C1116" i="76"/>
  <c r="E1116" i="76"/>
  <c r="C1120" i="76"/>
  <c r="E1120" i="76"/>
  <c r="C1121" i="76"/>
  <c r="E1121" i="76"/>
  <c r="C1123" i="76"/>
  <c r="E1123" i="76"/>
  <c r="C1131" i="76"/>
  <c r="E1131" i="76"/>
  <c r="C1129" i="76"/>
  <c r="E1129" i="76"/>
  <c r="C1132" i="76"/>
  <c r="E1132" i="76"/>
  <c r="C1125" i="76"/>
  <c r="E1125" i="76"/>
  <c r="C1134" i="76"/>
  <c r="E1134" i="76"/>
  <c r="C1122" i="76"/>
  <c r="E1122" i="76"/>
  <c r="C1128" i="76"/>
  <c r="E1128" i="76"/>
  <c r="C1130" i="76"/>
  <c r="E1130" i="76"/>
  <c r="C1124" i="76"/>
  <c r="E1124" i="76"/>
  <c r="C1126" i="76"/>
  <c r="E1126" i="76"/>
  <c r="C1133" i="76"/>
  <c r="E1133" i="76"/>
  <c r="C1127" i="76"/>
  <c r="E1127" i="76"/>
  <c r="C1135" i="76"/>
  <c r="E1135" i="76"/>
  <c r="C1136" i="76"/>
  <c r="E1136" i="76"/>
  <c r="C1139" i="76"/>
  <c r="E1139" i="76"/>
  <c r="C1140" i="76"/>
  <c r="E1140" i="76"/>
  <c r="C1137" i="76"/>
  <c r="E1137" i="76"/>
  <c r="C1141" i="76"/>
  <c r="E1141" i="76"/>
  <c r="C1138" i="76"/>
  <c r="E1138" i="76"/>
  <c r="C1142" i="76"/>
  <c r="E1142" i="76"/>
  <c r="C1148" i="76"/>
  <c r="E1148" i="76"/>
  <c r="C1147" i="76"/>
  <c r="E1147" i="76"/>
  <c r="C1144" i="76"/>
  <c r="E1144" i="76"/>
  <c r="C1146" i="76"/>
  <c r="E1146" i="76"/>
  <c r="C1145" i="76"/>
  <c r="E1145" i="76"/>
  <c r="C1143" i="76"/>
  <c r="E1143" i="76"/>
  <c r="C1150" i="76"/>
  <c r="E1150" i="76"/>
  <c r="C1149" i="76"/>
  <c r="E1149" i="76"/>
  <c r="C1151" i="76"/>
  <c r="E1151" i="76"/>
  <c r="C1152" i="76"/>
  <c r="E1152" i="76"/>
  <c r="C1153" i="76"/>
  <c r="E1153" i="76"/>
  <c r="C1154" i="76"/>
  <c r="E1154" i="76"/>
  <c r="C1156" i="76"/>
  <c r="E1156" i="76"/>
  <c r="C1157" i="76"/>
  <c r="E1157" i="76"/>
  <c r="C1155" i="76"/>
  <c r="E1155" i="76"/>
  <c r="C1160" i="76"/>
  <c r="E1160" i="76"/>
  <c r="C1162" i="76"/>
  <c r="E1162" i="76"/>
  <c r="C1159" i="76"/>
  <c r="E1159" i="76"/>
  <c r="C1161" i="76"/>
  <c r="E1161" i="76"/>
  <c r="C1158" i="76"/>
  <c r="E1158" i="76"/>
  <c r="C1163" i="76"/>
  <c r="E1163" i="76"/>
  <c r="C1164" i="76"/>
  <c r="E1164" i="76"/>
  <c r="C1165" i="76"/>
  <c r="E1165" i="76"/>
  <c r="C1166" i="76"/>
  <c r="E1166" i="76"/>
  <c r="C1167" i="76"/>
  <c r="E1167" i="76"/>
  <c r="C1168" i="76"/>
  <c r="E1168" i="76"/>
  <c r="C1175" i="76"/>
  <c r="E1175" i="76"/>
  <c r="C1174" i="76"/>
  <c r="E1174" i="76"/>
  <c r="C1171" i="76"/>
  <c r="E1171" i="76"/>
  <c r="C1176" i="76"/>
  <c r="E1176" i="76"/>
  <c r="C1172" i="76"/>
  <c r="E1172" i="76"/>
  <c r="C1169" i="76"/>
  <c r="E1169" i="76"/>
  <c r="C1173" i="76"/>
  <c r="E1173" i="76"/>
  <c r="C1170" i="76"/>
  <c r="E1170" i="76"/>
  <c r="C1177" i="76"/>
  <c r="E1177" i="76"/>
  <c r="C1179" i="76"/>
  <c r="E1179" i="76"/>
  <c r="C1180" i="76"/>
  <c r="E1180" i="76"/>
  <c r="C1182" i="76"/>
  <c r="E1182" i="76"/>
  <c r="C1178" i="76"/>
  <c r="E1178" i="76"/>
  <c r="C1181" i="76"/>
  <c r="E1181" i="76"/>
  <c r="C1188" i="76"/>
  <c r="E1188" i="76"/>
  <c r="C1184" i="76"/>
  <c r="E1184" i="76"/>
  <c r="C1186" i="76"/>
  <c r="E1186" i="76"/>
  <c r="C1187" i="76"/>
  <c r="E1187" i="76"/>
  <c r="C1189" i="76"/>
  <c r="E1189" i="76"/>
  <c r="C1185" i="76"/>
  <c r="E1185" i="76"/>
  <c r="C1183" i="76"/>
  <c r="E1183" i="76"/>
  <c r="C1190" i="76"/>
  <c r="E1190" i="76"/>
  <c r="C1192" i="76"/>
  <c r="E1192" i="76"/>
  <c r="C1191" i="76"/>
  <c r="E1191" i="76"/>
  <c r="C1194" i="76"/>
  <c r="E1194" i="76"/>
  <c r="C1195" i="76"/>
  <c r="E1195" i="76"/>
  <c r="C1193" i="76"/>
  <c r="E1193" i="76"/>
  <c r="C1199" i="76"/>
  <c r="E1199" i="76"/>
  <c r="C1200" i="76"/>
  <c r="E1200" i="76"/>
  <c r="C1198" i="76"/>
  <c r="E1198" i="76"/>
  <c r="C1196" i="76"/>
  <c r="E1196" i="76"/>
  <c r="C1197" i="76"/>
  <c r="E1197" i="76"/>
  <c r="C1201" i="76"/>
  <c r="E1201" i="76"/>
  <c r="C1203" i="76"/>
  <c r="E1203" i="76"/>
  <c r="C1202" i="76"/>
  <c r="E1202" i="76"/>
  <c r="C1204" i="76"/>
  <c r="E1204" i="76"/>
  <c r="C1207" i="76"/>
  <c r="E1207" i="76"/>
  <c r="C1205" i="76"/>
  <c r="E1205" i="76"/>
  <c r="C1209" i="76"/>
  <c r="E1209" i="76"/>
  <c r="C1208" i="76"/>
  <c r="E1208" i="76"/>
  <c r="C1206" i="76"/>
  <c r="E1206" i="76"/>
  <c r="C1210" i="76"/>
  <c r="E1210" i="76"/>
  <c r="C1213" i="76"/>
  <c r="E1213" i="76"/>
  <c r="C1211" i="76"/>
  <c r="E1211" i="76"/>
  <c r="C1212" i="76"/>
  <c r="E1212" i="76"/>
  <c r="C1214" i="76"/>
  <c r="E1214" i="76"/>
  <c r="C1223" i="76"/>
  <c r="E1223" i="76"/>
  <c r="C1218" i="76"/>
  <c r="E1218" i="76"/>
  <c r="C1220" i="76"/>
  <c r="E1220" i="76"/>
  <c r="C1216" i="76"/>
  <c r="E1216" i="76"/>
  <c r="C1217" i="76"/>
  <c r="E1217" i="76"/>
  <c r="C1225" i="76"/>
  <c r="E1225" i="76"/>
  <c r="C1229" i="76"/>
  <c r="E1229" i="76"/>
  <c r="C1224" i="76"/>
  <c r="E1224" i="76"/>
  <c r="C1222" i="76"/>
  <c r="E1222" i="76"/>
  <c r="C1226" i="76"/>
  <c r="E1226" i="76"/>
  <c r="C1227" i="76"/>
  <c r="E1227" i="76"/>
  <c r="C1215" i="76"/>
  <c r="E1215" i="76"/>
  <c r="C1219" i="76"/>
  <c r="E1219" i="76"/>
  <c r="C1228" i="76"/>
  <c r="E1228" i="76"/>
  <c r="C1221" i="76"/>
  <c r="E1221" i="76"/>
  <c r="C1230" i="76"/>
  <c r="E1230" i="76"/>
  <c r="C1231" i="76"/>
  <c r="E1231" i="76"/>
  <c r="C1232" i="76"/>
  <c r="E1232" i="76"/>
  <c r="C1233" i="76"/>
  <c r="E1233" i="76"/>
  <c r="C1242" i="76"/>
  <c r="E1242" i="76"/>
  <c r="C1240" i="76"/>
  <c r="E1240" i="76"/>
  <c r="C1236" i="76"/>
  <c r="E1236" i="76"/>
  <c r="C1237" i="76"/>
  <c r="E1237" i="76"/>
  <c r="C1239" i="76"/>
  <c r="E1239" i="76"/>
  <c r="C1234" i="76"/>
  <c r="E1234" i="76"/>
  <c r="C1243" i="76"/>
  <c r="E1243" i="76"/>
  <c r="C1238" i="76"/>
  <c r="E1238" i="76"/>
  <c r="C1241" i="76"/>
  <c r="E1241" i="76"/>
  <c r="C1244" i="76"/>
  <c r="E1244" i="76"/>
  <c r="C1248" i="76"/>
  <c r="E1248" i="76"/>
  <c r="C1246" i="76"/>
  <c r="E1246" i="76"/>
  <c r="C1249" i="76"/>
  <c r="E1249" i="76"/>
  <c r="C1247" i="76"/>
  <c r="E1247" i="76"/>
  <c r="C1235" i="76"/>
  <c r="E1235" i="76"/>
  <c r="C1245" i="76"/>
  <c r="E1245" i="76"/>
  <c r="C1252" i="76"/>
  <c r="E1252" i="76"/>
  <c r="C1253" i="76"/>
  <c r="E1253" i="76"/>
  <c r="C1250" i="76"/>
  <c r="E1250" i="76"/>
  <c r="C1251" i="76"/>
  <c r="E1251" i="76"/>
  <c r="C1254" i="76"/>
  <c r="E1254" i="76"/>
  <c r="C1264" i="76"/>
  <c r="E1264" i="76"/>
  <c r="C1259" i="76"/>
  <c r="E1259" i="76"/>
  <c r="C1258" i="76"/>
  <c r="E1258" i="76"/>
  <c r="C1256" i="76"/>
  <c r="E1256" i="76"/>
  <c r="C1261" i="76"/>
  <c r="E1261" i="76"/>
  <c r="C1263" i="76"/>
  <c r="E1263" i="76"/>
  <c r="C1262" i="76"/>
  <c r="E1262" i="76"/>
  <c r="C1255" i="76"/>
  <c r="E1255" i="76"/>
  <c r="C1260" i="76"/>
  <c r="E1260" i="76"/>
  <c r="C1266" i="76"/>
  <c r="E1266" i="76"/>
  <c r="C1267" i="76"/>
  <c r="E1267" i="76"/>
  <c r="C1280" i="76"/>
  <c r="E1280" i="76"/>
  <c r="C1270" i="76"/>
  <c r="E1270" i="76"/>
  <c r="C1281" i="76"/>
  <c r="E1281" i="76"/>
  <c r="C1271" i="76"/>
  <c r="E1271" i="76"/>
  <c r="C1279" i="76"/>
  <c r="E1279" i="76"/>
  <c r="C1282" i="76"/>
  <c r="E1282" i="76"/>
  <c r="C1272" i="76"/>
  <c r="E1272" i="76"/>
  <c r="C1278" i="76"/>
  <c r="E1278" i="76"/>
  <c r="C1273" i="76"/>
  <c r="E1273" i="76"/>
  <c r="C1265" i="76"/>
  <c r="E1265" i="76"/>
  <c r="C1274" i="76"/>
  <c r="E1274" i="76"/>
  <c r="C1275" i="76"/>
  <c r="E1275" i="76"/>
  <c r="C1257" i="76"/>
  <c r="E1257" i="76"/>
  <c r="C1276" i="76"/>
  <c r="E1276" i="76"/>
  <c r="C1277" i="76"/>
  <c r="E1277" i="76"/>
  <c r="C1268" i="76"/>
  <c r="E1268" i="76"/>
  <c r="C1283" i="76"/>
  <c r="E1283" i="76"/>
  <c r="C1269" i="76"/>
  <c r="E1269" i="76"/>
  <c r="C1285" i="76"/>
  <c r="E1285" i="76"/>
  <c r="C1290" i="76"/>
  <c r="E1290" i="76"/>
  <c r="C1289" i="76"/>
  <c r="E1289" i="76"/>
  <c r="C1287" i="76"/>
  <c r="E1287" i="76"/>
  <c r="C1292" i="76"/>
  <c r="E1292" i="76"/>
  <c r="C1288" i="76"/>
  <c r="E1288" i="76"/>
  <c r="C1286" i="76"/>
  <c r="E1286" i="76"/>
  <c r="C1284" i="76"/>
  <c r="E1284" i="76"/>
  <c r="C1294" i="76"/>
  <c r="E1294" i="76"/>
  <c r="C1291" i="76"/>
  <c r="E1291" i="76"/>
  <c r="C1295" i="76"/>
  <c r="E1295" i="76"/>
  <c r="C1296" i="76"/>
  <c r="E1296" i="76"/>
  <c r="C1297" i="76"/>
  <c r="E1297" i="76"/>
  <c r="C1293" i="76"/>
  <c r="E1293" i="76"/>
  <c r="C1299" i="76"/>
  <c r="E1299" i="76"/>
  <c r="C1307" i="76"/>
  <c r="E1307" i="76"/>
  <c r="C1306" i="76"/>
  <c r="E1306" i="76"/>
  <c r="C1298" i="76"/>
  <c r="E1298" i="76"/>
  <c r="C1308" i="76"/>
  <c r="E1308" i="76"/>
  <c r="C1313" i="76"/>
  <c r="E1313" i="76"/>
  <c r="C1309" i="76"/>
  <c r="E1309" i="76"/>
  <c r="C1302" i="76"/>
  <c r="E1302" i="76"/>
  <c r="C1305" i="76"/>
  <c r="E1305" i="76"/>
  <c r="C1301" i="76"/>
  <c r="E1301" i="76"/>
  <c r="C1304" i="76"/>
  <c r="E1304" i="76"/>
  <c r="C1312" i="76"/>
  <c r="E1312" i="76"/>
  <c r="C1303" i="76"/>
  <c r="E1303" i="76"/>
  <c r="C1310" i="76"/>
  <c r="E1310" i="76"/>
  <c r="C1300" i="76"/>
  <c r="E1300" i="76"/>
  <c r="C1311" i="76"/>
  <c r="E1311" i="76"/>
  <c r="C1325" i="76"/>
  <c r="E1325" i="76"/>
  <c r="C1319" i="76"/>
  <c r="E1319" i="76"/>
  <c r="C1321" i="76"/>
  <c r="E1321" i="76"/>
  <c r="C1324" i="76"/>
  <c r="E1324" i="76"/>
  <c r="C1316" i="76"/>
  <c r="E1316" i="76"/>
  <c r="C1322" i="76"/>
  <c r="E1322" i="76"/>
  <c r="C1318" i="76"/>
  <c r="E1318" i="76"/>
  <c r="C1317" i="76"/>
  <c r="E1317" i="76"/>
  <c r="C1323" i="76"/>
  <c r="E1323" i="76"/>
  <c r="C1326" i="76"/>
  <c r="E1326" i="76"/>
  <c r="C1320" i="76"/>
  <c r="E1320" i="76"/>
  <c r="C1314" i="76"/>
  <c r="E1314" i="76"/>
  <c r="C1315" i="76"/>
  <c r="E1315" i="76"/>
  <c r="C1327" i="76"/>
  <c r="E1327" i="76"/>
  <c r="C1328" i="76"/>
  <c r="E1328" i="76"/>
  <c r="C1329" i="76"/>
  <c r="E1329" i="76"/>
  <c r="C1334" i="76"/>
  <c r="E1334" i="76"/>
  <c r="C1336" i="76"/>
  <c r="E1336" i="76"/>
  <c r="C1331" i="76"/>
  <c r="E1331" i="76"/>
  <c r="C1344" i="76"/>
  <c r="E1344" i="76"/>
  <c r="C1341" i="76"/>
  <c r="E1341" i="76"/>
  <c r="C1339" i="76"/>
  <c r="E1339" i="76"/>
  <c r="C1330" i="76"/>
  <c r="E1330" i="76"/>
  <c r="C1337" i="76"/>
  <c r="E1337" i="76"/>
  <c r="C1335" i="76"/>
  <c r="E1335" i="76"/>
  <c r="C1342" i="76"/>
  <c r="E1342" i="76"/>
  <c r="C1343" i="76"/>
  <c r="E1343" i="76"/>
  <c r="C1333" i="76"/>
  <c r="E1333" i="76"/>
  <c r="C1345" i="76"/>
  <c r="E1345" i="76"/>
  <c r="C1332" i="76"/>
  <c r="E1332" i="76"/>
  <c r="C1348" i="76"/>
  <c r="E1348" i="76"/>
  <c r="C1340" i="76"/>
  <c r="E1340" i="76"/>
  <c r="C1347" i="76"/>
  <c r="E1347" i="76"/>
  <c r="C1346" i="76"/>
  <c r="E1346" i="76"/>
  <c r="C1349" i="76"/>
  <c r="E1349" i="76"/>
  <c r="C1353" i="76"/>
  <c r="E1353" i="76"/>
  <c r="C1354" i="76"/>
  <c r="E1354" i="76"/>
  <c r="C1356" i="76"/>
  <c r="E1356" i="76"/>
  <c r="C1338" i="76"/>
  <c r="E1338" i="76"/>
  <c r="C1355" i="76"/>
  <c r="E1355" i="76"/>
  <c r="C1350" i="76"/>
  <c r="E1350" i="76"/>
  <c r="C1351" i="76"/>
  <c r="E1351" i="76"/>
  <c r="C1352" i="76"/>
  <c r="E1352" i="76"/>
  <c r="C1357" i="76"/>
  <c r="E1357" i="76"/>
  <c r="C1367" i="76"/>
  <c r="E1367" i="76"/>
  <c r="C1374" i="76"/>
  <c r="E1374" i="76"/>
  <c r="C1365" i="76"/>
  <c r="E1365" i="76"/>
  <c r="C1359" i="76"/>
  <c r="E1359" i="76"/>
  <c r="C1361" i="76"/>
  <c r="E1361" i="76"/>
  <c r="C1364" i="76"/>
  <c r="E1364" i="76"/>
  <c r="C1358" i="76"/>
  <c r="E1358" i="76"/>
  <c r="C1360" i="76"/>
  <c r="E1360" i="76"/>
  <c r="C1368" i="76"/>
  <c r="E1368" i="76"/>
  <c r="C1369" i="76"/>
  <c r="E1369" i="76"/>
  <c r="C1362" i="76"/>
  <c r="E1362" i="76"/>
  <c r="C1366" i="76"/>
  <c r="E1366" i="76"/>
  <c r="C1373" i="76"/>
  <c r="E1373" i="76"/>
  <c r="C1372" i="76"/>
  <c r="E1372" i="76"/>
  <c r="C1363" i="76"/>
  <c r="E1363" i="76"/>
  <c r="C1370" i="76"/>
  <c r="E1370" i="76"/>
  <c r="C1371" i="76"/>
  <c r="E1371" i="76"/>
  <c r="C1378" i="76"/>
  <c r="E1378" i="76"/>
  <c r="C1385" i="76"/>
  <c r="E1385" i="76"/>
  <c r="C1387" i="76"/>
  <c r="E1387" i="76"/>
  <c r="C1383" i="76"/>
  <c r="E1383" i="76"/>
  <c r="C1377" i="76"/>
  <c r="E1377" i="76"/>
  <c r="C1376" i="76"/>
  <c r="E1376" i="76"/>
  <c r="C1379" i="76"/>
  <c r="E1379" i="76"/>
  <c r="C1386" i="76"/>
  <c r="E1386" i="76"/>
  <c r="C1375" i="76"/>
  <c r="E1375" i="76"/>
  <c r="C1380" i="76"/>
  <c r="E1380" i="76"/>
  <c r="C1384" i="76"/>
  <c r="E1384" i="76"/>
  <c r="C1381" i="76"/>
  <c r="E1381" i="76"/>
  <c r="C1382" i="76"/>
  <c r="E1382" i="76"/>
  <c r="C1388" i="76"/>
  <c r="E1388" i="76"/>
  <c r="C1389" i="76"/>
  <c r="E1389" i="76"/>
  <c r="C1390" i="76"/>
  <c r="E1390" i="76"/>
  <c r="C1395" i="76"/>
  <c r="E1395" i="76"/>
  <c r="C1391" i="76"/>
  <c r="E1391" i="76"/>
  <c r="C1393" i="76"/>
  <c r="E1393" i="76"/>
  <c r="C1394" i="76"/>
  <c r="E1394" i="76"/>
  <c r="C1392" i="76"/>
  <c r="E1392" i="76"/>
  <c r="C1401" i="76"/>
  <c r="E1401" i="76"/>
  <c r="C1402" i="76"/>
  <c r="E1402" i="76"/>
  <c r="C1396" i="76"/>
  <c r="E1396" i="76"/>
  <c r="C1400" i="76"/>
  <c r="E1400" i="76"/>
  <c r="C1399" i="76"/>
  <c r="E1399" i="76"/>
  <c r="C1398" i="76"/>
  <c r="E1398" i="76"/>
  <c r="C1397" i="76"/>
  <c r="E1397" i="76"/>
  <c r="C1405" i="76"/>
  <c r="E1405" i="76"/>
  <c r="C1406" i="76"/>
  <c r="E1406" i="76"/>
  <c r="C1404" i="76"/>
  <c r="E1404" i="76"/>
  <c r="C1407" i="76"/>
  <c r="E1407" i="76"/>
  <c r="C1403" i="76"/>
  <c r="E1403" i="76"/>
  <c r="C1408" i="76"/>
  <c r="E1408" i="76"/>
  <c r="C1414" i="76"/>
  <c r="E1414" i="76"/>
  <c r="C1416" i="76"/>
  <c r="E1416" i="76"/>
  <c r="C1420" i="76"/>
  <c r="E1420" i="76"/>
  <c r="C1410" i="76"/>
  <c r="E1410" i="76"/>
  <c r="C1411" i="76"/>
  <c r="E1411" i="76"/>
  <c r="C1419" i="76"/>
  <c r="E1419" i="76"/>
  <c r="C1424" i="76"/>
  <c r="E1424" i="76"/>
  <c r="C1412" i="76"/>
  <c r="E1412" i="76"/>
  <c r="C1425" i="76"/>
  <c r="E1425" i="76"/>
  <c r="C1415" i="76"/>
  <c r="E1415" i="76"/>
  <c r="C1413" i="76"/>
  <c r="E1413" i="76"/>
  <c r="C1409" i="76"/>
  <c r="E1409" i="76"/>
  <c r="C1421" i="76"/>
  <c r="E1421" i="76"/>
  <c r="C1417" i="76"/>
  <c r="E1417" i="76"/>
  <c r="C1422" i="76"/>
  <c r="E1422" i="76"/>
  <c r="C1418" i="76"/>
  <c r="E1418" i="76"/>
  <c r="C1423" i="76"/>
  <c r="E1423" i="76"/>
  <c r="C1426" i="76"/>
  <c r="E1426" i="76"/>
  <c r="C1446" i="76"/>
  <c r="E1446" i="76"/>
  <c r="C1449" i="76"/>
  <c r="E1449" i="76"/>
  <c r="C1450" i="76"/>
  <c r="E1450" i="76"/>
  <c r="C1436" i="76"/>
  <c r="E1436" i="76"/>
  <c r="C1447" i="76"/>
  <c r="E1447" i="76"/>
  <c r="C1448" i="76"/>
  <c r="E1448" i="76"/>
  <c r="C1432" i="76"/>
  <c r="E1432" i="76"/>
  <c r="C1433" i="76"/>
  <c r="E1433" i="76"/>
  <c r="C1430" i="76"/>
  <c r="E1430" i="76"/>
  <c r="C1444" i="76"/>
  <c r="E1444" i="76"/>
  <c r="C1440" i="76"/>
  <c r="E1440" i="76"/>
  <c r="C1431" i="76"/>
  <c r="E1431" i="76"/>
  <c r="C1428" i="76"/>
  <c r="E1428" i="76"/>
  <c r="C1429" i="76"/>
  <c r="E1429" i="76"/>
  <c r="C1445" i="76"/>
  <c r="E1445" i="76"/>
  <c r="C1427" i="76"/>
  <c r="E1427" i="76"/>
  <c r="C1434" i="76"/>
  <c r="E1434" i="76"/>
  <c r="C1443" i="76"/>
  <c r="E1443" i="76"/>
  <c r="C1464" i="76"/>
  <c r="E1464" i="76"/>
  <c r="C1456" i="76"/>
  <c r="E1456" i="76"/>
  <c r="C1466" i="76"/>
  <c r="E1466" i="76"/>
  <c r="C1457" i="76"/>
  <c r="E1457" i="76"/>
  <c r="C1472" i="76"/>
  <c r="E1472" i="76"/>
  <c r="C1437" i="76"/>
  <c r="E1437" i="76"/>
  <c r="C1463" i="76"/>
  <c r="E1463" i="76"/>
  <c r="C1469" i="76"/>
  <c r="E1469" i="76"/>
  <c r="C1467" i="76"/>
  <c r="E1467" i="76"/>
  <c r="C1468" i="76"/>
  <c r="E1468" i="76"/>
  <c r="C1459" i="76"/>
  <c r="E1459" i="76"/>
  <c r="C1470" i="76"/>
  <c r="E1470" i="76"/>
  <c r="C1451" i="76"/>
  <c r="E1451" i="76"/>
  <c r="C1438" i="76"/>
  <c r="E1438" i="76"/>
  <c r="C1442" i="76"/>
  <c r="E1442" i="76"/>
  <c r="C1439" i="76"/>
  <c r="E1439" i="76"/>
  <c r="C1454" i="76"/>
  <c r="E1454" i="76"/>
  <c r="C1453" i="76"/>
  <c r="E1453" i="76"/>
  <c r="C1460" i="76"/>
  <c r="E1460" i="76"/>
  <c r="C1474" i="76"/>
  <c r="E1474" i="76"/>
  <c r="C1441" i="76"/>
  <c r="E1441" i="76"/>
  <c r="C1435" i="76"/>
  <c r="E1435" i="76"/>
  <c r="C1471" i="76"/>
  <c r="E1471" i="76"/>
  <c r="C1458" i="76"/>
  <c r="E1458" i="76"/>
  <c r="C1455" i="76"/>
  <c r="E1455" i="76"/>
  <c r="C1461" i="76"/>
  <c r="E1461" i="76"/>
  <c r="C1479" i="76"/>
  <c r="E1479" i="76"/>
  <c r="C1482" i="76"/>
  <c r="E1482" i="76"/>
  <c r="C1476" i="76"/>
  <c r="E1476" i="76"/>
  <c r="C1473" i="76"/>
  <c r="E1473" i="76"/>
  <c r="C1477" i="76"/>
  <c r="E1477" i="76"/>
  <c r="C1465" i="76"/>
  <c r="E1465" i="76"/>
  <c r="C1484" i="76"/>
  <c r="E1484" i="76"/>
  <c r="C1481" i="76"/>
  <c r="E1481" i="76"/>
  <c r="C1452" i="76"/>
  <c r="E1452" i="76"/>
  <c r="C1462" i="76"/>
  <c r="E1462" i="76"/>
  <c r="C1485" i="76"/>
  <c r="E1485" i="76"/>
  <c r="C1493" i="76"/>
  <c r="E1493" i="76"/>
  <c r="C1478" i="76"/>
  <c r="E1478" i="76"/>
  <c r="C1492" i="76"/>
  <c r="E1492" i="76"/>
  <c r="C1480" i="76"/>
  <c r="E1480" i="76"/>
  <c r="C1489" i="76"/>
  <c r="E1489" i="76"/>
  <c r="C1496" i="76"/>
  <c r="E1496" i="76"/>
  <c r="C1483" i="76"/>
  <c r="E1483" i="76"/>
  <c r="C1486" i="76"/>
  <c r="E1486" i="76"/>
  <c r="C1475" i="76"/>
  <c r="E1475" i="76"/>
  <c r="C1494" i="76"/>
  <c r="E1494" i="76"/>
  <c r="C1490" i="76"/>
  <c r="E1490" i="76"/>
  <c r="C1491" i="76"/>
  <c r="E1491" i="76"/>
  <c r="C1498" i="76"/>
  <c r="E1498" i="76"/>
  <c r="C1511" i="76"/>
  <c r="E1511" i="76"/>
  <c r="C1507" i="76"/>
  <c r="E1507" i="76"/>
  <c r="C1508" i="76"/>
  <c r="E1508" i="76"/>
  <c r="C1499" i="76"/>
  <c r="E1499" i="76"/>
  <c r="C1488" i="76"/>
  <c r="E1488" i="76"/>
  <c r="C1487" i="76"/>
  <c r="E1487" i="76"/>
  <c r="C1505" i="76"/>
  <c r="E1505" i="76"/>
  <c r="C1497" i="76"/>
  <c r="E1497" i="76"/>
  <c r="C1504" i="76"/>
  <c r="E1504" i="76"/>
  <c r="C1506" i="76"/>
  <c r="E1506" i="76"/>
  <c r="C1495" i="76"/>
  <c r="E1495" i="76"/>
  <c r="C1524" i="76"/>
  <c r="E1524" i="76"/>
  <c r="C1523" i="76"/>
  <c r="E1523" i="76"/>
  <c r="C1514" i="76"/>
  <c r="E1514" i="76"/>
  <c r="C1516" i="76"/>
  <c r="E1516" i="76"/>
  <c r="C1526" i="76"/>
  <c r="E1526" i="76"/>
  <c r="C1503" i="76"/>
  <c r="E1503" i="76"/>
  <c r="C1500" i="76"/>
  <c r="E1500" i="76"/>
  <c r="C1510" i="76"/>
  <c r="E1510" i="76"/>
  <c r="C1501" i="76"/>
  <c r="E1501" i="76"/>
  <c r="C1509" i="76"/>
  <c r="E1509" i="76"/>
  <c r="C1502" i="76"/>
  <c r="E1502" i="76"/>
  <c r="C1528" i="76"/>
  <c r="E1528" i="76"/>
  <c r="C1533" i="76"/>
  <c r="E1533" i="76"/>
  <c r="C1534" i="76"/>
  <c r="E1534" i="76"/>
  <c r="C1527" i="76"/>
  <c r="E1527" i="76"/>
  <c r="C1538" i="76"/>
  <c r="E1538" i="76"/>
  <c r="C1536" i="76"/>
  <c r="E1536" i="76"/>
  <c r="C1539" i="76"/>
  <c r="E1539" i="76"/>
  <c r="C1532" i="76"/>
  <c r="E1532" i="76"/>
  <c r="C1537" i="76"/>
  <c r="E1537" i="76"/>
  <c r="C1535" i="76"/>
  <c r="E1535" i="76"/>
  <c r="C1531" i="76"/>
  <c r="E1531" i="76"/>
  <c r="C1529" i="76"/>
  <c r="E1529" i="76"/>
  <c r="C1530" i="76"/>
  <c r="E1530" i="76"/>
  <c r="C1541" i="76"/>
  <c r="E1541" i="76"/>
  <c r="C1542" i="76"/>
  <c r="E1542" i="76"/>
  <c r="C1540" i="76"/>
  <c r="E1540" i="76"/>
  <c r="C1547" i="76"/>
  <c r="E1547" i="76"/>
  <c r="C1543" i="76"/>
  <c r="E1543" i="76"/>
  <c r="C1549" i="76"/>
  <c r="E1549" i="76"/>
  <c r="C1548" i="76"/>
  <c r="E1548" i="76"/>
  <c r="C1546" i="76"/>
  <c r="E1546" i="76"/>
  <c r="C1545" i="76"/>
  <c r="E1545" i="76"/>
  <c r="C1550" i="76"/>
  <c r="E1550" i="76"/>
  <c r="C1544" i="76"/>
  <c r="E1544" i="76"/>
  <c r="C1559" i="76"/>
  <c r="E1559" i="76"/>
  <c r="C1557" i="76"/>
  <c r="E1557" i="76"/>
  <c r="C1551" i="76"/>
  <c r="E1551" i="76"/>
  <c r="C1554" i="76"/>
  <c r="E1554" i="76"/>
  <c r="C1552" i="76"/>
  <c r="E1552" i="76"/>
  <c r="C1553" i="76"/>
  <c r="E1553" i="76"/>
  <c r="C1560" i="76"/>
  <c r="E1560" i="76"/>
  <c r="C1556" i="76"/>
  <c r="E1556" i="76"/>
  <c r="C1561" i="76"/>
  <c r="E1561" i="76"/>
  <c r="C1555" i="76"/>
  <c r="E1555" i="76"/>
  <c r="C1558" i="76"/>
  <c r="E1558" i="76"/>
  <c r="C1562" i="76"/>
  <c r="E1562" i="76"/>
  <c r="C1568" i="76"/>
  <c r="E1568" i="76"/>
  <c r="C1563" i="76"/>
  <c r="E1563" i="76"/>
  <c r="C1565" i="76"/>
  <c r="E1565" i="76"/>
  <c r="C1564" i="76"/>
  <c r="E1564" i="76"/>
  <c r="C1567" i="76"/>
  <c r="E1567" i="76"/>
  <c r="C1566" i="76"/>
  <c r="E1566" i="76"/>
  <c r="C1569" i="76"/>
  <c r="E1569" i="76"/>
  <c r="C1579" i="76"/>
  <c r="E1579" i="76"/>
  <c r="C1575" i="76"/>
  <c r="E1575" i="76"/>
  <c r="C1571" i="76"/>
  <c r="E1571" i="76"/>
  <c r="C1580" i="76"/>
  <c r="E1580" i="76"/>
  <c r="C1570" i="76"/>
  <c r="E1570" i="76"/>
  <c r="C1573" i="76"/>
  <c r="E1573" i="76"/>
  <c r="C1574" i="76"/>
  <c r="E1574" i="76"/>
  <c r="C1576" i="76"/>
  <c r="E1576" i="76"/>
  <c r="C1578" i="76"/>
  <c r="E1578" i="76"/>
  <c r="C1577" i="76"/>
  <c r="E1577" i="76"/>
  <c r="C1572" i="76"/>
  <c r="E1572" i="76"/>
  <c r="C1583" i="76"/>
  <c r="E1583" i="76"/>
  <c r="C1585" i="76"/>
  <c r="E1585" i="76"/>
  <c r="C1587" i="76"/>
  <c r="E1587" i="76"/>
  <c r="C1582" i="76"/>
  <c r="E1582" i="76"/>
  <c r="C1584" i="76"/>
  <c r="E1584" i="76"/>
  <c r="C1586" i="76"/>
  <c r="E1586" i="76"/>
  <c r="C1581" i="76"/>
  <c r="E1581" i="76"/>
  <c r="C1588" i="76"/>
  <c r="E1588" i="76"/>
  <c r="C1591" i="76"/>
  <c r="E1591" i="76"/>
  <c r="C1592" i="76"/>
  <c r="E1592" i="76"/>
  <c r="C1593" i="76"/>
  <c r="E1593" i="76"/>
  <c r="C1595" i="76"/>
  <c r="E1595" i="76"/>
  <c r="C1590" i="76"/>
  <c r="E1590" i="76"/>
  <c r="C1596" i="76"/>
  <c r="E1596" i="76"/>
  <c r="C1589" i="76"/>
  <c r="E1589" i="76"/>
  <c r="C1594" i="76"/>
  <c r="E1594" i="76"/>
  <c r="C1597" i="76"/>
  <c r="E1597" i="76"/>
  <c r="C1598" i="76"/>
  <c r="E1598" i="76"/>
  <c r="C1599" i="76"/>
  <c r="E1599" i="76"/>
  <c r="C1600" i="76"/>
  <c r="E1600" i="76"/>
  <c r="C1604" i="76"/>
  <c r="E1604" i="76"/>
  <c r="C1602" i="76"/>
  <c r="E1602" i="76"/>
  <c r="C1603" i="76"/>
  <c r="E1603" i="76"/>
  <c r="C1601" i="76"/>
  <c r="E1601" i="76"/>
  <c r="C1605" i="76"/>
  <c r="E1605" i="76"/>
  <c r="C1608" i="76"/>
  <c r="E1608" i="76"/>
  <c r="C1615" i="76"/>
  <c r="E1615" i="76"/>
  <c r="C1609" i="76"/>
  <c r="E1609" i="76"/>
  <c r="C1612" i="76"/>
  <c r="E1612" i="76"/>
  <c r="C1607" i="76"/>
  <c r="E1607" i="76"/>
  <c r="C1614" i="76"/>
  <c r="E1614" i="76"/>
  <c r="C1610" i="76"/>
  <c r="E1610" i="76"/>
  <c r="C1611" i="76"/>
  <c r="E1611" i="76"/>
  <c r="C1606" i="76"/>
  <c r="E1606" i="76"/>
  <c r="C1613" i="76"/>
  <c r="E1613" i="76"/>
  <c r="C1630" i="76"/>
  <c r="E1630" i="76"/>
  <c r="C1616" i="76"/>
  <c r="E1616" i="76"/>
  <c r="C1620" i="76"/>
  <c r="E1620" i="76"/>
  <c r="C1629" i="76"/>
  <c r="E1629" i="76"/>
  <c r="C1627" i="76"/>
  <c r="E1627" i="76"/>
  <c r="C1623" i="76"/>
  <c r="E1623" i="76"/>
  <c r="C1626" i="76"/>
  <c r="E1626" i="76"/>
  <c r="C1618" i="76"/>
  <c r="E1618" i="76"/>
  <c r="C1625" i="76"/>
  <c r="E1625" i="76"/>
  <c r="C1622" i="76"/>
  <c r="E1622" i="76"/>
  <c r="C1624" i="76"/>
  <c r="E1624" i="76"/>
  <c r="C1619" i="76"/>
  <c r="E1619" i="76"/>
  <c r="C1621" i="76"/>
  <c r="E1621" i="76"/>
  <c r="C1628" i="76"/>
  <c r="E1628" i="76"/>
  <c r="C1617" i="76"/>
  <c r="E1617" i="76"/>
  <c r="C1634" i="76"/>
  <c r="E1634" i="76"/>
  <c r="C1631" i="76"/>
  <c r="E1631" i="76"/>
  <c r="C1635" i="76"/>
  <c r="E1635" i="76"/>
  <c r="C1637" i="76"/>
  <c r="E1637" i="76"/>
  <c r="C1632" i="76"/>
  <c r="E1632" i="76"/>
  <c r="C1636" i="76"/>
  <c r="E1636" i="76"/>
  <c r="C1633" i="76"/>
  <c r="E1633" i="76"/>
  <c r="C1639" i="76"/>
  <c r="E1639" i="76"/>
  <c r="C1640" i="76"/>
  <c r="E1640" i="76"/>
  <c r="C1648" i="76"/>
  <c r="E1648" i="76"/>
  <c r="C1638" i="76"/>
  <c r="E1638" i="76"/>
  <c r="C1643" i="76"/>
  <c r="E1643" i="76"/>
  <c r="C1642" i="76"/>
  <c r="E1642" i="76"/>
  <c r="C1644" i="76"/>
  <c r="E1644" i="76"/>
  <c r="C1645" i="76"/>
  <c r="E1645" i="76"/>
  <c r="C1647" i="76"/>
  <c r="E1647" i="76"/>
  <c r="C1641" i="76"/>
  <c r="E1641" i="76"/>
  <c r="C1646" i="76"/>
  <c r="E1646" i="76"/>
  <c r="C1657" i="76"/>
  <c r="E1657" i="76"/>
  <c r="C1650" i="76"/>
  <c r="E1650" i="76"/>
  <c r="C1652" i="76"/>
  <c r="E1652" i="76"/>
  <c r="C1658" i="76"/>
  <c r="E1658" i="76"/>
  <c r="C1654" i="76"/>
  <c r="E1654" i="76"/>
  <c r="C1656" i="76"/>
  <c r="E1656" i="76"/>
  <c r="C1660" i="76"/>
  <c r="E1660" i="76"/>
  <c r="C1661" i="76"/>
  <c r="E1661" i="76"/>
  <c r="C1649" i="76"/>
  <c r="E1649" i="76"/>
  <c r="C1651" i="76"/>
  <c r="E1651" i="76"/>
  <c r="C1659" i="76"/>
  <c r="E1659" i="76"/>
  <c r="C1655" i="76"/>
  <c r="E1655" i="76"/>
  <c r="C1653" i="76"/>
  <c r="E1653" i="76"/>
  <c r="C1663" i="76"/>
  <c r="E1663" i="76"/>
  <c r="C1664" i="76"/>
  <c r="E1664" i="76"/>
  <c r="C1662" i="76"/>
  <c r="E1662" i="76"/>
  <c r="C1666" i="76"/>
  <c r="E1666" i="76"/>
  <c r="C1665" i="76"/>
  <c r="E1665" i="76"/>
  <c r="C1668" i="76"/>
  <c r="E1668" i="76"/>
  <c r="C1667" i="76"/>
  <c r="E1667" i="76"/>
  <c r="C1669" i="76"/>
  <c r="E1669" i="76"/>
  <c r="C1673" i="76"/>
  <c r="E1673" i="76"/>
  <c r="C1670" i="76"/>
  <c r="E1670" i="76"/>
  <c r="C1671" i="76"/>
  <c r="E1671" i="76"/>
  <c r="C1672" i="76"/>
  <c r="E1672" i="76"/>
  <c r="C1676" i="76"/>
  <c r="E1676" i="76"/>
  <c r="C1679" i="76"/>
  <c r="E1679" i="76"/>
  <c r="C1681" i="76"/>
  <c r="E1681" i="76"/>
  <c r="C1674" i="76"/>
  <c r="E1674" i="76"/>
  <c r="C1675" i="76"/>
  <c r="E1675" i="76"/>
  <c r="C1680" i="76"/>
  <c r="E1680" i="76"/>
  <c r="C1677" i="76"/>
  <c r="E1677" i="76"/>
  <c r="C1678" i="76"/>
  <c r="E1678" i="76"/>
  <c r="C1683" i="76"/>
  <c r="E1683" i="76"/>
  <c r="C1684" i="76"/>
  <c r="E1684" i="76"/>
  <c r="C1682" i="76"/>
  <c r="E1682" i="76"/>
  <c r="C1685" i="76"/>
  <c r="E1685" i="76"/>
  <c r="C1686" i="76"/>
  <c r="E1686" i="76"/>
  <c r="C1689" i="76"/>
  <c r="E1689" i="76"/>
  <c r="C1687" i="76"/>
  <c r="E1687" i="76"/>
  <c r="C1688" i="76"/>
  <c r="E1688" i="76"/>
  <c r="C1690" i="76"/>
  <c r="E1690" i="76"/>
  <c r="C1694" i="76"/>
  <c r="E1694" i="76"/>
  <c r="C1692" i="76"/>
  <c r="E1692" i="76"/>
  <c r="C1695" i="76"/>
  <c r="E1695" i="76"/>
  <c r="C1696" i="76"/>
  <c r="E1696" i="76"/>
  <c r="C1693" i="76"/>
  <c r="E1693" i="76"/>
  <c r="C1691" i="76"/>
  <c r="E1691" i="76"/>
  <c r="C1697" i="76"/>
  <c r="E1697" i="76"/>
  <c r="C1701" i="76"/>
  <c r="E1701" i="76"/>
  <c r="C1698" i="76"/>
  <c r="E1698" i="76"/>
  <c r="C1700" i="76"/>
  <c r="E1700" i="76"/>
  <c r="C1699" i="76"/>
  <c r="E1699" i="76"/>
  <c r="C1703" i="76"/>
  <c r="E1703" i="76"/>
  <c r="C1705" i="76"/>
  <c r="E1705" i="76"/>
  <c r="C1702" i="76"/>
  <c r="E1702" i="76"/>
  <c r="C1704" i="76"/>
  <c r="E1704" i="76"/>
  <c r="C1707" i="76"/>
  <c r="E1707" i="76"/>
  <c r="C1706" i="76"/>
  <c r="E1706" i="76"/>
  <c r="C1708" i="76"/>
  <c r="E1708" i="76"/>
  <c r="C1710" i="76"/>
  <c r="E1710" i="76"/>
  <c r="C1709" i="76"/>
  <c r="E1709" i="76"/>
  <c r="C1711" i="76"/>
  <c r="E1711" i="76"/>
  <c r="C1712" i="76"/>
  <c r="E1712" i="76"/>
  <c r="C1713" i="76"/>
  <c r="E1713" i="76"/>
  <c r="C1719" i="76"/>
  <c r="E1719" i="76"/>
  <c r="C1716" i="76"/>
  <c r="E1716" i="76"/>
  <c r="C1718" i="76"/>
  <c r="E1718" i="76"/>
  <c r="C1717" i="76"/>
  <c r="E1717" i="76"/>
  <c r="C1714" i="76"/>
  <c r="E1714" i="76"/>
  <c r="C1715" i="76"/>
  <c r="E1715" i="76"/>
  <c r="C1725" i="76"/>
  <c r="E1725" i="76"/>
  <c r="C1720" i="76"/>
  <c r="E1720" i="76"/>
  <c r="C1722" i="76"/>
  <c r="E1722" i="76"/>
  <c r="C1724" i="76"/>
  <c r="E1724" i="76"/>
  <c r="C1723" i="76"/>
  <c r="E1723" i="76"/>
  <c r="C1721" i="76"/>
  <c r="E1721" i="76"/>
  <c r="C1726" i="76"/>
  <c r="E1726" i="76"/>
  <c r="C1734" i="76"/>
  <c r="E1734" i="76"/>
  <c r="C1728" i="76"/>
  <c r="E1728" i="76"/>
  <c r="C1731" i="76"/>
  <c r="E1731" i="76"/>
  <c r="C1732" i="76"/>
  <c r="E1732" i="76"/>
  <c r="C1727" i="76"/>
  <c r="E1727" i="76"/>
  <c r="C1729" i="76"/>
  <c r="E1729" i="76"/>
  <c r="C1730" i="76"/>
  <c r="E1730" i="76"/>
  <c r="C1733" i="76"/>
  <c r="E1733" i="76"/>
  <c r="C1741" i="76"/>
  <c r="E1741" i="76"/>
  <c r="C1740" i="76"/>
  <c r="E1740" i="76"/>
  <c r="C1742" i="76"/>
  <c r="E1742" i="76"/>
  <c r="C1748" i="76"/>
  <c r="E1748" i="76"/>
  <c r="C1745" i="76"/>
  <c r="E1745" i="76"/>
  <c r="C1744" i="76"/>
  <c r="E1744" i="76"/>
  <c r="C1743" i="76"/>
  <c r="E1743" i="76"/>
  <c r="C1747" i="76"/>
  <c r="E1747" i="76"/>
  <c r="C1746" i="76"/>
  <c r="E1746" i="76"/>
  <c r="C1751" i="76"/>
  <c r="E1751" i="76"/>
  <c r="C1750" i="76"/>
  <c r="E1750" i="76"/>
  <c r="C1749" i="76"/>
  <c r="E1749" i="76"/>
  <c r="C1752" i="76"/>
  <c r="E1752" i="76"/>
  <c r="C1753" i="76"/>
  <c r="E1753" i="76"/>
  <c r="C1755" i="76"/>
  <c r="E1755" i="76"/>
  <c r="C1757" i="76"/>
  <c r="E1757" i="76"/>
  <c r="C1756" i="76"/>
  <c r="E1756" i="76"/>
  <c r="C1754" i="76"/>
  <c r="E1754" i="76"/>
  <c r="C1758" i="76"/>
  <c r="E1758" i="76"/>
  <c r="C1761" i="76"/>
  <c r="E1761" i="76"/>
  <c r="C1760" i="76"/>
  <c r="E1760" i="76"/>
  <c r="C1762" i="76"/>
  <c r="E1762" i="76"/>
  <c r="C1759" i="76"/>
  <c r="E1759" i="76"/>
  <c r="C1764" i="76"/>
  <c r="E1764" i="76"/>
  <c r="C1767" i="76"/>
  <c r="E1767" i="76"/>
  <c r="C1768" i="76"/>
  <c r="E1768" i="76"/>
  <c r="C1766" i="76"/>
  <c r="E1766" i="76"/>
  <c r="C1763" i="76"/>
  <c r="E1763" i="76"/>
  <c r="C1765" i="76"/>
  <c r="E1765" i="76"/>
  <c r="C1771" i="76"/>
  <c r="E1771" i="76"/>
  <c r="C1769" i="76"/>
  <c r="E1769" i="76"/>
  <c r="C1770" i="76"/>
  <c r="E1770" i="76"/>
  <c r="C1773" i="76"/>
  <c r="E1773" i="76"/>
  <c r="C1774" i="76"/>
  <c r="E1774" i="76"/>
  <c r="C1772" i="76"/>
  <c r="E1772" i="76"/>
  <c r="C1777" i="76"/>
  <c r="E1777" i="76"/>
  <c r="C1776" i="76"/>
  <c r="E1776" i="76"/>
  <c r="C1778" i="76"/>
  <c r="E1778" i="76"/>
  <c r="C1775" i="76"/>
  <c r="E1775" i="76"/>
  <c r="C1779" i="76"/>
  <c r="E1779" i="76"/>
  <c r="C1780" i="76"/>
  <c r="E1780" i="76"/>
  <c r="C1786" i="76"/>
  <c r="E1786" i="76"/>
  <c r="C1783" i="76"/>
  <c r="E1783" i="76"/>
  <c r="C1781" i="76"/>
  <c r="E1781" i="76"/>
  <c r="C1809" i="76"/>
  <c r="E1809" i="76"/>
  <c r="C1790" i="76"/>
  <c r="E1790" i="76"/>
  <c r="C1782" i="76"/>
  <c r="E1782" i="76"/>
  <c r="C1794" i="76"/>
  <c r="E1794" i="76"/>
  <c r="C1795" i="76"/>
  <c r="E1795" i="76"/>
  <c r="C1796" i="76"/>
  <c r="E1796" i="76"/>
  <c r="C1805" i="76"/>
  <c r="E1805" i="76"/>
  <c r="C1806" i="76"/>
  <c r="E1806" i="76"/>
  <c r="C1801" i="76"/>
  <c r="E1801" i="76"/>
  <c r="C1802" i="76"/>
  <c r="E1802" i="76"/>
  <c r="C1807" i="76"/>
  <c r="E1807" i="76"/>
  <c r="C1808" i="76"/>
  <c r="E1808" i="76"/>
  <c r="C1803" i="76"/>
  <c r="E1803" i="76"/>
  <c r="C1785" i="76"/>
  <c r="E1785" i="76"/>
  <c r="C1804" i="76"/>
  <c r="E1804" i="76"/>
  <c r="C1784" i="76"/>
  <c r="E1784" i="76"/>
  <c r="C1793" i="76"/>
  <c r="E1793" i="76"/>
  <c r="C1810" i="76"/>
  <c r="E1810" i="76"/>
  <c r="C1799" i="76"/>
  <c r="E1799" i="76"/>
  <c r="C1797" i="76"/>
  <c r="E1797" i="76"/>
  <c r="C1800" i="76"/>
  <c r="E1800" i="76"/>
  <c r="C1789" i="76"/>
  <c r="E1789" i="76"/>
  <c r="C1788" i="76"/>
  <c r="E1788" i="76"/>
  <c r="C1787" i="76"/>
  <c r="E1787" i="76"/>
  <c r="C1791" i="76"/>
  <c r="E1791" i="76"/>
  <c r="C1798" i="76"/>
  <c r="E1798" i="76"/>
  <c r="C1792" i="76"/>
  <c r="E1792" i="76"/>
  <c r="C1812" i="76"/>
  <c r="E1812" i="76"/>
  <c r="C1813" i="76"/>
  <c r="E1813" i="76"/>
  <c r="C1814" i="76"/>
  <c r="E1814" i="76"/>
  <c r="C1815" i="76"/>
  <c r="E1815" i="76"/>
  <c r="C1811" i="76"/>
  <c r="E1811" i="76"/>
  <c r="C1817" i="76"/>
  <c r="E1817" i="76"/>
  <c r="C1818" i="76"/>
  <c r="E1818" i="76"/>
  <c r="C1819" i="76"/>
  <c r="E1819" i="76"/>
  <c r="C1816" i="76"/>
  <c r="E1816" i="76"/>
  <c r="C1820" i="76"/>
  <c r="E1820" i="76"/>
  <c r="C1824" i="76"/>
  <c r="E1824" i="76"/>
  <c r="C1821" i="76"/>
  <c r="E1821" i="76"/>
  <c r="C1822" i="76"/>
  <c r="E1822" i="76"/>
  <c r="C1823" i="76"/>
  <c r="E1823" i="76"/>
  <c r="C1826" i="76"/>
  <c r="E1826" i="76"/>
  <c r="C1828" i="76"/>
  <c r="E1828" i="76"/>
  <c r="C1830" i="76"/>
  <c r="E1830" i="76"/>
  <c r="C1827" i="76"/>
  <c r="E1827" i="76"/>
  <c r="C1829" i="76"/>
  <c r="E1829" i="76"/>
  <c r="C1825" i="76"/>
  <c r="E1825" i="76"/>
  <c r="C1831" i="76"/>
  <c r="E1831" i="76"/>
  <c r="C1832" i="76"/>
  <c r="E1832" i="76"/>
  <c r="C1837" i="76"/>
  <c r="E1837" i="76"/>
  <c r="C1834" i="76"/>
  <c r="E1834" i="76"/>
  <c r="C1833" i="76"/>
  <c r="E1833" i="76"/>
  <c r="C1836" i="76"/>
  <c r="E1836" i="76"/>
  <c r="C1835" i="76"/>
  <c r="E1835" i="76"/>
  <c r="C1838" i="76"/>
  <c r="E1838" i="76"/>
  <c r="C1839" i="76"/>
  <c r="E1839" i="76"/>
  <c r="C1840" i="76"/>
  <c r="E1840" i="76"/>
  <c r="C1846" i="76"/>
  <c r="E1846" i="76"/>
  <c r="C1842" i="76"/>
  <c r="E1842" i="76"/>
  <c r="C1844" i="76"/>
  <c r="E1844" i="76"/>
  <c r="C1847" i="76"/>
  <c r="E1847" i="76"/>
  <c r="C1845" i="76"/>
  <c r="E1845" i="76"/>
  <c r="C1841" i="76"/>
  <c r="E1841" i="76"/>
  <c r="C1843" i="76"/>
  <c r="E1843" i="76"/>
  <c r="C1851" i="76"/>
  <c r="E1851" i="76"/>
  <c r="C1852" i="76"/>
  <c r="E1852" i="76"/>
  <c r="C1848" i="76"/>
  <c r="E1848" i="76"/>
  <c r="C1849" i="76"/>
  <c r="E1849" i="76"/>
  <c r="C1850" i="76"/>
  <c r="E1850" i="76"/>
  <c r="C1855" i="76"/>
  <c r="E1855" i="76"/>
  <c r="C1854" i="76"/>
  <c r="E1854" i="76"/>
  <c r="C1853" i="76"/>
  <c r="E1853" i="76"/>
  <c r="C1858" i="76"/>
  <c r="E1858" i="76"/>
  <c r="C1857" i="76"/>
  <c r="E1857" i="76"/>
  <c r="C1859" i="76"/>
  <c r="E1859" i="76"/>
  <c r="C1861" i="76"/>
  <c r="E1861" i="76"/>
  <c r="C1856" i="76"/>
  <c r="E1856" i="76"/>
  <c r="C1860" i="76"/>
  <c r="E1860" i="76"/>
  <c r="C1862" i="76"/>
  <c r="E1862" i="76"/>
  <c r="C1864" i="76"/>
  <c r="E1864" i="76"/>
  <c r="C1863" i="76"/>
  <c r="E1863" i="76"/>
  <c r="C1866" i="76"/>
  <c r="E1866" i="76"/>
  <c r="C1865" i="76"/>
  <c r="E1865" i="76"/>
  <c r="C1867" i="76"/>
  <c r="E1867" i="76"/>
  <c r="C1869" i="76"/>
  <c r="E1869" i="76"/>
  <c r="C1868" i="76"/>
  <c r="E1868" i="76"/>
  <c r="C1871" i="76"/>
  <c r="E1871" i="76"/>
  <c r="C1870" i="76"/>
  <c r="E1870" i="76"/>
  <c r="C1873" i="76"/>
  <c r="E1873" i="76"/>
  <c r="C1872" i="76"/>
  <c r="E1872" i="76"/>
  <c r="C1878" i="76"/>
  <c r="E1878" i="76"/>
  <c r="C1876" i="76"/>
  <c r="E1876" i="76"/>
  <c r="C1874" i="76"/>
  <c r="E1874" i="76"/>
  <c r="C1875" i="76"/>
  <c r="E1875" i="76"/>
  <c r="C1877" i="76"/>
  <c r="E1877" i="76"/>
  <c r="G226" i="80" l="1"/>
  <c r="G236" i="80"/>
  <c r="H236" i="80"/>
  <c r="G244" i="80"/>
  <c r="G241" i="80"/>
  <c r="H219" i="80"/>
  <c r="G223" i="80"/>
  <c r="H238" i="80"/>
  <c r="H223" i="80"/>
  <c r="H220" i="80"/>
  <c r="G231" i="80"/>
  <c r="H241" i="80"/>
  <c r="G222" i="80"/>
  <c r="H221" i="80"/>
  <c r="H229" i="80"/>
  <c r="H227" i="80"/>
  <c r="G242" i="80"/>
  <c r="H233" i="80"/>
  <c r="G233" i="80"/>
  <c r="G227" i="80"/>
  <c r="H240" i="80"/>
  <c r="H234" i="80"/>
  <c r="H243" i="80"/>
  <c r="G239" i="80"/>
  <c r="G228" i="80"/>
  <c r="G225" i="80"/>
  <c r="H239" i="80"/>
  <c r="G235" i="80"/>
  <c r="H231" i="80"/>
  <c r="G221" i="80"/>
  <c r="G243" i="80"/>
  <c r="H222" i="80"/>
  <c r="H237" i="80"/>
  <c r="H226" i="80"/>
  <c r="H244" i="80"/>
  <c r="G229" i="80"/>
  <c r="G232" i="80"/>
  <c r="G220" i="80"/>
  <c r="G230" i="80"/>
  <c r="G234" i="80"/>
  <c r="H225" i="80"/>
  <c r="G219" i="80"/>
  <c r="G237" i="80"/>
  <c r="H232" i="80"/>
  <c r="G224" i="80"/>
  <c r="G240" i="80"/>
  <c r="H242" i="80"/>
  <c r="H224" i="80"/>
  <c r="H230" i="80"/>
  <c r="H228" i="80"/>
  <c r="H235" i="80"/>
  <c r="G238" i="80"/>
  <c r="G201" i="80"/>
  <c r="G209" i="80"/>
  <c r="G204" i="80"/>
  <c r="G200" i="80"/>
  <c r="H197" i="80"/>
  <c r="G189" i="80"/>
  <c r="G213" i="80"/>
  <c r="H211" i="80"/>
  <c r="G217" i="80"/>
  <c r="G195" i="80"/>
  <c r="G188" i="80"/>
  <c r="G205" i="80"/>
  <c r="H201" i="80"/>
  <c r="H198" i="80"/>
  <c r="H195" i="80"/>
  <c r="H194" i="80"/>
  <c r="G202" i="80"/>
  <c r="G198" i="80"/>
  <c r="H196" i="80"/>
  <c r="G210" i="80"/>
  <c r="H202" i="80"/>
  <c r="H217" i="80"/>
  <c r="G215" i="80"/>
  <c r="G191" i="80"/>
  <c r="H207" i="80"/>
  <c r="H191" i="80"/>
  <c r="G208" i="80"/>
  <c r="H204" i="80"/>
  <c r="G190" i="80"/>
  <c r="G196" i="80"/>
  <c r="H209" i="80"/>
  <c r="G216" i="80"/>
  <c r="H212" i="80"/>
  <c r="H190" i="80"/>
  <c r="H216" i="80"/>
  <c r="G211" i="80"/>
  <c r="G197" i="80"/>
  <c r="G214" i="80"/>
  <c r="H205" i="80"/>
  <c r="G206" i="80"/>
  <c r="H192" i="80"/>
  <c r="G212" i="80"/>
  <c r="H193" i="80"/>
  <c r="G193" i="80"/>
  <c r="H213" i="80"/>
  <c r="H188" i="80"/>
  <c r="H206" i="80"/>
  <c r="H203" i="80"/>
  <c r="H208" i="80"/>
  <c r="G192" i="80"/>
  <c r="G218" i="80"/>
  <c r="H200" i="80"/>
  <c r="H210" i="80"/>
  <c r="G207" i="80"/>
  <c r="G203" i="80"/>
  <c r="H218" i="80"/>
  <c r="H215" i="80"/>
  <c r="G199" i="80"/>
  <c r="H199" i="80"/>
  <c r="G194" i="80"/>
  <c r="H214" i="80"/>
  <c r="H189" i="80"/>
  <c r="H187" i="80"/>
  <c r="G187" i="80"/>
  <c r="H186" i="80"/>
  <c r="G186" i="80"/>
  <c r="G185" i="80"/>
  <c r="H185" i="80"/>
  <c r="G184" i="80"/>
  <c r="H184" i="80"/>
  <c r="H183" i="80"/>
  <c r="G183" i="80"/>
  <c r="H181" i="80"/>
  <c r="G181" i="80"/>
  <c r="G177" i="80"/>
  <c r="H177" i="80"/>
  <c r="H182" i="80"/>
  <c r="G182" i="80"/>
  <c r="H178" i="80"/>
  <c r="G178" i="80"/>
  <c r="G180" i="80"/>
  <c r="H180" i="80"/>
  <c r="G179" i="80"/>
  <c r="H179" i="80"/>
  <c r="G71" i="80"/>
  <c r="G70" i="80"/>
  <c r="H116" i="80"/>
  <c r="G172" i="80"/>
  <c r="G83" i="80"/>
  <c r="G143" i="80"/>
  <c r="H97" i="80"/>
  <c r="G133" i="80"/>
  <c r="H86" i="80"/>
  <c r="H125" i="80"/>
  <c r="H133" i="80"/>
  <c r="H161" i="80"/>
  <c r="H151" i="80"/>
  <c r="G104" i="80"/>
  <c r="H139" i="80"/>
  <c r="H77" i="80"/>
  <c r="H72" i="80"/>
  <c r="H74" i="80"/>
  <c r="G78" i="80"/>
  <c r="G158" i="80"/>
  <c r="H84" i="80"/>
  <c r="H85" i="80"/>
  <c r="G80" i="80"/>
  <c r="G118" i="80"/>
  <c r="G115" i="80"/>
  <c r="H138" i="80"/>
  <c r="H112" i="80"/>
  <c r="G119" i="80"/>
  <c r="H78" i="80"/>
  <c r="H153" i="80"/>
  <c r="G100" i="80"/>
  <c r="G81" i="80"/>
  <c r="G73" i="80"/>
  <c r="G103" i="80"/>
  <c r="H172" i="80"/>
  <c r="G109" i="80"/>
  <c r="G93" i="80"/>
  <c r="H144" i="80"/>
  <c r="H155" i="80"/>
  <c r="G128" i="80"/>
  <c r="G124" i="80"/>
  <c r="H108" i="80"/>
  <c r="H104" i="80"/>
  <c r="G170" i="80"/>
  <c r="H171" i="80"/>
  <c r="H115" i="80"/>
  <c r="H71" i="80"/>
  <c r="H73" i="80"/>
  <c r="G149" i="80"/>
  <c r="H102" i="80"/>
  <c r="G96" i="80"/>
  <c r="G72" i="80"/>
  <c r="H106" i="80"/>
  <c r="H120" i="80"/>
  <c r="G122" i="80"/>
  <c r="G140" i="80"/>
  <c r="H76" i="80"/>
  <c r="G79" i="80"/>
  <c r="G113" i="80"/>
  <c r="H126" i="80"/>
  <c r="G129" i="80"/>
  <c r="H146" i="80"/>
  <c r="H83" i="80"/>
  <c r="G86" i="80"/>
  <c r="H119" i="80"/>
  <c r="H132" i="80"/>
  <c r="G136" i="80"/>
  <c r="G153" i="80"/>
  <c r="H103" i="80"/>
  <c r="G112" i="80"/>
  <c r="G126" i="80"/>
  <c r="G168" i="80"/>
  <c r="G123" i="80"/>
  <c r="G117" i="80"/>
  <c r="G75" i="80"/>
  <c r="G110" i="80"/>
  <c r="G85" i="80"/>
  <c r="H99" i="80"/>
  <c r="G174" i="80"/>
  <c r="G137" i="80"/>
  <c r="G159" i="80"/>
  <c r="H75" i="80"/>
  <c r="G77" i="80"/>
  <c r="G92" i="80"/>
  <c r="G106" i="80"/>
  <c r="H127" i="80"/>
  <c r="H130" i="80"/>
  <c r="H81" i="80"/>
  <c r="H95" i="80"/>
  <c r="G84" i="80"/>
  <c r="H98" i="80"/>
  <c r="G154" i="80"/>
  <c r="G145" i="80"/>
  <c r="G107" i="80"/>
  <c r="G102" i="80"/>
  <c r="H90" i="80"/>
  <c r="G105" i="80"/>
  <c r="G141" i="80"/>
  <c r="G88" i="80"/>
  <c r="H129" i="80"/>
  <c r="H164" i="80"/>
  <c r="H124" i="80"/>
  <c r="H87" i="80"/>
  <c r="H82" i="80"/>
  <c r="G90" i="80"/>
  <c r="H91" i="80"/>
  <c r="H92" i="80"/>
  <c r="H80" i="80"/>
  <c r="G91" i="80"/>
  <c r="G167" i="80"/>
  <c r="H131" i="80"/>
  <c r="G82" i="80"/>
  <c r="G89" i="80"/>
  <c r="H96" i="80"/>
  <c r="G98" i="80"/>
  <c r="G99" i="80"/>
  <c r="H93" i="80"/>
  <c r="G97" i="80"/>
  <c r="G173" i="80"/>
  <c r="H107" i="80"/>
  <c r="G120" i="80"/>
  <c r="H134" i="80"/>
  <c r="H136" i="80"/>
  <c r="G142" i="80"/>
  <c r="G157" i="80"/>
  <c r="H143" i="80"/>
  <c r="H101" i="80"/>
  <c r="G175" i="80"/>
  <c r="G156" i="80"/>
  <c r="G144" i="80"/>
  <c r="G152" i="80"/>
  <c r="H117" i="80"/>
  <c r="H160" i="80"/>
  <c r="G169" i="80"/>
  <c r="H157" i="80"/>
  <c r="H158" i="80"/>
  <c r="G125" i="80"/>
  <c r="H140" i="80"/>
  <c r="G176" i="80"/>
  <c r="H175" i="80"/>
  <c r="G74" i="80"/>
  <c r="G165" i="80"/>
  <c r="G132" i="80"/>
  <c r="G147" i="80"/>
  <c r="H89" i="80"/>
  <c r="G69" i="80"/>
  <c r="G68" i="80"/>
  <c r="H68" i="80"/>
  <c r="G162" i="80"/>
  <c r="H173" i="80"/>
  <c r="G108" i="80"/>
  <c r="H156" i="80"/>
  <c r="G101" i="80"/>
  <c r="G131" i="80"/>
  <c r="G139" i="80"/>
  <c r="H159" i="80"/>
  <c r="G160" i="80"/>
  <c r="H69" i="80"/>
  <c r="H70" i="80"/>
  <c r="G111" i="80"/>
  <c r="H105" i="80"/>
  <c r="G87" i="80"/>
  <c r="H79" i="80"/>
  <c r="G150" i="80"/>
  <c r="G146" i="80"/>
  <c r="G166" i="80"/>
  <c r="H166" i="80"/>
  <c r="G76" i="80"/>
  <c r="H176" i="80"/>
  <c r="H109" i="80"/>
  <c r="G135" i="80"/>
  <c r="H94" i="80"/>
  <c r="G116" i="80"/>
  <c r="G138" i="80"/>
  <c r="H110" i="80"/>
  <c r="H148" i="80"/>
  <c r="G94" i="80"/>
  <c r="G114" i="80"/>
  <c r="H123" i="80"/>
  <c r="H145" i="80"/>
  <c r="H152" i="80"/>
  <c r="H118" i="80"/>
  <c r="H174" i="80"/>
  <c r="H121" i="80"/>
  <c r="H122" i="80"/>
  <c r="H141" i="80"/>
  <c r="H150" i="80"/>
  <c r="H168" i="80"/>
  <c r="H111" i="80"/>
  <c r="H149" i="80"/>
  <c r="H100" i="80"/>
  <c r="H137" i="80"/>
  <c r="H165" i="80"/>
  <c r="H113" i="80"/>
  <c r="H154" i="80"/>
  <c r="H128" i="80"/>
  <c r="H169" i="80"/>
  <c r="G130" i="80"/>
  <c r="G127" i="80"/>
  <c r="H147" i="80"/>
  <c r="H170" i="80"/>
  <c r="H162" i="80"/>
  <c r="G95" i="80"/>
  <c r="G151" i="80"/>
  <c r="G171" i="80"/>
  <c r="G67" i="80"/>
  <c r="H67" i="80"/>
  <c r="G66" i="80"/>
  <c r="H66" i="80"/>
  <c r="H163" i="80"/>
  <c r="G121" i="80"/>
  <c r="H88" i="80"/>
  <c r="G134" i="80"/>
  <c r="H135" i="80"/>
  <c r="G164" i="80"/>
  <c r="G161" i="80"/>
  <c r="G148" i="80"/>
  <c r="G155" i="80"/>
  <c r="H142" i="80"/>
  <c r="G163" i="80"/>
  <c r="H114" i="80"/>
  <c r="H167" i="80"/>
  <c r="H65" i="80"/>
  <c r="G65" i="80"/>
  <c r="G64" i="80"/>
  <c r="H64" i="80"/>
  <c r="G63" i="80"/>
  <c r="H63" i="80"/>
  <c r="G62" i="80"/>
  <c r="H62" i="80"/>
  <c r="G12" i="80"/>
  <c r="H12" i="80"/>
  <c r="H53" i="80"/>
  <c r="G53" i="80"/>
  <c r="G48" i="80"/>
  <c r="H48" i="80"/>
  <c r="G22" i="80"/>
  <c r="H22" i="80"/>
  <c r="H56" i="80"/>
  <c r="G56" i="80"/>
  <c r="G41" i="80"/>
  <c r="H41" i="80"/>
  <c r="G46" i="80"/>
  <c r="H46" i="80"/>
  <c r="H27" i="80"/>
  <c r="G27" i="80"/>
  <c r="G6" i="80"/>
  <c r="H6" i="80"/>
  <c r="G55" i="80"/>
  <c r="H55" i="80"/>
  <c r="G23" i="80"/>
  <c r="H23" i="80"/>
  <c r="G20" i="80"/>
  <c r="H20" i="80"/>
  <c r="G5" i="80"/>
  <c r="H5" i="80"/>
  <c r="H50" i="80"/>
  <c r="G50" i="80"/>
  <c r="G51" i="80"/>
  <c r="H51" i="80"/>
  <c r="G44" i="80"/>
  <c r="H44" i="80"/>
  <c r="G30" i="80"/>
  <c r="H30" i="80"/>
  <c r="H39" i="80"/>
  <c r="G39" i="80"/>
  <c r="G28" i="80"/>
  <c r="H28" i="80"/>
  <c r="G24" i="80"/>
  <c r="H24" i="80"/>
  <c r="G13" i="80"/>
  <c r="H13" i="80"/>
  <c r="G60" i="80"/>
  <c r="H60" i="80"/>
  <c r="H43" i="80"/>
  <c r="G43" i="80"/>
  <c r="H36" i="80"/>
  <c r="G36" i="80"/>
  <c r="H32" i="80"/>
  <c r="G32" i="80"/>
  <c r="G3" i="80"/>
  <c r="H3" i="80"/>
  <c r="H47" i="80"/>
  <c r="G47" i="80"/>
  <c r="G40" i="80"/>
  <c r="H40" i="80"/>
  <c r="G31" i="80"/>
  <c r="H31" i="80"/>
  <c r="G18" i="80"/>
  <c r="H18" i="80"/>
  <c r="G17" i="80"/>
  <c r="H17" i="80"/>
  <c r="G14" i="80"/>
  <c r="H14" i="80"/>
  <c r="G52" i="80"/>
  <c r="H52" i="80"/>
  <c r="H42" i="80"/>
  <c r="G42" i="80"/>
  <c r="G25" i="80"/>
  <c r="H25" i="80"/>
  <c r="G19" i="80"/>
  <c r="H19" i="80"/>
  <c r="G15" i="80"/>
  <c r="H15" i="80"/>
  <c r="G11" i="80"/>
  <c r="H11" i="80"/>
  <c r="G16" i="80"/>
  <c r="H16" i="80"/>
  <c r="G58" i="80"/>
  <c r="H58" i="80"/>
  <c r="G37" i="80"/>
  <c r="H37" i="80"/>
  <c r="G35" i="80"/>
  <c r="H35" i="80"/>
  <c r="H33" i="80"/>
  <c r="G33" i="80"/>
  <c r="H21" i="80"/>
  <c r="G21" i="80"/>
  <c r="H26" i="80"/>
  <c r="G26" i="80"/>
  <c r="H38" i="80"/>
  <c r="G38" i="80"/>
  <c r="G34" i="80"/>
  <c r="H34" i="80"/>
  <c r="G8" i="80"/>
  <c r="H8" i="80"/>
  <c r="G54" i="80"/>
  <c r="H54" i="80"/>
  <c r="G29" i="80"/>
  <c r="H29" i="80"/>
  <c r="H59" i="80"/>
  <c r="G59" i="80"/>
  <c r="G9" i="80"/>
  <c r="H9" i="80"/>
  <c r="G61" i="80"/>
  <c r="H61" i="80"/>
  <c r="H49" i="80"/>
  <c r="G49" i="80"/>
  <c r="G4" i="80"/>
  <c r="H4" i="80"/>
  <c r="G57" i="80"/>
  <c r="H57" i="80"/>
  <c r="G45" i="80"/>
  <c r="H45" i="80"/>
  <c r="G10" i="80"/>
  <c r="H10" i="80"/>
  <c r="G7" i="80"/>
  <c r="H7" i="80"/>
  <c r="G2" i="80"/>
  <c r="H2" i="80"/>
  <c r="D59" i="80"/>
  <c r="C59" i="80"/>
  <c r="B59" i="80"/>
  <c r="E8" i="76"/>
  <c r="C8" i="76"/>
  <c r="I238" i="80" l="1"/>
  <c r="I237" i="80"/>
  <c r="I226" i="80"/>
  <c r="I219" i="80"/>
  <c r="I227" i="80"/>
  <c r="I234" i="80"/>
  <c r="I243" i="80"/>
  <c r="I221" i="80"/>
  <c r="I233" i="80"/>
  <c r="I229" i="80"/>
  <c r="I230" i="80"/>
  <c r="I232" i="80"/>
  <c r="I220" i="80"/>
  <c r="I225" i="80"/>
  <c r="I242" i="80"/>
  <c r="I223" i="80"/>
  <c r="I240" i="80"/>
  <c r="I228" i="80"/>
  <c r="I224" i="80"/>
  <c r="I239" i="80"/>
  <c r="I241" i="80"/>
  <c r="I244" i="80"/>
  <c r="I236" i="80"/>
  <c r="I231" i="80"/>
  <c r="I235" i="80"/>
  <c r="I222" i="80"/>
  <c r="I201" i="80"/>
  <c r="I191" i="80"/>
  <c r="I205" i="80"/>
  <c r="I209" i="80"/>
  <c r="I188" i="80"/>
  <c r="I198" i="80"/>
  <c r="I215" i="80"/>
  <c r="I193" i="80"/>
  <c r="I194" i="80"/>
  <c r="I211" i="80"/>
  <c r="I189" i="80"/>
  <c r="I197" i="80"/>
  <c r="I195" i="80"/>
  <c r="I210" i="80"/>
  <c r="I192" i="80"/>
  <c r="I216" i="80"/>
  <c r="I203" i="80"/>
  <c r="I213" i="80"/>
  <c r="I207" i="80"/>
  <c r="I212" i="80"/>
  <c r="I196" i="80"/>
  <c r="I190" i="80"/>
  <c r="I202" i="80"/>
  <c r="I217" i="80"/>
  <c r="I206" i="80"/>
  <c r="I204" i="80"/>
  <c r="I200" i="80"/>
  <c r="I218" i="80"/>
  <c r="I199" i="80"/>
  <c r="I208" i="80"/>
  <c r="I214" i="80"/>
  <c r="I187" i="80"/>
  <c r="I186" i="80"/>
  <c r="I185" i="80"/>
  <c r="I178" i="80"/>
  <c r="I184" i="80"/>
  <c r="I183" i="80"/>
  <c r="I177" i="80"/>
  <c r="I179" i="80"/>
  <c r="I181" i="80"/>
  <c r="I180" i="80"/>
  <c r="I182" i="80"/>
  <c r="I161" i="80"/>
  <c r="I143" i="80"/>
  <c r="I70" i="80"/>
  <c r="I100" i="80"/>
  <c r="I80" i="80"/>
  <c r="I71" i="80"/>
  <c r="I97" i="80"/>
  <c r="I128" i="80"/>
  <c r="I76" i="80"/>
  <c r="I73" i="80"/>
  <c r="I132" i="80"/>
  <c r="I116" i="80"/>
  <c r="I162" i="80"/>
  <c r="I153" i="80"/>
  <c r="I120" i="80"/>
  <c r="I164" i="80"/>
  <c r="I77" i="80"/>
  <c r="I111" i="80"/>
  <c r="I94" i="80"/>
  <c r="I110" i="80"/>
  <c r="I83" i="80"/>
  <c r="I171" i="80"/>
  <c r="I106" i="80"/>
  <c r="I113" i="80"/>
  <c r="I118" i="80"/>
  <c r="I109" i="80"/>
  <c r="I124" i="80"/>
  <c r="I72" i="80"/>
  <c r="I119" i="80"/>
  <c r="I84" i="80"/>
  <c r="I103" i="80"/>
  <c r="I125" i="80"/>
  <c r="I85" i="80"/>
  <c r="I144" i="80"/>
  <c r="I112" i="80"/>
  <c r="I115" i="80"/>
  <c r="I139" i="80"/>
  <c r="I74" i="80"/>
  <c r="I93" i="80"/>
  <c r="I133" i="80"/>
  <c r="I108" i="80"/>
  <c r="I104" i="80"/>
  <c r="I78" i="80"/>
  <c r="I138" i="80"/>
  <c r="I155" i="80"/>
  <c r="I151" i="80"/>
  <c r="I158" i="80"/>
  <c r="I81" i="80"/>
  <c r="I86" i="80"/>
  <c r="I172" i="80"/>
  <c r="I170" i="80"/>
  <c r="I101" i="80"/>
  <c r="I131" i="80"/>
  <c r="I130" i="80"/>
  <c r="I140" i="80"/>
  <c r="I96" i="80"/>
  <c r="I135" i="80"/>
  <c r="I123" i="80"/>
  <c r="I92" i="80"/>
  <c r="I149" i="80"/>
  <c r="I168" i="80"/>
  <c r="I99" i="80"/>
  <c r="I146" i="80"/>
  <c r="I127" i="80"/>
  <c r="I79" i="80"/>
  <c r="I122" i="80"/>
  <c r="I105" i="80"/>
  <c r="I69" i="80"/>
  <c r="I102" i="80"/>
  <c r="I90" i="80"/>
  <c r="I129" i="80"/>
  <c r="I117" i="80"/>
  <c r="I126" i="80"/>
  <c r="I136" i="80"/>
  <c r="I95" i="80"/>
  <c r="I142" i="80"/>
  <c r="I98" i="80"/>
  <c r="I87" i="80"/>
  <c r="I174" i="80"/>
  <c r="I75" i="80"/>
  <c r="I148" i="80"/>
  <c r="I165" i="80"/>
  <c r="I152" i="80"/>
  <c r="I176" i="80"/>
  <c r="I91" i="80"/>
  <c r="I154" i="80"/>
  <c r="I137" i="80"/>
  <c r="I145" i="80"/>
  <c r="I159" i="80"/>
  <c r="I107" i="80"/>
  <c r="I160" i="80"/>
  <c r="I134" i="80"/>
  <c r="I88" i="80"/>
  <c r="I147" i="80"/>
  <c r="I156" i="80"/>
  <c r="I175" i="80"/>
  <c r="I167" i="80"/>
  <c r="I141" i="80"/>
  <c r="I173" i="80"/>
  <c r="I169" i="80"/>
  <c r="I157" i="80"/>
  <c r="I89" i="80"/>
  <c r="I82" i="80"/>
  <c r="I121" i="80"/>
  <c r="I68" i="80"/>
  <c r="I150" i="80"/>
  <c r="I114" i="80"/>
  <c r="I166" i="80"/>
  <c r="I67" i="80"/>
  <c r="I163" i="80"/>
  <c r="I66" i="80"/>
  <c r="I64" i="80"/>
  <c r="I65" i="80"/>
  <c r="I63" i="80"/>
  <c r="I43" i="80"/>
  <c r="I30" i="80"/>
  <c r="I56" i="80"/>
  <c r="I62" i="80"/>
  <c r="I49" i="80"/>
  <c r="I36" i="80"/>
  <c r="I39" i="80"/>
  <c r="I59" i="80"/>
  <c r="I38" i="80"/>
  <c r="I42" i="80"/>
  <c r="I26" i="80"/>
  <c r="I47" i="80"/>
  <c r="I6" i="80"/>
  <c r="I57" i="80"/>
  <c r="I21" i="80"/>
  <c r="I50" i="80"/>
  <c r="I27" i="80"/>
  <c r="I53" i="80"/>
  <c r="I4" i="80"/>
  <c r="I54" i="80"/>
  <c r="I33" i="80"/>
  <c r="I15" i="80"/>
  <c r="I17" i="80"/>
  <c r="I28" i="80"/>
  <c r="I5" i="80"/>
  <c r="I46" i="80"/>
  <c r="I12" i="80"/>
  <c r="I35" i="80"/>
  <c r="I7" i="80"/>
  <c r="I61" i="80"/>
  <c r="I34" i="80"/>
  <c r="I37" i="80"/>
  <c r="I25" i="80"/>
  <c r="I31" i="80"/>
  <c r="I23" i="80"/>
  <c r="I41" i="80"/>
  <c r="I10" i="80"/>
  <c r="I9" i="80"/>
  <c r="I58" i="80"/>
  <c r="I40" i="80"/>
  <c r="I60" i="80"/>
  <c r="I44" i="80"/>
  <c r="I55" i="80"/>
  <c r="I22" i="80"/>
  <c r="I18" i="80"/>
  <c r="I45" i="80"/>
  <c r="I52" i="80"/>
  <c r="I48" i="80"/>
  <c r="I29" i="80"/>
  <c r="I3" i="80"/>
  <c r="I8" i="80"/>
  <c r="I19" i="80"/>
  <c r="I20" i="80"/>
  <c r="I16" i="80"/>
  <c r="I13" i="80"/>
  <c r="I51" i="80"/>
  <c r="I11" i="80"/>
  <c r="I14" i="80"/>
  <c r="I24" i="80"/>
  <c r="I32" i="80"/>
  <c r="I2" i="80"/>
  <c r="D60" i="80"/>
  <c r="C60" i="80"/>
  <c r="B60" i="80"/>
  <c r="D61" i="80" l="1"/>
  <c r="C61" i="80"/>
  <c r="B61" i="80"/>
  <c r="D62" i="80" l="1"/>
  <c r="C62" i="80"/>
  <c r="B62" i="80"/>
  <c r="B63" i="80" l="1"/>
  <c r="D63" i="80"/>
  <c r="C63" i="80"/>
  <c r="B64" i="80" l="1"/>
  <c r="D64" i="80"/>
  <c r="C64" i="80"/>
  <c r="B65" i="80" l="1"/>
  <c r="D65" i="80"/>
  <c r="C65" i="80"/>
  <c r="B66" i="80" l="1"/>
  <c r="D66" i="80"/>
  <c r="C66" i="80"/>
  <c r="B67" i="80" l="1"/>
  <c r="D67" i="80"/>
  <c r="C67" i="80"/>
  <c r="C68" i="80" l="1"/>
  <c r="B68" i="80"/>
  <c r="D68" i="80"/>
  <c r="B69" i="80" l="1"/>
  <c r="D69" i="80"/>
  <c r="C69" i="80"/>
  <c r="D70" i="80" l="1"/>
  <c r="C70" i="80"/>
  <c r="B70" i="80"/>
  <c r="D71" i="80" l="1"/>
  <c r="C71" i="80"/>
  <c r="B71" i="80"/>
  <c r="D72" i="80" l="1"/>
  <c r="C72" i="80"/>
  <c r="B72" i="80"/>
  <c r="D73" i="80" l="1"/>
  <c r="C73" i="80"/>
  <c r="B73" i="80"/>
  <c r="D74" i="80" l="1"/>
  <c r="C74" i="80"/>
  <c r="B74" i="80"/>
  <c r="B75" i="80" l="1"/>
  <c r="D75" i="80"/>
  <c r="C75" i="80"/>
  <c r="B76" i="80" l="1"/>
  <c r="C76" i="80"/>
  <c r="D76" i="80"/>
  <c r="B77" i="80" l="1"/>
  <c r="C77" i="80"/>
  <c r="D77" i="80"/>
  <c r="B78" i="80" l="1"/>
  <c r="C78" i="80"/>
  <c r="D78" i="80"/>
  <c r="C79" i="80" l="1"/>
  <c r="D79" i="80"/>
  <c r="B79" i="80"/>
  <c r="B80" i="80" l="1"/>
  <c r="C80" i="80"/>
  <c r="D80" i="80"/>
  <c r="B81" i="80" l="1"/>
  <c r="C81" i="80"/>
  <c r="D81" i="80"/>
  <c r="B82" i="80" l="1"/>
  <c r="C82" i="80"/>
  <c r="D82" i="80"/>
  <c r="D83" i="80" l="1"/>
  <c r="C83" i="80"/>
  <c r="B83" i="80"/>
  <c r="D84" i="80" l="1"/>
  <c r="C84" i="80"/>
  <c r="B84" i="80"/>
  <c r="D85" i="80" l="1"/>
  <c r="C85" i="80"/>
  <c r="B85" i="80"/>
  <c r="D86" i="80" l="1"/>
  <c r="C86" i="80"/>
  <c r="B86" i="80"/>
  <c r="B87" i="80" l="1"/>
  <c r="D87" i="80"/>
  <c r="C87" i="80"/>
  <c r="B88" i="80" l="1"/>
  <c r="D88" i="80"/>
  <c r="C88" i="80"/>
  <c r="B89" i="80" l="1"/>
  <c r="D89" i="80"/>
  <c r="C89" i="80"/>
  <c r="B90" i="80" l="1"/>
  <c r="C90" i="80"/>
  <c r="D90" i="80"/>
  <c r="B91" i="80" l="1"/>
  <c r="D91" i="80"/>
  <c r="C91" i="80"/>
  <c r="C92" i="80" l="1"/>
  <c r="D92" i="80"/>
  <c r="B92" i="80"/>
  <c r="C93" i="80" l="1"/>
  <c r="D93" i="80"/>
  <c r="B93" i="80"/>
  <c r="C94" i="80" l="1"/>
  <c r="D94" i="80"/>
  <c r="B94" i="80"/>
  <c r="D95" i="80" l="1"/>
  <c r="C95" i="80"/>
  <c r="B95" i="80"/>
  <c r="D96" i="80" l="1"/>
  <c r="C96" i="80"/>
  <c r="B96" i="80"/>
  <c r="D97" i="80" l="1"/>
  <c r="C97" i="80"/>
  <c r="B97" i="80"/>
  <c r="D98" i="80" l="1"/>
  <c r="C98" i="80"/>
  <c r="B98" i="80"/>
  <c r="B99" i="80" l="1"/>
  <c r="D99" i="80"/>
  <c r="C99" i="80"/>
  <c r="B100" i="80" l="1"/>
  <c r="C100" i="80"/>
  <c r="D100" i="80"/>
  <c r="B101" i="80" l="1"/>
  <c r="D101" i="80"/>
  <c r="C101" i="80"/>
  <c r="B102" i="80" l="1"/>
  <c r="D102" i="80"/>
  <c r="C102" i="80"/>
  <c r="B103" i="80" l="1"/>
  <c r="D103" i="80"/>
  <c r="C103" i="80"/>
  <c r="B104" i="80" l="1"/>
  <c r="D104" i="80"/>
  <c r="C104" i="80"/>
  <c r="D105" i="80" l="1"/>
  <c r="B105" i="80"/>
  <c r="C105" i="80"/>
  <c r="D106" i="80" l="1"/>
  <c r="B106" i="80"/>
  <c r="C106" i="80"/>
  <c r="D107" i="80" l="1"/>
  <c r="C107" i="80"/>
  <c r="B107" i="80"/>
  <c r="D108" i="80" l="1"/>
  <c r="C108" i="80"/>
  <c r="B108" i="80"/>
  <c r="D109" i="80" l="1"/>
  <c r="C109" i="80"/>
  <c r="B109" i="80"/>
  <c r="D110" i="80" l="1"/>
  <c r="C110" i="80"/>
  <c r="B110" i="80"/>
  <c r="B111" i="80" l="1"/>
  <c r="D111" i="80"/>
  <c r="C111" i="80"/>
  <c r="B112" i="80" l="1"/>
  <c r="C112" i="80"/>
  <c r="D112" i="80"/>
  <c r="B113" i="80" l="1"/>
  <c r="D113" i="80"/>
  <c r="C113" i="80"/>
  <c r="B114" i="80" l="1"/>
  <c r="D114" i="80"/>
  <c r="C114" i="80"/>
  <c r="C115" i="80" l="1"/>
  <c r="D115" i="80"/>
  <c r="B115" i="80"/>
  <c r="C116" i="80" l="1"/>
  <c r="D116" i="80"/>
  <c r="B116" i="80"/>
  <c r="C117" i="80" l="1"/>
  <c r="D117" i="80"/>
  <c r="B117" i="80"/>
  <c r="C118" i="80" l="1"/>
  <c r="D118" i="80"/>
  <c r="B118" i="80"/>
  <c r="D119" i="80" l="1"/>
  <c r="C119" i="80"/>
  <c r="B119" i="80"/>
  <c r="D120" i="80" l="1"/>
  <c r="C120" i="80"/>
  <c r="B120" i="80"/>
  <c r="D121" i="80" l="1"/>
  <c r="C121" i="80"/>
  <c r="B121" i="80"/>
  <c r="D122" i="80" l="1"/>
  <c r="C122" i="80"/>
  <c r="B122" i="80"/>
  <c r="B123" i="80" l="1"/>
  <c r="D123" i="80"/>
  <c r="C123" i="80"/>
  <c r="B124" i="80" l="1"/>
  <c r="C124" i="80"/>
  <c r="D124" i="80"/>
  <c r="B125" i="80" l="1"/>
  <c r="C125" i="80"/>
  <c r="D125" i="80"/>
  <c r="B126" i="80" l="1"/>
  <c r="C126" i="80"/>
  <c r="D126" i="80"/>
  <c r="D127" i="80" l="1"/>
  <c r="B127" i="80"/>
  <c r="C127" i="80"/>
  <c r="C128" i="80" l="1"/>
  <c r="D128" i="80"/>
  <c r="B128" i="80"/>
  <c r="B129" i="80" l="1"/>
  <c r="C129" i="80"/>
  <c r="D129" i="80"/>
  <c r="B130" i="80" l="1"/>
  <c r="D130" i="80"/>
  <c r="C130" i="80"/>
  <c r="D131" i="80" l="1"/>
  <c r="C131" i="80"/>
  <c r="B131" i="80"/>
  <c r="D132" i="80" l="1"/>
  <c r="C132" i="80"/>
  <c r="B132" i="80"/>
  <c r="D133" i="80" l="1"/>
  <c r="C133" i="80"/>
  <c r="B133" i="80"/>
  <c r="D134" i="80" l="1"/>
  <c r="C134" i="80"/>
  <c r="B134" i="80"/>
  <c r="B135" i="80" l="1"/>
  <c r="C135" i="80"/>
  <c r="D135" i="80"/>
  <c r="B136" i="80" l="1"/>
  <c r="C136" i="80"/>
  <c r="D136" i="80"/>
  <c r="B137" i="80" l="1"/>
  <c r="C137" i="80"/>
  <c r="D137" i="80"/>
  <c r="B138" i="80" l="1"/>
  <c r="C138" i="80"/>
  <c r="D138" i="80"/>
  <c r="B139" i="80" l="1"/>
  <c r="C139" i="80"/>
  <c r="D139" i="80"/>
  <c r="B140" i="80" l="1"/>
  <c r="D140" i="80"/>
  <c r="C140" i="80"/>
  <c r="B141" i="80" l="1"/>
  <c r="C141" i="80"/>
  <c r="D141" i="80"/>
  <c r="B142" i="80" l="1"/>
  <c r="D142" i="80"/>
  <c r="C142" i="80"/>
  <c r="D143" i="80" l="1"/>
  <c r="C143" i="80"/>
  <c r="B143" i="80"/>
  <c r="D144" i="80" l="1"/>
  <c r="C144" i="80"/>
  <c r="B144" i="80"/>
  <c r="D145" i="80" l="1"/>
  <c r="C145" i="80"/>
  <c r="B145" i="80"/>
  <c r="D146" i="80" l="1"/>
  <c r="C146" i="80"/>
  <c r="B146" i="80"/>
  <c r="B147" i="80" l="1"/>
  <c r="C147" i="80"/>
  <c r="D147" i="80"/>
  <c r="B148" i="80" l="1"/>
  <c r="C148" i="80"/>
  <c r="D148" i="80"/>
  <c r="B149" i="80" l="1"/>
  <c r="D149" i="80"/>
  <c r="C149" i="80"/>
  <c r="B150" i="80" l="1"/>
  <c r="C150" i="80"/>
  <c r="D150" i="80"/>
  <c r="C151" i="80" l="1"/>
  <c r="D151" i="80"/>
  <c r="B151" i="80"/>
  <c r="B152" i="80" l="1"/>
  <c r="C152" i="80"/>
  <c r="D152" i="80"/>
  <c r="C153" i="80" l="1"/>
  <c r="D153" i="80"/>
  <c r="B153" i="80"/>
  <c r="C154" i="80" l="1"/>
  <c r="D154" i="80"/>
  <c r="B154" i="80"/>
  <c r="D155" i="80" l="1"/>
  <c r="C155" i="80"/>
  <c r="B155" i="80"/>
  <c r="D156" i="80" l="1"/>
  <c r="C156" i="80"/>
  <c r="B156" i="80"/>
  <c r="D157" i="80" l="1"/>
  <c r="C157" i="80"/>
  <c r="B157" i="80"/>
  <c r="D158" i="80" l="1"/>
  <c r="C158" i="80"/>
  <c r="B158" i="80"/>
  <c r="B159" i="80" l="1"/>
  <c r="C159" i="80"/>
  <c r="D159" i="80"/>
  <c r="B160" i="80" l="1"/>
  <c r="C160" i="80"/>
  <c r="D160" i="80"/>
  <c r="B161" i="80" l="1"/>
  <c r="C161" i="80"/>
  <c r="D161" i="80"/>
  <c r="B162" i="80" l="1"/>
  <c r="C162" i="80"/>
  <c r="D162" i="80"/>
  <c r="B163" i="80" l="1"/>
  <c r="C163" i="80"/>
  <c r="D163" i="80"/>
  <c r="B164" i="80" l="1"/>
  <c r="C164" i="80"/>
  <c r="D164" i="80"/>
  <c r="B165" i="80" l="1"/>
  <c r="C165" i="80"/>
  <c r="D165" i="80"/>
  <c r="D166" i="80" l="1"/>
  <c r="B166" i="80"/>
  <c r="C166" i="80"/>
  <c r="D167" i="80" l="1"/>
  <c r="C167" i="80"/>
  <c r="B167" i="80"/>
  <c r="D168" i="80" l="1"/>
  <c r="C168" i="80"/>
  <c r="B168" i="80"/>
  <c r="D169" i="80" l="1"/>
  <c r="C169" i="80"/>
  <c r="B169" i="80"/>
  <c r="D170" i="80" l="1"/>
  <c r="C170" i="80"/>
  <c r="B170" i="80"/>
  <c r="B171" i="80" l="1"/>
  <c r="C171" i="80"/>
  <c r="D171" i="80"/>
  <c r="B172" i="80" l="1"/>
  <c r="C172" i="80"/>
  <c r="D172" i="80"/>
  <c r="B173" i="80" l="1"/>
  <c r="C173" i="80"/>
  <c r="D173" i="80"/>
  <c r="B174" i="80" l="1"/>
  <c r="C174" i="80"/>
  <c r="D174" i="80"/>
  <c r="C175" i="80" l="1"/>
  <c r="D175" i="80"/>
  <c r="B175" i="80"/>
  <c r="C176" i="80" l="1"/>
  <c r="D176" i="80"/>
  <c r="B176" i="8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tc={DAE987F1-E1E5-4668-AC1B-6C592A771ED3}</author>
    <author>tc={7577F6F3-E5EA-4BE8-AC06-4359D7B99585}</author>
    <author>tc={5391CEA3-8D4F-4A90-88FD-B9BA6FAB471E}</author>
  </authors>
  <commentList>
    <comment ref="K87" authorId="0" shapeId="0" xr:uid="{DAE987F1-E1E5-4668-AC1B-6C592A771ED3}">
      <text>
        <t>[Threaded comment]
Your version of Excel allows you to read this threaded comment; however, any edits to it will get removed if the file is opened in a newer version of Excel. Learn more: https://go.microsoft.com/fwlink/?linkid=870924
Comment:
    Available Time di Tanggal 1 dibuat hanya 12 jam (Berpindah tahun, sesuai TUM OPS)</t>
      </text>
    </comment>
    <comment ref="K88" authorId="1" shapeId="0" xr:uid="{7577F6F3-E5EA-4BE8-AC06-4359D7B99585}">
      <text>
        <t>[Threaded comment]
Your version of Excel allows you to read this threaded comment; however, any edits to it will get removed if the file is opened in a newer version of Excel. Learn more: https://go.microsoft.com/fwlink/?linkid=870924
Comment:
    Info OPS
Muhamad Adilko :
Dari kalender Mining Day Off hanya 12 jam, dan dikarenakan CHPP Operational Hours  pada hari ini 13:25, oleh sebab itu effectiveness lebih dari 100%</t>
      </text>
    </comment>
    <comment ref="K90" authorId="2" shapeId="0" xr:uid="{5391CEA3-8D4F-4A90-88FD-B9BA6FAB471E}">
      <text>
        <t>[Threaded comment]
Your version of Excel allows you to read this threaded comment; however, any edits to it will get removed if the file is opened in a newer version of Excel. Learn more: https://go.microsoft.com/fwlink/?linkid=870924
Comment:
    Tanggal 10 April libur operasional karena Idul Fitri (24 jam)</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tc={926D4E95-7BF4-4B2C-9066-46C8146B3EAC}</author>
    <author>tc={D07A159D-1077-4765-8209-21E7380D6EC7}</author>
  </authors>
  <commentList>
    <comment ref="AA7" authorId="0" shapeId="0" xr:uid="{926D4E95-7BF4-4B2C-9066-46C8146B3EAC}">
      <text>
        <t>[Threaded comment]
Your version of Excel allows you to read this threaded comment; however, any edits to it will get removed if the file is opened in a newer version of Excel. Learn more: https://go.microsoft.com/fwlink/?linkid=870924
Comment:
    Original Note from OPS</t>
      </text>
    </comment>
    <comment ref="AB7" authorId="1" shapeId="0" xr:uid="{D07A159D-1077-4765-8209-21E7380D6EC7}">
      <text>
        <t>[Threaded comment]
Your version of Excel allows you to read this threaded comment; however, any edits to it will get removed if the file is opened in a newer version of Excel. Learn more: https://go.microsoft.com/fwlink/?linkid=870924
Comment:
    Original Note from OPS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<sst xmlns="http://schemas.openxmlformats.org/spreadsheetml/2006/main" count="4903" uniqueCount="1022">
  <si>
    <t>MONTH</t>
  </si>
  <si>
    <t>JAN</t>
  </si>
  <si>
    <t>FEB</t>
  </si>
  <si>
    <t>MAR</t>
  </si>
  <si>
    <t>APR</t>
  </si>
  <si>
    <t>MAY</t>
  </si>
  <si>
    <t>JUN</t>
  </si>
  <si>
    <t>JUL</t>
  </si>
  <si>
    <t>AUG</t>
  </si>
  <si>
    <t>SEP</t>
  </si>
  <si>
    <t>OCT</t>
  </si>
  <si>
    <t>NOV</t>
  </si>
  <si>
    <t>Unscheduled</t>
  </si>
  <si>
    <t>Maintenance Day</t>
  </si>
  <si>
    <t>SA-1915</t>
  </si>
  <si>
    <t>Reject Sampler</t>
  </si>
  <si>
    <t>VS-1115</t>
  </si>
  <si>
    <t>Desliming Screen</t>
  </si>
  <si>
    <t>No Parts</t>
  </si>
  <si>
    <t>VS-1200</t>
  </si>
  <si>
    <t>Floats Screen</t>
  </si>
  <si>
    <t>Grand Total</t>
  </si>
  <si>
    <t>VS-1380</t>
  </si>
  <si>
    <t>CV-1925</t>
  </si>
  <si>
    <t>Reject Transfer Conveyor</t>
  </si>
  <si>
    <t>SP-1710</t>
  </si>
  <si>
    <t>CV-1930</t>
  </si>
  <si>
    <t>Product Collector Conveyor</t>
  </si>
  <si>
    <t>Row Labels</t>
  </si>
  <si>
    <t>Thickener</t>
  </si>
  <si>
    <t>CH-1220</t>
  </si>
  <si>
    <t>CV-1090</t>
  </si>
  <si>
    <t>Plant Feed Conveyor</t>
  </si>
  <si>
    <t>SLP-1155</t>
  </si>
  <si>
    <t>HM Cyclone Feed Pump</t>
  </si>
  <si>
    <t>VS-1175</t>
  </si>
  <si>
    <t>Sinks Screen</t>
  </si>
  <si>
    <t>VF-1080</t>
  </si>
  <si>
    <t>Vibrating Feeder</t>
  </si>
  <si>
    <t>CV-1905</t>
  </si>
  <si>
    <t>Reject Collector Conveyor</t>
  </si>
  <si>
    <t>SA-1095</t>
  </si>
  <si>
    <t>Plant Feed Sampler</t>
  </si>
  <si>
    <t>CY-1160</t>
  </si>
  <si>
    <t>HM Cyclone</t>
  </si>
  <si>
    <t>HY-1016</t>
  </si>
  <si>
    <t>Feeder Breaker Hydraulic Pack</t>
  </si>
  <si>
    <t>SLP-1235</t>
  </si>
  <si>
    <t>Centrate Pump</t>
  </si>
  <si>
    <t>Feeder Breaker Discharge Chute</t>
  </si>
  <si>
    <t>TK-1130</t>
  </si>
  <si>
    <t>CV-1950A</t>
  </si>
  <si>
    <t>Product Slewing Stacker</t>
  </si>
  <si>
    <t>FB-1015</t>
  </si>
  <si>
    <t>Feeder Breaker</t>
  </si>
  <si>
    <t>Filtrate Sump Pump</t>
  </si>
  <si>
    <t>FI-1495</t>
  </si>
  <si>
    <t>CV-1712</t>
  </si>
  <si>
    <t>-</t>
  </si>
  <si>
    <t>Vacuum Disc Filter</t>
  </si>
  <si>
    <t>BX-1415</t>
  </si>
  <si>
    <t>Product Cyclone Underflow Box</t>
  </si>
  <si>
    <t>STK-1950</t>
  </si>
  <si>
    <t>CV-1028</t>
  </si>
  <si>
    <t>Primary Sized Coal Conveyor</t>
  </si>
  <si>
    <t>Circulating Medium Tank</t>
  </si>
  <si>
    <t>SP-1275</t>
  </si>
  <si>
    <t>Magnetite Make Up Pump</t>
  </si>
  <si>
    <t>SLP-1135</t>
  </si>
  <si>
    <t>Circulating Medium Pump</t>
  </si>
  <si>
    <t>PP-1755</t>
  </si>
  <si>
    <t>FI-1615</t>
  </si>
  <si>
    <t>Belt Press Filter</t>
  </si>
  <si>
    <t>CG-1215</t>
  </si>
  <si>
    <t>Product Centrifuge</t>
  </si>
  <si>
    <t>CV-1950C</t>
  </si>
  <si>
    <t>Shuttle conveyor</t>
  </si>
  <si>
    <t>CH-1046</t>
  </si>
  <si>
    <t>Tertiary Sizer Discharge Chute</t>
  </si>
  <si>
    <t>SZ-1045</t>
  </si>
  <si>
    <t>Tertiary Sizer</t>
  </si>
  <si>
    <t>BN-1070</t>
  </si>
  <si>
    <t>Plant Feed Bin</t>
  </si>
  <si>
    <t>TH-1555</t>
  </si>
  <si>
    <t>TK-1550</t>
  </si>
  <si>
    <t>Deaeration Tank</t>
  </si>
  <si>
    <t>SLP-1255</t>
  </si>
  <si>
    <t>Dilute Medium Pump</t>
  </si>
  <si>
    <t>SLP-1532</t>
  </si>
  <si>
    <t>Cloth Wash Pump</t>
  </si>
  <si>
    <t>CG-1435</t>
  </si>
  <si>
    <t>Fines Centrifuge</t>
  </si>
  <si>
    <t>Metal Contamination</t>
  </si>
  <si>
    <t>SZ-1040</t>
  </si>
  <si>
    <t>Secondary Sizer</t>
  </si>
  <si>
    <t>MA-1030</t>
  </si>
  <si>
    <t>Tramp Iron Magnet</t>
  </si>
  <si>
    <t>CV-1060</t>
  </si>
  <si>
    <t>Plant Feed Bin Conveyor</t>
  </si>
  <si>
    <t>PP-1880</t>
  </si>
  <si>
    <t>Gland Service Water Pump</t>
  </si>
  <si>
    <t>TK-1580</t>
  </si>
  <si>
    <t>Process Water Tank</t>
  </si>
  <si>
    <t>Rejects Filter Conveyor</t>
  </si>
  <si>
    <t>SLP-1400</t>
  </si>
  <si>
    <t>Spiral Product Pump</t>
  </si>
  <si>
    <t>TK-1590</t>
  </si>
  <si>
    <t>Raw Water Tank</t>
  </si>
  <si>
    <t>Rejects Dewatering Screen</t>
  </si>
  <si>
    <t>SLP-1360</t>
  </si>
  <si>
    <t>Spiral Feed Pump</t>
  </si>
  <si>
    <t>SLP-1604</t>
  </si>
  <si>
    <t>Belt Press Filter Feed Pump #1</t>
  </si>
  <si>
    <t>CG-1425</t>
  </si>
  <si>
    <t>SPR-1370</t>
  </si>
  <si>
    <t>Spiral Bank</t>
  </si>
  <si>
    <t>BX-1145</t>
  </si>
  <si>
    <t>CM Headbox</t>
  </si>
  <si>
    <t>Sinks screen_sprayer_repair (due to sprayer broken)</t>
  </si>
  <si>
    <t>SLP-1530</t>
  </si>
  <si>
    <t>Filtrate Pump</t>
  </si>
  <si>
    <t>CY-1405</t>
  </si>
  <si>
    <t>Product Cyclone</t>
  </si>
  <si>
    <t>Floats screen_chute_build up material (blocked condition when it is below the centrifuge's capacity)</t>
  </si>
  <si>
    <t>Desliming screen_grizzly_block (due to oversize material)</t>
  </si>
  <si>
    <t>Secondary sizer_block (due to oversize OB)</t>
  </si>
  <si>
    <t>TK-1245</t>
  </si>
  <si>
    <t>Process Water Head Tank</t>
  </si>
  <si>
    <t>TK-1740</t>
  </si>
  <si>
    <t>Flocculant Distribution Tank</t>
  </si>
  <si>
    <t>Vibrating feeder_block (due to sticky material)</t>
  </si>
  <si>
    <t>CP-1825</t>
  </si>
  <si>
    <t>GA-1929</t>
  </si>
  <si>
    <t>Reject Bin Discharge Gate</t>
  </si>
  <si>
    <t>VP-1510</t>
  </si>
  <si>
    <t>Vacuum Pump</t>
  </si>
  <si>
    <t>Shuttle Conveyor</t>
  </si>
  <si>
    <t>Blocked/Stopped</t>
  </si>
  <si>
    <t>SCH OPS</t>
  </si>
  <si>
    <t>UNSCH OPS</t>
  </si>
  <si>
    <t>MINING DELAY</t>
  </si>
  <si>
    <t>WEATHER DELAY</t>
  </si>
  <si>
    <t>OTHER DELAY</t>
  </si>
  <si>
    <t>Column1</t>
  </si>
  <si>
    <t>WEEK</t>
  </si>
  <si>
    <t>DATE</t>
  </si>
  <si>
    <t>STOP</t>
  </si>
  <si>
    <t>START</t>
  </si>
  <si>
    <t>EQUIPMENT</t>
  </si>
  <si>
    <t>EQ. DESC.</t>
  </si>
  <si>
    <t>DELAY</t>
  </si>
  <si>
    <t>Kolom Formula</t>
  </si>
  <si>
    <t>Kolom Manual Fill</t>
  </si>
  <si>
    <t>Kolom Copy Data OPS TUM</t>
  </si>
  <si>
    <t>DELAY OPS</t>
  </si>
  <si>
    <t>Breakdown</t>
  </si>
  <si>
    <t>Plant Off</t>
  </si>
  <si>
    <t>Productions Delay</t>
  </si>
  <si>
    <t>MTN DELAY TYPE</t>
  </si>
  <si>
    <t>Friday prayers</t>
  </si>
  <si>
    <t>Poor Perfomance</t>
  </si>
  <si>
    <t>Other Contamination</t>
  </si>
  <si>
    <t>OB Rock Contamination</t>
  </si>
  <si>
    <t>BX-1320</t>
  </si>
  <si>
    <t>Spiral Feed Splitter Box</t>
  </si>
  <si>
    <t>Rubber Contamination</t>
  </si>
  <si>
    <t>No delay</t>
  </si>
  <si>
    <t>Friday Prayer</t>
  </si>
  <si>
    <t>Friday prayer</t>
  </si>
  <si>
    <t>CH-1945</t>
  </si>
  <si>
    <t>Product Conveyor Head Chute</t>
  </si>
  <si>
    <t>Loader Refueling</t>
  </si>
  <si>
    <t>Feed bin_low level (due to Loader refueling)</t>
  </si>
  <si>
    <t>No Loader Available</t>
  </si>
  <si>
    <t>Wood Contamination</t>
  </si>
  <si>
    <t>One Loader Available</t>
  </si>
  <si>
    <t>FLC-1483</t>
  </si>
  <si>
    <t>Flotation Cell #4</t>
  </si>
  <si>
    <t>Boom conveyor</t>
  </si>
  <si>
    <t>No Loader Operator</t>
  </si>
  <si>
    <t>Floats screen_chute_build up material (blocked condition when it is over the centrifuge's capacity)</t>
  </si>
  <si>
    <t>Feeder breaker_block (due to sticky material)</t>
  </si>
  <si>
    <t>Tertiary sizer_chute_block (due to sticky material)</t>
  </si>
  <si>
    <t>Desliming screen_panel_replace (due to panel broken)</t>
  </si>
  <si>
    <t>Floats screen_panel_replace (due to panel broken)</t>
  </si>
  <si>
    <t>Maintenance day</t>
  </si>
  <si>
    <t>Commissioning</t>
  </si>
  <si>
    <t>BN-1928</t>
  </si>
  <si>
    <t>Reject Bin</t>
  </si>
  <si>
    <t>Reject Bin Full</t>
  </si>
  <si>
    <t>BX-1150</t>
  </si>
  <si>
    <t>Mixing Box</t>
  </si>
  <si>
    <t>Incident</t>
  </si>
  <si>
    <t xml:space="preserve">Feed bin_low level (due to Loader breakdown) </t>
  </si>
  <si>
    <t>Stock Pile Full</t>
  </si>
  <si>
    <t>SLP-1455</t>
  </si>
  <si>
    <t>Feed bin_low level (due to Loader operator change shift)</t>
  </si>
  <si>
    <t>SI-1325</t>
  </si>
  <si>
    <t>Sieve Bend</t>
  </si>
  <si>
    <t>CH-1920</t>
  </si>
  <si>
    <t>Reject Collector Conveyor Head Chute</t>
  </si>
  <si>
    <t>Maintenance Overruns</t>
  </si>
  <si>
    <t>Feeder breaker_block (due to oversize OB)</t>
  </si>
  <si>
    <t>Desliming screen_panel_repair (due to panel broken)</t>
  </si>
  <si>
    <t>Vibrating feeder_chute_block (due to sticky material)</t>
  </si>
  <si>
    <t>Plant feed bin_low level (due to change shift)</t>
  </si>
  <si>
    <t>Desliming screen_grizzly_block (due to rubber contamination)</t>
  </si>
  <si>
    <t>Coarse centrifuge_basket_replace (due to basket broken)</t>
  </si>
  <si>
    <t>Secondary sizer_block (due to sticky material)</t>
  </si>
  <si>
    <t>Air Compressor</t>
  </si>
  <si>
    <t xml:space="preserve">Feed bin_low level (due to the material position is too far from the hoper) </t>
  </si>
  <si>
    <t>Thickener_torque_high (due to oxidized material)</t>
  </si>
  <si>
    <t>Start up preparation</t>
  </si>
  <si>
    <t>Feed bin_low level (due to WL refueling)</t>
  </si>
  <si>
    <t>Week Number</t>
  </si>
  <si>
    <t>Weekly Physical Availability</t>
  </si>
  <si>
    <t>Delay Time</t>
  </si>
  <si>
    <t>PA TARGET</t>
  </si>
  <si>
    <t>Target PA</t>
  </si>
  <si>
    <t>AVAILABLE TIME (MONTH)</t>
  </si>
  <si>
    <t>YEAR</t>
  </si>
  <si>
    <t>Month</t>
  </si>
  <si>
    <t>Maintenance Delay Time</t>
  </si>
  <si>
    <t>Available Time</t>
  </si>
  <si>
    <t>PA</t>
  </si>
  <si>
    <t>Copy data dari Pivot Table Monthly Manual</t>
  </si>
  <si>
    <t>MA TARGET</t>
  </si>
  <si>
    <t>PA Year to date</t>
  </si>
  <si>
    <t>Tanggal hari ini</t>
  </si>
  <si>
    <t>Available Hours</t>
  </si>
  <si>
    <t>Sum of DELAY</t>
  </si>
  <si>
    <t>YEAR TO DATE</t>
  </si>
  <si>
    <t>OK</t>
  </si>
  <si>
    <t>Belum final</t>
  </si>
  <si>
    <t>Raw Coal ROM Tip Bin</t>
  </si>
  <si>
    <t>Feeder Breaker Hydraulic pack</t>
  </si>
  <si>
    <t>Feeder Breaker Dribblings Chute</t>
  </si>
  <si>
    <t>Belt Weightometer</t>
  </si>
  <si>
    <t>Feeder Breaker Winch</t>
  </si>
  <si>
    <t>Winch Sheave Wheels</t>
  </si>
  <si>
    <t>Metal Detector</t>
  </si>
  <si>
    <t>Primary Sized Coal Conveyor Head Chute</t>
  </si>
  <si>
    <t>Secondary Sizer Feed Chute</t>
  </si>
  <si>
    <t>Tramp Magnet Chute</t>
  </si>
  <si>
    <t>Tramp Magnet LowerChute</t>
  </si>
  <si>
    <t xml:space="preserve">Secondary Sizer </t>
  </si>
  <si>
    <t>Secondary Sizer Discharge Chute</t>
  </si>
  <si>
    <t>Plant Feed Bin Conveyor Head Chute</t>
  </si>
  <si>
    <t>Bin Discharge Chute</t>
  </si>
  <si>
    <t>Vibrating Feeder Discharge Chute</t>
  </si>
  <si>
    <t xml:space="preserve">Plant Feed Conveyor </t>
  </si>
  <si>
    <t>Plant Feed Sampler Discharge chute</t>
  </si>
  <si>
    <t>Plant Feed Secondary Sampler feeder</t>
  </si>
  <si>
    <t>Physical sample Divertor chute</t>
  </si>
  <si>
    <t>Belt feeder feed chute</t>
  </si>
  <si>
    <t>Belt Feeder</t>
  </si>
  <si>
    <t>Belt Feeder Discharge Chute</t>
  </si>
  <si>
    <t>Crusher</t>
  </si>
  <si>
    <t>Crusher discharge chute</t>
  </si>
  <si>
    <t>Return belt feeder</t>
  </si>
  <si>
    <t>Secondary sampler</t>
  </si>
  <si>
    <t>Linear Sample collector</t>
  </si>
  <si>
    <t>Plant Feed Weightometer</t>
  </si>
  <si>
    <t>Plant Feed Conveyor Head Chute</t>
  </si>
  <si>
    <t>Pulping Chute</t>
  </si>
  <si>
    <t>Desliming Screen Underpan</t>
  </si>
  <si>
    <t>Desliming Screen Discharge Chute</t>
  </si>
  <si>
    <t xml:space="preserve">HM Cyclone </t>
  </si>
  <si>
    <t>Cyclone O/F Box</t>
  </si>
  <si>
    <t>Cyclone U/F Spigot Box</t>
  </si>
  <si>
    <t>Sinks Screen  Feed Chute</t>
  </si>
  <si>
    <t>Sinks Screen Underpan</t>
  </si>
  <si>
    <t>Sinks Screen Discharge Chute</t>
  </si>
  <si>
    <t>Floats Drain Panel</t>
  </si>
  <si>
    <t>Floats Screen  Feed Chute</t>
  </si>
  <si>
    <t>Floats Screen Underpan</t>
  </si>
  <si>
    <t>Floats Screen  Discharge Chute</t>
  </si>
  <si>
    <t>Floats Screen Feed Dissipator Box</t>
  </si>
  <si>
    <t>Sinks Screen Feed Dissipator Box</t>
  </si>
  <si>
    <t>Centrifuge Discharge Chute</t>
  </si>
  <si>
    <t>Rubber bellows medium bleed splitter</t>
  </si>
  <si>
    <t>Medium Bleed Splitter</t>
  </si>
  <si>
    <t>Medium Bleed Splitter Actuatort</t>
  </si>
  <si>
    <t>Centrate protection panel</t>
  </si>
  <si>
    <t>Centrate Tank</t>
  </si>
  <si>
    <t>Floats Screen Centrate Dissipator Box</t>
  </si>
  <si>
    <t>Spillage Pump</t>
  </si>
  <si>
    <t>Spillage Dissipator Box From CM section</t>
  </si>
  <si>
    <t>Spillage Dissipator Box From Fines circuit</t>
  </si>
  <si>
    <t>Lime Bleed Splitter</t>
  </si>
  <si>
    <t>Lime Bleed Splitter Actuator</t>
  </si>
  <si>
    <t>Rubber bellows for lime bleed splitter</t>
  </si>
  <si>
    <t>Dilute Medium Tank</t>
  </si>
  <si>
    <t>Magnetic Separator</t>
  </si>
  <si>
    <t>Mag Sep Spigot U/Pan No. 1</t>
  </si>
  <si>
    <t>Mag Sep Spigot U/Pan No. 2</t>
  </si>
  <si>
    <t xml:space="preserve">Mag Sep Concentrate Collection Launder </t>
  </si>
  <si>
    <t xml:space="preserve">Flood Water Distribution Tank </t>
  </si>
  <si>
    <t>Make Up Magsep</t>
  </si>
  <si>
    <t>Make Up Mag Sep Underpan</t>
  </si>
  <si>
    <t>Make Up Mag Sep Concentrate Collection Launder</t>
  </si>
  <si>
    <t>Fines Tank</t>
  </si>
  <si>
    <t>Fines Pump</t>
  </si>
  <si>
    <t>Fines Circuit Feed Classifying Cyclones A-D</t>
  </si>
  <si>
    <t>Sieve Bend underflow chute</t>
  </si>
  <si>
    <t>Sieve Bend Discharge Chute 1</t>
  </si>
  <si>
    <t>Sieve Bend Discharge Chute 2</t>
  </si>
  <si>
    <t>Spiral Feed Tank</t>
  </si>
  <si>
    <t>Spiral Product Launder</t>
  </si>
  <si>
    <t>Spiral Midds Launder</t>
  </si>
  <si>
    <t>Spiral Rejects Launder</t>
  </si>
  <si>
    <t>Spiral Middlings Diverter No.1</t>
  </si>
  <si>
    <t>Spiral Middlings Diverter No.2</t>
  </si>
  <si>
    <t>Rejects Screen Feed Chute</t>
  </si>
  <si>
    <t>Spiral Middlings sample  diverter</t>
  </si>
  <si>
    <t>Rejects Dewatering Screen Underpan</t>
  </si>
  <si>
    <t>Rejects DW Screen/ Tails Cake Discharge Chute</t>
  </si>
  <si>
    <t>Spiral Product Tank</t>
  </si>
  <si>
    <t>Product Cyclone Overflow  Box</t>
  </si>
  <si>
    <t>Product Cyclone Underflow Diverter Box Bellow</t>
  </si>
  <si>
    <t>Product Cyclone Underflow Diverter Box Actuator</t>
  </si>
  <si>
    <t>Product Cyclone Underflow Diverter Box</t>
  </si>
  <si>
    <t>Fine Product Centrifuge #1</t>
  </si>
  <si>
    <t>Centrate Chute</t>
  </si>
  <si>
    <t>Centrifuge basket hoist #1</t>
  </si>
  <si>
    <t>Product Centrifuge Solids Discharge Chute</t>
  </si>
  <si>
    <t>Fine Product Centrifuge #2</t>
  </si>
  <si>
    <t>Centrifuge basket hoist #2</t>
  </si>
  <si>
    <t>Fines Area Spillage Pump</t>
  </si>
  <si>
    <t>Flotation Feed Tank</t>
  </si>
  <si>
    <t>Flotation Feed Pump</t>
  </si>
  <si>
    <t>Flotation Cell #1</t>
  </si>
  <si>
    <t>Flotation Cell #2</t>
  </si>
  <si>
    <t>Flotation Cell #3</t>
  </si>
  <si>
    <t>Concentrate Filter Feed Tank</t>
  </si>
  <si>
    <t>Concentrate Filter Feed Tank Agitator</t>
  </si>
  <si>
    <t xml:space="preserve">Concentrate Filter Feed Pump </t>
  </si>
  <si>
    <t>Auto grease lubrication system</t>
  </si>
  <si>
    <t>Filter Discharge Chute</t>
  </si>
  <si>
    <t>Filter Blower</t>
  </si>
  <si>
    <t>Blower Air Receiver</t>
  </si>
  <si>
    <t>Vacuum pump</t>
  </si>
  <si>
    <t>Separator</t>
  </si>
  <si>
    <t>Filtrate Receiver</t>
  </si>
  <si>
    <t>Filtrate Tank</t>
  </si>
  <si>
    <t>Combined Cloth Wash, Seal, Filtrate Tank</t>
  </si>
  <si>
    <t>Vacuum Seal Water Tank</t>
  </si>
  <si>
    <t>Vacuum Seal Water Pump</t>
  </si>
  <si>
    <t>Spillage Sump Pump</t>
  </si>
  <si>
    <t>Collector Storage Tank</t>
  </si>
  <si>
    <t>Collector Distribution Pump</t>
  </si>
  <si>
    <t>Collector Distribution Pump Stand-by</t>
  </si>
  <si>
    <t>Frother Distribution Pump</t>
  </si>
  <si>
    <t>Frother Distribution Pump Stand-by</t>
  </si>
  <si>
    <t>Spillage Sump Pump (HOLD)</t>
  </si>
  <si>
    <t>Spillage Collection Tank (HOLD)</t>
  </si>
  <si>
    <t>Safety Shower</t>
  </si>
  <si>
    <t>Flocculant Hoist</t>
  </si>
  <si>
    <t>Flocculant Feed Hopper</t>
  </si>
  <si>
    <t>Flocculant Screw Feeder</t>
  </si>
  <si>
    <t>Flocculant Eductor</t>
  </si>
  <si>
    <t>Flocculant Make-up Tank</t>
  </si>
  <si>
    <t>Flocculant Make-up Tank Agitator</t>
  </si>
  <si>
    <t>Belt filter press flocculant pump</t>
  </si>
  <si>
    <t>Flocculant Static Mixer Box 1</t>
  </si>
  <si>
    <t>Concentrate filterpress flocculant pump</t>
  </si>
  <si>
    <t>Thickener flocculant pump</t>
  </si>
  <si>
    <t>Lime Tank</t>
  </si>
  <si>
    <t>Lime/magnetite Hoist</t>
  </si>
  <si>
    <t>Lime make up hopper</t>
  </si>
  <si>
    <t>Lime Mixing Agitator</t>
  </si>
  <si>
    <t>Lime Dosing Pump</t>
  </si>
  <si>
    <t xml:space="preserve">Coagulant Dosing Pump </t>
  </si>
  <si>
    <t>Coagulant Dosing Pump Standby</t>
  </si>
  <si>
    <t>Emergency Dam U/F Pump</t>
  </si>
  <si>
    <t>Tails Filter Plant U/F Pump</t>
  </si>
  <si>
    <t>Filter Feed tank underflow tundish</t>
  </si>
  <si>
    <t>Process Water Pump</t>
  </si>
  <si>
    <t>Raw Water Pump</t>
  </si>
  <si>
    <t>Thickener Area Spillage Pump</t>
  </si>
  <si>
    <t>Tails Filter Feed Surge Tank</t>
  </si>
  <si>
    <t>Tails Filter Surge Tank Agitator</t>
  </si>
  <si>
    <t>Belt Press Filter Feed Pump #2</t>
  </si>
  <si>
    <t>Belt Press Filter Feed Pump #3</t>
  </si>
  <si>
    <t>Belt Press Filter Feed Pump #4</t>
  </si>
  <si>
    <t>Flocculant Static Mixer Box 2</t>
  </si>
  <si>
    <t>Filter Feed Tank</t>
  </si>
  <si>
    <t>Filter feed tank Agitator</t>
  </si>
  <si>
    <t>Flocculant Static Mixer</t>
  </si>
  <si>
    <t>Filtrate Launder</t>
  </si>
  <si>
    <t>Cake Discharge Chute</t>
  </si>
  <si>
    <t>Flocculant static mixer</t>
  </si>
  <si>
    <t>Flocculant Static mixer</t>
  </si>
  <si>
    <t>Filter Cloth Wash Water Booster Pump</t>
  </si>
  <si>
    <t>Rejects Filter Conveyor Head Chute 2</t>
  </si>
  <si>
    <t>Reject Weightometer</t>
  </si>
  <si>
    <t>Reject Sampler Discharge Chute</t>
  </si>
  <si>
    <t>Reject Transfer Conveyor Head Chute</t>
  </si>
  <si>
    <t>Reject Bypass Chute</t>
  </si>
  <si>
    <t>Reject Bypass Chute actuator</t>
  </si>
  <si>
    <t>Reject Bin Discharge Gate Drip Launder</t>
  </si>
  <si>
    <t>Reject Bin Gate Actuator Compressor</t>
  </si>
  <si>
    <t>Reject Bin Gate Drip Tray</t>
  </si>
  <si>
    <t>Product Conveyor take up tower Winch</t>
  </si>
  <si>
    <t>Product Weightometer</t>
  </si>
  <si>
    <t>Product Sampler</t>
  </si>
  <si>
    <t>Product Sampler Discharge Chute</t>
  </si>
  <si>
    <t>Product collector Secondary sampler</t>
  </si>
  <si>
    <t>Air Dryer #1</t>
  </si>
  <si>
    <t>Air Dryer #2</t>
  </si>
  <si>
    <t>Air filter #1</t>
  </si>
  <si>
    <t>Air filter #2</t>
  </si>
  <si>
    <t>Oil water separator</t>
  </si>
  <si>
    <t>Instrument Air Receiver</t>
  </si>
  <si>
    <t>Plant Air Receiver</t>
  </si>
  <si>
    <t>Flotation Blower</t>
  </si>
  <si>
    <t>Flotation Blower Stand-by</t>
  </si>
  <si>
    <t>Gland Service Water Pump (HOLD)</t>
  </si>
  <si>
    <t>Dust Suppression Tank</t>
  </si>
  <si>
    <t>Dust Suppression pump</t>
  </si>
  <si>
    <t>EQUIPMENT DESCRIPTION</t>
  </si>
  <si>
    <t>BN-1005</t>
  </si>
  <si>
    <t>CH-1017</t>
  </si>
  <si>
    <t>WT-1020</t>
  </si>
  <si>
    <t>CH-1025</t>
  </si>
  <si>
    <t>WN-1026</t>
  </si>
  <si>
    <t>WN-1027</t>
  </si>
  <si>
    <t>MD-1031</t>
  </si>
  <si>
    <t>CH-1032</t>
  </si>
  <si>
    <t>CH-1035</t>
  </si>
  <si>
    <t>CH-1038</t>
  </si>
  <si>
    <t>CH-1039</t>
  </si>
  <si>
    <t>CH-1042</t>
  </si>
  <si>
    <t>CH-1065</t>
  </si>
  <si>
    <t>CH-1075</t>
  </si>
  <si>
    <t>CH-1085</t>
  </si>
  <si>
    <t>CH-1097</t>
  </si>
  <si>
    <t>SA-1098</t>
  </si>
  <si>
    <t>ZA-1101</t>
  </si>
  <si>
    <t>ZA-1102</t>
  </si>
  <si>
    <t>FD-1103</t>
  </si>
  <si>
    <t>ZA-1104</t>
  </si>
  <si>
    <t>CR-1105</t>
  </si>
  <si>
    <t>ZA-1106</t>
  </si>
  <si>
    <t>FD-1107</t>
  </si>
  <si>
    <t>SA-1108</t>
  </si>
  <si>
    <t>ZM-1109</t>
  </si>
  <si>
    <t>WT-1100</t>
  </si>
  <si>
    <t>CH-1105</t>
  </si>
  <si>
    <t>CH-1110</t>
  </si>
  <si>
    <t>UP-1120</t>
  </si>
  <si>
    <t>CH-1125</t>
  </si>
  <si>
    <t>BX-1165</t>
  </si>
  <si>
    <t>BX-1162</t>
  </si>
  <si>
    <t>CH-1170</t>
  </si>
  <si>
    <t>UP-1180</t>
  </si>
  <si>
    <t>CH-1185</t>
  </si>
  <si>
    <t>SI-1190</t>
  </si>
  <si>
    <t>CH-1195</t>
  </si>
  <si>
    <t>UP-1205</t>
  </si>
  <si>
    <t>CH-1210</t>
  </si>
  <si>
    <t>BX-1211</t>
  </si>
  <si>
    <t>BX-1212</t>
  </si>
  <si>
    <t>XL-1224</t>
  </si>
  <si>
    <t>BX-1225</t>
  </si>
  <si>
    <t>AT-1226</t>
  </si>
  <si>
    <t>SI-1228</t>
  </si>
  <si>
    <t>TK-1230</t>
  </si>
  <si>
    <t>BX-1238</t>
  </si>
  <si>
    <t>SP-1240</t>
  </si>
  <si>
    <t>BX-1242</t>
  </si>
  <si>
    <t>CH-1243</t>
  </si>
  <si>
    <t>BX-1246</t>
  </si>
  <si>
    <t>AT-1247</t>
  </si>
  <si>
    <t>XL-1248</t>
  </si>
  <si>
    <t>TK-1250</t>
  </si>
  <si>
    <t>MS-1260</t>
  </si>
  <si>
    <t>UP-1265</t>
  </si>
  <si>
    <t>UP-1266</t>
  </si>
  <si>
    <t>LDR-1270</t>
  </si>
  <si>
    <t>TK-1271</t>
  </si>
  <si>
    <t>MS-1280</t>
  </si>
  <si>
    <t>UP-1285</t>
  </si>
  <si>
    <t>LDR-1290</t>
  </si>
  <si>
    <t>TK-1295</t>
  </si>
  <si>
    <t>SLP-1300</t>
  </si>
  <si>
    <t>CY-1305</t>
  </si>
  <si>
    <t>CH-1326</t>
  </si>
  <si>
    <t>SI-1330</t>
  </si>
  <si>
    <t>CH-1331</t>
  </si>
  <si>
    <t>SI-1335</t>
  </si>
  <si>
    <t>CH-1335</t>
  </si>
  <si>
    <t>SI-1340</t>
  </si>
  <si>
    <t>CH-1341</t>
  </si>
  <si>
    <t>CH-1345</t>
  </si>
  <si>
    <t>CH-1350</t>
  </si>
  <si>
    <t>TK-1355</t>
  </si>
  <si>
    <t>SPR-1365</t>
  </si>
  <si>
    <t>LDR-1366</t>
  </si>
  <si>
    <t>LDR-1367</t>
  </si>
  <si>
    <t>LDR-1368</t>
  </si>
  <si>
    <t>CH-1369</t>
  </si>
  <si>
    <t>LDR-1371</t>
  </si>
  <si>
    <t>LDR-1372</t>
  </si>
  <si>
    <t>LDR-1373</t>
  </si>
  <si>
    <t>CH-1374</t>
  </si>
  <si>
    <t>CH-1375</t>
  </si>
  <si>
    <t>CH-1376</t>
  </si>
  <si>
    <t>UP-1385</t>
  </si>
  <si>
    <t>CH-1390</t>
  </si>
  <si>
    <t>TK-1395</t>
  </si>
  <si>
    <t>CY-1407</t>
  </si>
  <si>
    <t>BX-1410</t>
  </si>
  <si>
    <t>XL-1416</t>
  </si>
  <si>
    <t>AT-1417</t>
  </si>
  <si>
    <t>BX-1420</t>
  </si>
  <si>
    <t>CH-1426</t>
  </si>
  <si>
    <t>HS-1427</t>
  </si>
  <si>
    <t>CH-1430</t>
  </si>
  <si>
    <t>CH-1436</t>
  </si>
  <si>
    <t>HS-1337</t>
  </si>
  <si>
    <t>CH-1440</t>
  </si>
  <si>
    <t>SP-1445</t>
  </si>
  <si>
    <t>TK-1450</t>
  </si>
  <si>
    <t>TK-1460</t>
  </si>
  <si>
    <t>SLP-1465</t>
  </si>
  <si>
    <t>FLC-1480</t>
  </si>
  <si>
    <t>FLC-1481</t>
  </si>
  <si>
    <t>FLC-1482</t>
  </si>
  <si>
    <t>TK-1485</t>
  </si>
  <si>
    <t>AG-1487</t>
  </si>
  <si>
    <t>SLP-1490</t>
  </si>
  <si>
    <t>LU-1498</t>
  </si>
  <si>
    <t>CH-1500</t>
  </si>
  <si>
    <t>BY-1540</t>
  </si>
  <si>
    <t>RX-1505</t>
  </si>
  <si>
    <t>BX-1515</t>
  </si>
  <si>
    <t>RX-1520</t>
  </si>
  <si>
    <t>TK-1522</t>
  </si>
  <si>
    <t>TK-1525</t>
  </si>
  <si>
    <t>TK-1535</t>
  </si>
  <si>
    <t>WP-1537</t>
  </si>
  <si>
    <t>SP-1545</t>
  </si>
  <si>
    <t>TK-1785</t>
  </si>
  <si>
    <t>PP-1790</t>
  </si>
  <si>
    <t>PP-1795</t>
  </si>
  <si>
    <t>PP-1800</t>
  </si>
  <si>
    <t>PP-1805</t>
  </si>
  <si>
    <t>SP-1810</t>
  </si>
  <si>
    <t>TK-1815</t>
  </si>
  <si>
    <t>SE-1820</t>
  </si>
  <si>
    <t>HS-1714</t>
  </si>
  <si>
    <t>HX-1715</t>
  </si>
  <si>
    <t>SCF-1720</t>
  </si>
  <si>
    <t>ED-1725</t>
  </si>
  <si>
    <t>TK-1730</t>
  </si>
  <si>
    <t>AG-1735</t>
  </si>
  <si>
    <t>PP-1745</t>
  </si>
  <si>
    <t>BX-1750</t>
  </si>
  <si>
    <t>PP-1757</t>
  </si>
  <si>
    <t>TK-1760</t>
  </si>
  <si>
    <t>HS-1761</t>
  </si>
  <si>
    <t>HX-1762</t>
  </si>
  <si>
    <t>AG-1765</t>
  </si>
  <si>
    <t>SLP-1770</t>
  </si>
  <si>
    <t>PP-1775</t>
  </si>
  <si>
    <t>PP-1777</t>
  </si>
  <si>
    <t>SE-1780</t>
  </si>
  <si>
    <t>SLP-1560</t>
  </si>
  <si>
    <t>SLP-1565</t>
  </si>
  <si>
    <t>BX-1570</t>
  </si>
  <si>
    <t>WP-1585</t>
  </si>
  <si>
    <t>WP-1595</t>
  </si>
  <si>
    <t>SP-1600</t>
  </si>
  <si>
    <t>TK-1602</t>
  </si>
  <si>
    <t>AG-1603</t>
  </si>
  <si>
    <t>SLP-1605</t>
  </si>
  <si>
    <t>SLP-1606</t>
  </si>
  <si>
    <t>SLP-1607</t>
  </si>
  <si>
    <t>BX-1608</t>
  </si>
  <si>
    <t>TK-1609</t>
  </si>
  <si>
    <t>AG-1610</t>
  </si>
  <si>
    <t>BX-1612</t>
  </si>
  <si>
    <t>LDR-1620</t>
  </si>
  <si>
    <t>CH-1625</t>
  </si>
  <si>
    <t>BX-1628</t>
  </si>
  <si>
    <t>TK-1630</t>
  </si>
  <si>
    <t>AG-1635</t>
  </si>
  <si>
    <t>FI-1640</t>
  </si>
  <si>
    <t>LDR-1645</t>
  </si>
  <si>
    <t>CH-1650</t>
  </si>
  <si>
    <t>BX-1653</t>
  </si>
  <si>
    <t>TK-1655</t>
  </si>
  <si>
    <t>AG-1660</t>
  </si>
  <si>
    <t>FI-1665</t>
  </si>
  <si>
    <t>LDR-1670</t>
  </si>
  <si>
    <t>CH-1675</t>
  </si>
  <si>
    <t>BX-1677</t>
  </si>
  <si>
    <t>TK-1680</t>
  </si>
  <si>
    <t>AG-1685</t>
  </si>
  <si>
    <t>FI-1690</t>
  </si>
  <si>
    <t>LDR-1695</t>
  </si>
  <si>
    <t>CH-1700</t>
  </si>
  <si>
    <t>WP-1705</t>
  </si>
  <si>
    <t>CH-1713</t>
  </si>
  <si>
    <t>WT-1910</t>
  </si>
  <si>
    <t>CH-1917</t>
  </si>
  <si>
    <t>CH-1926</t>
  </si>
  <si>
    <t>CH-1927</t>
  </si>
  <si>
    <t>AT-1924</t>
  </si>
  <si>
    <t>LDR-1922</t>
  </si>
  <si>
    <t>CH-</t>
  </si>
  <si>
    <t>TW-1933</t>
  </si>
  <si>
    <t>WT-1935</t>
  </si>
  <si>
    <t>SA-1940</t>
  </si>
  <si>
    <t>CH-1942</t>
  </si>
  <si>
    <t>SA-1943</t>
  </si>
  <si>
    <t>ZA-1931</t>
  </si>
  <si>
    <t>ZA-1932</t>
  </si>
  <si>
    <t>FD-1934</t>
  </si>
  <si>
    <t>ZA-1936</t>
  </si>
  <si>
    <t>CR-1937</t>
  </si>
  <si>
    <t>ZA-1938</t>
  </si>
  <si>
    <t>FD-1939</t>
  </si>
  <si>
    <t>SA-1946</t>
  </si>
  <si>
    <t>ZM-1947</t>
  </si>
  <si>
    <t>STK-1951</t>
  </si>
  <si>
    <t>STK-1952</t>
  </si>
  <si>
    <t>STK-1953</t>
  </si>
  <si>
    <t>STK-1954</t>
  </si>
  <si>
    <t>DY-1828</t>
  </si>
  <si>
    <t>CP-1830</t>
  </si>
  <si>
    <t>DY-1833</t>
  </si>
  <si>
    <t>FL-1835</t>
  </si>
  <si>
    <t>FL-1840</t>
  </si>
  <si>
    <t>OS-1843</t>
  </si>
  <si>
    <t>RX-1845</t>
  </si>
  <si>
    <t>RX-1850</t>
  </si>
  <si>
    <t>BY-1855</t>
  </si>
  <si>
    <t>BY-1860</t>
  </si>
  <si>
    <t>PP-1885</t>
  </si>
  <si>
    <t>PP-1890</t>
  </si>
  <si>
    <t>PP-1895</t>
  </si>
  <si>
    <t>TK-1052</t>
  </si>
  <si>
    <t>WP-1055</t>
  </si>
  <si>
    <t>Air Compressor #1</t>
  </si>
  <si>
    <t>OPERATIONAL HOURS</t>
  </si>
  <si>
    <t>MAINTENANCE DELAY</t>
  </si>
  <si>
    <t>Column2</t>
  </si>
  <si>
    <t>UNSCHEDULED</t>
  </si>
  <si>
    <t>SCHEDULED</t>
  </si>
  <si>
    <t>Sum of WEEKLY MA</t>
  </si>
  <si>
    <t>Sum of MAINTENANCE DELAY</t>
  </si>
  <si>
    <t>Sum of OPERATIONAL HOURS</t>
  </si>
  <si>
    <t>Air Compressor #2</t>
  </si>
  <si>
    <t>Reconcile</t>
  </si>
  <si>
    <t>Downtime Replacement Sizer</t>
  </si>
  <si>
    <t>SZ-1040 Secondary Sizer</t>
  </si>
  <si>
    <t>SZ-1045 Tertiary Sizer</t>
  </si>
  <si>
    <t>DELAY HOURS</t>
  </si>
  <si>
    <t>Tertiary sizer_bearing_replacement</t>
  </si>
  <si>
    <t>REMARK</t>
  </si>
  <si>
    <t>21250-SZ-1045</t>
  </si>
  <si>
    <t>C/O SEGMENT &amp; BEARING TERTIARY SIZER</t>
  </si>
  <si>
    <t>MO</t>
  </si>
  <si>
    <t>DESCRIPTION</t>
  </si>
  <si>
    <t>TOTAL</t>
  </si>
  <si>
    <t>NOTE</t>
  </si>
  <si>
    <t>MTN NOTE</t>
  </si>
  <si>
    <t>TUM NOTE</t>
  </si>
  <si>
    <t>Sum of DELAY2</t>
  </si>
  <si>
    <t>UNSCH MTN</t>
  </si>
  <si>
    <t>SCH MTN</t>
  </si>
  <si>
    <t>WEEK2</t>
  </si>
  <si>
    <t>PICA</t>
  </si>
  <si>
    <t>Waiting loader support and confirmation</t>
  </si>
  <si>
    <t>Plant feed sampler_hammer instream (due to problem in motor brake)</t>
  </si>
  <si>
    <t>Thickener_torque and bedmass_high (due  to accumulation material when the downtime happen before)</t>
  </si>
  <si>
    <t>HM cyclone_underflow_block (due to oversize material)</t>
  </si>
  <si>
    <t>Rejects dewatering screen_clamp_repair (due to clamp detached)</t>
  </si>
  <si>
    <t>Mixing box_inlet pipe_patching (due to pipe leakage)</t>
  </si>
  <si>
    <t>Fines pump_stop (no indication trip)</t>
  </si>
  <si>
    <t>Aucomp 004_low pressure no indication</t>
  </si>
  <si>
    <t>Tertiary sizer discharge chute_sensor block chute_active ( due to Cable sensor broken cause by hit by materials (Repair cable &amp; replace fuse, Modify cover cable sensor for prevent  breakdown)</t>
  </si>
  <si>
    <t>Plant feed bin conveyor_speed_low (due to sensor bypass)</t>
  </si>
  <si>
    <t>Plant feed conveyor_belt rip sensor_active (due to system error)</t>
  </si>
  <si>
    <t>Flocculant pump_trip (due to level transmitter error)</t>
  </si>
  <si>
    <t>Sinks sreen_blank panel_detached (due to broken polysnap)</t>
  </si>
  <si>
    <t>Reject emergency yard_full  (due to rain and slippery at reject disposal access)</t>
  </si>
  <si>
    <t>Start up Plant  (due to delay reject bin full)</t>
  </si>
  <si>
    <t>Deaeration tank_overflow (due to over frother )</t>
  </si>
  <si>
    <t>Feeder Breaker_block (due to oversize OB)</t>
  </si>
  <si>
    <t>Reject emergency yard_full (due to rain and slippery at reject disposal access)</t>
  </si>
  <si>
    <t>Reject transfer conveyor_sampler_hammer instream (due to problem in motor brake)</t>
  </si>
  <si>
    <t>Thickener_torque &amp; bed mass_high (due to low yield and oxidized material)</t>
  </si>
  <si>
    <t>Thickener_torque_high (due to low yield and oxidized material)</t>
  </si>
  <si>
    <t>Product collector conveyor_sampler_hammer instream (due to problem in motor brake)</t>
  </si>
  <si>
    <t>Primary sized coal conveyor_chute_block (due to sticky material)</t>
  </si>
  <si>
    <t>Thickener_dirty water (due to high portion of ultrafine reject unable to settling)</t>
  </si>
  <si>
    <t>Plant feed conveyor_primary sampler_stuck (due to sampler brake release)</t>
  </si>
  <si>
    <t>Product collector conveyor_hammer instream (due to problem in motor brake)</t>
  </si>
  <si>
    <t>Feeder Breaker_stuck (due to oversize OB)</t>
  </si>
  <si>
    <t>Far Feed Position</t>
  </si>
  <si>
    <t>Reject emergency yard_full (due to thick fog at reject disposal access)</t>
  </si>
  <si>
    <t>Feed bin_low level (due to only one loader available)</t>
  </si>
  <si>
    <t>Fines centrifuge_clutch_release (due to unbalance load going to centrifuge)</t>
  </si>
  <si>
    <t>Feed bin_low level (due to loader operator change shift)</t>
  </si>
  <si>
    <t>Feed bin_low level (due to no loader available)</t>
  </si>
  <si>
    <t>Desliming screen_underpan_block (due to blank panel loose)</t>
  </si>
  <si>
    <t>Floats screen_grizzly_stuck (due to oversize material)</t>
  </si>
  <si>
    <t>Pulping chute_temporary repair (due to leakage)</t>
  </si>
  <si>
    <t>Reject transfer conveyor_sampler_trip (due to problem in motor brake)</t>
  </si>
  <si>
    <t>Desliming screen_Grizzly fell into the HMC feed pump (Due to loose )</t>
  </si>
  <si>
    <t>Tertiary sizer_block (due to sticky material)</t>
  </si>
  <si>
    <t>Vibrating feeder_chute_block (due to poor performance of chute liner)</t>
  </si>
  <si>
    <t xml:space="preserve">Floats screen_underpan_block (due to accumulation material) </t>
  </si>
  <si>
    <t>Floats screen_grizzly_block (due to wood contamination)</t>
  </si>
  <si>
    <t>HM Cyclone_underflow_block (due to oversize material)</t>
  </si>
  <si>
    <t>Feed bin_low level (due to rehandling operator change shift)</t>
  </si>
  <si>
    <t>Shuttle conveyor_motor support_repair (due to motor support broken)</t>
  </si>
  <si>
    <t>Sinks screen_tilt switch_false block alarm (due to tilt switch error)</t>
  </si>
  <si>
    <t xml:space="preserve">Plant feed bin conveyor_fusible plug failure (due to overload) </t>
  </si>
  <si>
    <t>Secondary sizer_stuck (due to metal contamination)</t>
  </si>
  <si>
    <t xml:space="preserve">Feeder breaker_block (due to sticky material) </t>
  </si>
  <si>
    <t xml:space="preserve">Vibrating feeder_chute_block (due to sticky material) </t>
  </si>
  <si>
    <t>Floats screen_grizzly_block (due to fire extinguisher sign contamination)</t>
  </si>
  <si>
    <t>Vacuum pump_motor_bearing broken (due to bearing motor failure)</t>
  </si>
  <si>
    <t>Vaccum pump_motor_replace (due to Motor High vibration)</t>
  </si>
  <si>
    <t>Deaeration tank_block (Due to double strainers)</t>
  </si>
  <si>
    <t>Deaeration tank_block and repair  (Due to double strainers)</t>
  </si>
  <si>
    <t>Plant feed bin_low level (due to Loader breakdown)</t>
  </si>
  <si>
    <t>Sinks screen_exciter_repair (due to cover exciter sinks screen release)</t>
  </si>
  <si>
    <t>Stop feed (due to stock pile full)</t>
  </si>
  <si>
    <t>Product collector conveyor_chute_block (due to accumulation of material)</t>
  </si>
  <si>
    <t>Centrifuge 1425_anchor and tube hydrolic_repair (due to anchor and tube hydrolic broken)</t>
  </si>
  <si>
    <t>Centrifuge 1435_top arm_anchor_repair (due to broken)</t>
  </si>
  <si>
    <t>Desliming screen_grizzly_stuck (due to rubber)</t>
  </si>
  <si>
    <t>Plant feed bin_low level (due to Loader change shift)</t>
  </si>
  <si>
    <t>Desliming screen_underpan_block (due to panel broken)</t>
  </si>
  <si>
    <t>Sinks screen_cover exciter_repair (due to detached)</t>
  </si>
  <si>
    <t>Reject emergency yard_full (due to HD collapsed in the Reject area)</t>
  </si>
  <si>
    <t>Feed bin_low level (due to no Loader available)</t>
  </si>
  <si>
    <t>CM Pump_density_drop (due to mud material)</t>
  </si>
  <si>
    <t>HM cyclone_pressure_low (Blocked  due to previous down time)</t>
  </si>
  <si>
    <t>Desliming screen_discharge-end blank panel_repair (due to blank panel detached)</t>
  </si>
  <si>
    <t>CM pump_density control pipe_block (due to sediment of material)</t>
  </si>
  <si>
    <t>Feeder breaker_low speed (due to fusible plug of fluid coupling broken)</t>
  </si>
  <si>
    <t>Product collector conveyor_weighto meter_checking (due to weighto meter error)</t>
  </si>
  <si>
    <t>Product collector conveyor_weighto meter_calibration (due to auto zero weighto meter error )</t>
  </si>
  <si>
    <t>Feed bin_block (due to oversize OB)</t>
  </si>
  <si>
    <t>Thickener_torque _high (due to BPF #2 problem)</t>
  </si>
  <si>
    <t>Centrifuge 1425_anchor_repair (due to anchor broken)</t>
  </si>
  <si>
    <t>Vacuum pump_trip (MCC Trip due overload indication)</t>
  </si>
  <si>
    <t>Thickener_torque _high (due to v-belt rubber u/f thickener broken)</t>
  </si>
  <si>
    <t>Thickener_torque _high (due to oxidize material)</t>
  </si>
  <si>
    <t>Feed bin_low level (due to only one Loader available)</t>
  </si>
  <si>
    <t>Feeder breaker hydraulic pack_repair (due to filter clog)</t>
  </si>
  <si>
    <t>Reject collector conveyor_trip (due to high load of reject)</t>
  </si>
  <si>
    <t>Vacuum disc filter_cloth_replace (due to cloth rip)</t>
  </si>
  <si>
    <t>Shuttle conveyor_gearbox_replace (due to gearbox broken)</t>
  </si>
  <si>
    <t>Reject transfer conveyor_repair (due to belt allingment right active)</t>
  </si>
  <si>
    <t>Shuttle conveyor_trip (due to VSD overload)</t>
  </si>
  <si>
    <t>Centrifuge 1435_block (accumulation of material due to previous delay)</t>
  </si>
  <si>
    <t>Plant feed &amp; Product collector conveyor_weighthometer_calibration (due to weighthometer error reading)</t>
  </si>
  <si>
    <t>Thickener_toque_high (due to material stuck in underflow thickener pump)</t>
  </si>
  <si>
    <t>SSL-1015A</t>
  </si>
  <si>
    <t>Chain speed switch</t>
  </si>
  <si>
    <t>Chain speed switch_sensor_replace (due to broken)</t>
  </si>
  <si>
    <t>Feed bin_low level (due to excavator breakdown)</t>
  </si>
  <si>
    <t>Feed bin_low level (due to dump truck rehandling breakdown)</t>
  </si>
  <si>
    <t>Centrifuge 1425 &amp; 1435_water housing_clean up (due to cleaning build up material)</t>
  </si>
  <si>
    <t>Centrifuge 1435_anchor_bolt_repair (due to loose bolt)</t>
  </si>
  <si>
    <t>Centrate pump_stop (due to hose stuck in the centrate pump)</t>
  </si>
  <si>
    <t>Desliming Screen_block and Panel replace (due to panel broken and detached)</t>
  </si>
  <si>
    <t>Desliming Screen_block and Panel replace (due to panel broken)</t>
  </si>
  <si>
    <t>Thickener_torque &amp; bed mass_high (due to oxidized material)</t>
  </si>
  <si>
    <t>HM cyclone feed pump_discharge pump_patching (due to discharge HM pump leakage)</t>
  </si>
  <si>
    <t>Hopper_empty (due to WA refueling)</t>
  </si>
  <si>
    <t>Centrifuge 1425_top arm_anchor_repair (due to broken)</t>
  </si>
  <si>
    <t>Process water tank_low level (due to sump pump SP-1710 broken)</t>
  </si>
  <si>
    <t>Boom conveyor_trip (due to water accumulation in conveyor)</t>
  </si>
  <si>
    <t>Tertiary sizer_block (due to metal contamination)</t>
  </si>
  <si>
    <t>Fines Centrifuge_block (due to accumulation of material on discharge chute)</t>
  </si>
  <si>
    <t>Sinks screen_exciter_repair (due to exciter sinks screen broken)</t>
  </si>
  <si>
    <t>Plant feed bin_low level (due to cycle unit rehandling)</t>
  </si>
  <si>
    <t>Plant feed bin_low level (due to operator change shift)</t>
  </si>
  <si>
    <t>Reject sampler_hammer instream (due to problem in motor brake)</t>
  </si>
  <si>
    <t>Feed bin_low level (due to stopper hopper broken)</t>
  </si>
  <si>
    <t>Feed bin_low level (due to no hauler operator)</t>
  </si>
  <si>
    <t>Feed bin_low level (due to the material position is too far from hopper)</t>
  </si>
  <si>
    <t>Sinks screen_sprayer_repair (due to sprayer detached)</t>
  </si>
  <si>
    <t>Plant feed bin_low level (due to only one loader available)</t>
  </si>
  <si>
    <t>Plant feed bin_low level (due to only one Loader available)</t>
  </si>
  <si>
    <t>Boom conveyor_tilt switch_active (due to contact with stock pile)</t>
  </si>
  <si>
    <t>Plant feed sampler_hammer instream (due to shaft hammer sampler failure)</t>
  </si>
  <si>
    <t>Product weightometer_error and calibration (due to integrator broken)</t>
  </si>
  <si>
    <t>Rejects dewatering screen_panel_repair (due to side rail broken)</t>
  </si>
  <si>
    <t>Reject transfer conveyor_trip (no indication)</t>
  </si>
  <si>
    <t>Product weightometer_calibration (due to integrator broken)</t>
  </si>
  <si>
    <t>Flotation_sequence_stuck (due to locked blower 1855)</t>
  </si>
  <si>
    <t>Fines centrifuge_anchor_repair (due to anchor broken)</t>
  </si>
  <si>
    <t>Product weightometer_error (due to integrator broken)</t>
  </si>
  <si>
    <t>Product weightometer_integrator_replace (due to integrator broken)</t>
  </si>
  <si>
    <t>Product weightometer_recalibration (due to error reading)</t>
  </si>
  <si>
    <t>Floats screen_underpan_block (due to side rail broken)</t>
  </si>
  <si>
    <t>Sinks screen_panel_replace (due to blank panel broken)</t>
  </si>
  <si>
    <t>Thickener_bed mass and torque_high (due  to oxidized material)</t>
  </si>
  <si>
    <t>Sinks screen_magsep_efluent sprayer_repair (due to nozzle sprayer broken)</t>
  </si>
  <si>
    <t>Plant feed bin_low level (due to Eid Al Fitr preparation)</t>
  </si>
  <si>
    <t>Eid Al Fitr holiday</t>
  </si>
  <si>
    <t>Circulating medium pump_trip (due to the earth fault)</t>
  </si>
  <si>
    <t>Plant feed bin_low level (due to excavator rehandling greasing)</t>
  </si>
  <si>
    <t>Plant feed bin_low level (due to only one DT rehandling available)</t>
  </si>
  <si>
    <t>Sinks screen_exciter cover_repair (due to exciter cover broken)</t>
  </si>
  <si>
    <t>Floats screen_panel_repair (due to panel broken)</t>
  </si>
  <si>
    <t>Floats screen_chute_build up material (blocked condition when it is above the centrifuge's capacity)</t>
  </si>
  <si>
    <t>Feeder breaker discharge chute_liner_detached (due to chute liner repair)</t>
  </si>
  <si>
    <t>Plant feed bin_low level (due to one Loader available)</t>
  </si>
  <si>
    <t>Thickener_torque and hydraulic_high temperature (due to fuse broken)</t>
  </si>
  <si>
    <t>Plant feed bin_low level (due to no Loader operator)</t>
  </si>
  <si>
    <t>Gland service water pump_external overload (due to Incompatible installed Shaft sleeve in Gland service water pump)</t>
  </si>
  <si>
    <t>Floats screen_panel_detached (due to panel broken)</t>
  </si>
  <si>
    <t>Plant feed bin_low level (due to Loader refueling)</t>
  </si>
  <si>
    <t>Tertiary sizer_high temperature (due to sticky material)</t>
  </si>
  <si>
    <t>Process water pump_ broken (due to incompatible spare part)</t>
  </si>
  <si>
    <t>Product weightometer_error (due to unbalance load cell)</t>
  </si>
  <si>
    <t>Fines centrifuge_chute_block (due to accumulation of material)</t>
  </si>
  <si>
    <t>Mega tank_supply pipe_repair (due to supply pipe broken)</t>
  </si>
  <si>
    <t>Reject pile and buttress_full  (due to rain and slippery at reject disposal access)</t>
  </si>
  <si>
    <t>Desliming screen_panel_repair (due panel detached)</t>
  </si>
  <si>
    <t>Product collector conveyor_belt rip_repair (due to belt rip active)</t>
  </si>
  <si>
    <t>HM Cyclone feed pump_repair (due to metal contaminant entered to impeller of the pump (from divider box pulping chute)</t>
  </si>
  <si>
    <t>Power blackout (due to cable Phases S FCO to arrester touching to FO)</t>
  </si>
  <si>
    <t>Vacuum disc filter_trough level bokela_repair (due to error)</t>
  </si>
  <si>
    <t>Spiral bank_unbalance (due to orificeplate wear)</t>
  </si>
  <si>
    <t>CM Pump_trip_low voltage  (due to internal failure of VSD)</t>
  </si>
  <si>
    <t>Plant Feed Bin_low level (due to only one Loader available)</t>
  </si>
  <si>
    <t>TH-1155</t>
  </si>
  <si>
    <t>Thickener_bed mass and torque_high (due to material low yield)</t>
  </si>
  <si>
    <t>HM Cyclone_induction (due to welding)</t>
  </si>
  <si>
    <t>Thickener_material cannot setling (due to much clay contamination)</t>
  </si>
  <si>
    <t>Desliming screen_polysnap_detached (due to polysnap is loose)</t>
  </si>
  <si>
    <t>Thickener_torque_high (due to due to low yield material)</t>
  </si>
  <si>
    <t>Thickener_torque_high (due to material low yield)</t>
  </si>
  <si>
    <t>HM cyclone_block (due to spigot cover broken)</t>
  </si>
  <si>
    <t>Vacuum disc filter_stuck (due to NDE Bearing Planetary gear broken)</t>
  </si>
  <si>
    <t>Fines centrifuge 1425 &amp; 1435_ampere_trip (due to unbalance)</t>
  </si>
  <si>
    <t>Rejects dewatering screen_polysnap_repair (due to polysnap and side rail broken)</t>
  </si>
  <si>
    <t>Plant feed bin_low level (due to Loader operator change shift)</t>
  </si>
  <si>
    <t>Desliming screen_grizzly_evacuation plate (due to contaminant from wear plate liner at plant feed bin)</t>
  </si>
  <si>
    <t>Sinks screen_chute_block (due to sticky material)</t>
  </si>
  <si>
    <t>Thickener_bed mass and torque_high (due to low yield)</t>
  </si>
  <si>
    <t>Feed bin_low level (due to not enough operator loader available)</t>
  </si>
  <si>
    <t>Thickener_dirty water (due to material not setling)</t>
  </si>
  <si>
    <t>Fines centrifuge_chute_block (due to broken cyclo drive)</t>
  </si>
  <si>
    <t>Floats screen_panel_repair (due to panel broken and detached)</t>
  </si>
  <si>
    <t>Product collector conveyor_stop without indication (MTC under investigation)</t>
  </si>
  <si>
    <t>Centrifuge 1425_ampere_low (due to broken cyclo drive)</t>
  </si>
  <si>
    <t>Centrifuge 1425_breakdown (due to unsuitable cyclo drive)</t>
  </si>
  <si>
    <t>Reject filter conveyor_trip (due to pull wire error)</t>
  </si>
  <si>
    <t>Reject gate_trip (due to sequence error)</t>
  </si>
  <si>
    <t>Fines centrifuge_clutch_release (due to clutch under performance)</t>
  </si>
  <si>
    <t>Fines centrifuge_clutch_release (due to cable sensor broken)</t>
  </si>
  <si>
    <t>Rejects dewatering screen_panel_repair (due to panel &amp; polysnap broken)</t>
  </si>
  <si>
    <t>Belt press filter_communication_not healthy (ue to connector profibus bfp#4 broken)</t>
  </si>
  <si>
    <t>Thickener_bed mass &amp; torque_high (due to low flotation yield)</t>
  </si>
  <si>
    <t>Vacuum disc filter_stuck (due to NDE Bearing (Slide Bearing) failure)</t>
  </si>
  <si>
    <t>Centrifuge 1425_tilt switch block chute_active (due to Indication direct hit form material)</t>
  </si>
  <si>
    <t>Spiral feed pump_spiral distributor_unbalance (orifice plate wear)</t>
  </si>
  <si>
    <t>Floats screen_panel_replace (due to cliprail broken)</t>
  </si>
  <si>
    <t>Plant feed bin_low level (due to Loader accident)</t>
  </si>
  <si>
    <t>Thickener_bed mass &amp; torque_high (due to thermal coal contamination)</t>
  </si>
  <si>
    <t>Sinks screen_chute_block (due to Cover Tilt Switch wear &amp; material direct hit to tilt switch)</t>
  </si>
  <si>
    <t>Thickener_dirty water (due to low flotation yield)</t>
  </si>
  <si>
    <t>Emergency maintenance day</t>
  </si>
  <si>
    <t>Vacuum disc filter_stuck (due to There’s slippage in the newly fitted Planetary gearbox)</t>
  </si>
  <si>
    <t>Plant stop (due to noise checking on relief valve hose rail BFP area)</t>
  </si>
  <si>
    <t>Reject transfer conveyor_trip (due to high load of reject)</t>
  </si>
  <si>
    <t>HM cyclone_pressure_low (due to Metal contaminant at impeller eye of SLP-1155)</t>
  </si>
  <si>
    <t>Vibrating feeder_block (due sticky material)</t>
  </si>
  <si>
    <t>Reject sampler_trip (due to reject sampler error)</t>
  </si>
  <si>
    <t>Floats screen_panel_repair (due to panel detached)</t>
  </si>
  <si>
    <t>HM Cyclone_repair (due to lower cone leakage)</t>
  </si>
  <si>
    <t>Desliming screen_polysnap_repair (due to broken)</t>
  </si>
  <si>
    <t>Floats screen_chute_build up material (due to tilt switch not active)</t>
  </si>
  <si>
    <t>Sinks screen_exciter cover_replace (due to cover broken)</t>
  </si>
  <si>
    <t>Plant feed bin_low level (due to feeder breaker stuck OB)</t>
  </si>
  <si>
    <t>Product weightometer_error (due to terminal electrical part)</t>
  </si>
  <si>
    <t>Product weightometer_error (due to The electrical terminal has rust/corrosion)</t>
  </si>
  <si>
    <t>Belt press filter_sump pump_repair (due to sump pump block)</t>
  </si>
  <si>
    <t>Floats screen_deck rail_repair (due to deck rail broken)</t>
  </si>
  <si>
    <t>Centrate tank_pump_stop (due to Ready to operate without action)</t>
  </si>
  <si>
    <t>Product sampler_hammer instream (due to problem in motor brake)</t>
  </si>
  <si>
    <t>Product collector conveyor_low speed (due to speed sensor error)</t>
  </si>
  <si>
    <t>Sinks screen_panel_repair (due to feed chute broken)</t>
  </si>
  <si>
    <t>Sinks Screen Feed Chute</t>
  </si>
  <si>
    <t>Sinks screen feed chute_panel_repair (due to feed chute broken)</t>
  </si>
  <si>
    <t>Reject bin_block (due to much ultrafines reject)</t>
  </si>
  <si>
    <t>Circulating medium tank_balancing density (due to low density after stop)</t>
  </si>
  <si>
    <t>Spiral bank_unbalance (due to blockage in the distributor)</t>
  </si>
  <si>
    <t>Thickener_torque _high (due to low flotation yield material)</t>
  </si>
  <si>
    <t>Desliming screen_grizzly_stuck (due to oversize material)</t>
  </si>
  <si>
    <t>Plant feed bin_low level (due to DT breakdown)</t>
  </si>
  <si>
    <t>HM cyclone_pressure_low (due to plate contamination)</t>
  </si>
  <si>
    <t>Vacuum pump_trip (MTC under investigation)</t>
  </si>
  <si>
    <t>Plant feed bin_low level (due to one loader operator)</t>
  </si>
  <si>
    <t>Reject emergency yard_full (due to slippery)</t>
  </si>
  <si>
    <t>Desliming screen_underpan_block (due to Panel 3E broken)</t>
  </si>
  <si>
    <t>Product collector conveyor_stop no indication (due to Communication disconnected due to troubleshooting at MCC#01's communication network)</t>
  </si>
  <si>
    <t>Product collector conveyor_stop no indication (due to repair cable FO)</t>
  </si>
  <si>
    <t>Sinks screen_efluent_sprayer_repair (due to efluent sprayer repair)</t>
  </si>
  <si>
    <t>Flotation circuit_trip_no indication (due to repair cable FO)</t>
  </si>
  <si>
    <t>Vacuum disc filter_stuck (due to Slide bearing failure indication)</t>
  </si>
  <si>
    <t>Sinks screen_blank panel_repair (due to blank panel detached)</t>
  </si>
  <si>
    <t>Feeder breaker_block (due to OB contamination)</t>
  </si>
  <si>
    <t>Desliming screen_grizzly_block (due to oversize material, no spare tertiary sizer)</t>
  </si>
  <si>
    <t>Plant feed bin_low level (due to Eid al-Adha preparation)</t>
  </si>
  <si>
    <t>Plant feed bin_low level (due to no Loader available)</t>
  </si>
  <si>
    <t>Product collector conveyor_chute_block due to accumulation of material)</t>
  </si>
  <si>
    <t>HM cyclone_lower cone_repair (due to lower cone broken)</t>
  </si>
  <si>
    <t>Plant feed bin_low level (due to tail gate evacuation DT087)</t>
  </si>
  <si>
    <t>Desliming screen_grizzly_block (due to evacuation liner plate stuck on grizzly)</t>
  </si>
  <si>
    <t>DMC_low pressure (due to oversized material)</t>
  </si>
  <si>
    <t>HM cyclone feed pump_block (due to pulping chute plate contamination)</t>
  </si>
  <si>
    <t>Floats screen_underpan_block (due to accumulation of material)</t>
  </si>
  <si>
    <t>Desliming screen_grizzly_block (due to iron plate)</t>
  </si>
  <si>
    <t>Plant feed bin_low level (due to 3 times metal contamination)</t>
  </si>
  <si>
    <t>Desliming screen_grizzly_block (due to iron plate contamination)</t>
  </si>
  <si>
    <t>Plant feed bin_low level (due to lack of rehandling units)</t>
  </si>
  <si>
    <t>Floats screen_underpan_block (due to panel broken)</t>
  </si>
  <si>
    <t>Flotation blower_stuck (due to VSD trip overload fault caused of blower BY-1860 Stuck (low level oil))</t>
  </si>
  <si>
    <t>Plant feed bin_low level (due to metal contamination)</t>
  </si>
  <si>
    <t>Reject sampler_hammer instream (MTC under investigation)</t>
  </si>
  <si>
    <t>Reject transfer conveyor_trip_without alarm (under investigation)</t>
  </si>
  <si>
    <t>Reject transfer conveyor_stop_no indication (under investigation)</t>
  </si>
  <si>
    <t>Thickener_bed mass &amp; torque_high (due to belt press filter #3 not ready )</t>
  </si>
  <si>
    <t>Sinks screen_vibration_unbalance (due to exciter beam crack)</t>
  </si>
  <si>
    <t>Sinks screen_exciter beam_broken (due to The exciters' force vectors differ in magnitude/direction)</t>
  </si>
  <si>
    <t>Secondary sizer_block_chute (due to sticky material)</t>
  </si>
  <si>
    <t>Sinks screen_retorque (due to retorque after exciter beam replacement)</t>
  </si>
  <si>
    <t>Product collector conveyor_chute_block (due to hose detached)</t>
  </si>
  <si>
    <t>Desliming screen_grizzly_block (due to no parts sizer segment)</t>
  </si>
  <si>
    <t>Shuttle conveyor_trip (due to MIA trafo breakdown)</t>
  </si>
  <si>
    <t>HM Cyclone_pressure_low (due to oversized material)</t>
  </si>
  <si>
    <t>Desliming screen_panel_replace (due panel broken)</t>
  </si>
  <si>
    <t>Floats screen_cliprail_repair (due to cliprail broken)</t>
  </si>
  <si>
    <t>Product slewing stacker_slew drive_trip (under investigaton)</t>
  </si>
  <si>
    <t>Desliming screen_panel_repair (due detached panel)</t>
  </si>
  <si>
    <t>Thickener_bed mass_high (due to material oxidized)</t>
  </si>
  <si>
    <t>HM Cyclone_pressure_low (due to plate contamination)</t>
  </si>
  <si>
    <t>HM Cyclone_pressure_high (under investigation)</t>
  </si>
  <si>
    <t>Magnetic separator_stuck (under investigation)</t>
  </si>
  <si>
    <t>Magnetic separator_gearbox_replace (due to gearbox broken)</t>
  </si>
  <si>
    <t>HM Cyclone_pressure_low (due to metal plate contamination)</t>
  </si>
  <si>
    <t>Desliming screen_lounder_overflow (due to stuck in DMC pump)</t>
  </si>
  <si>
    <t>HM Cyclone feed pump_repair (due to metal plate contamination)</t>
  </si>
  <si>
    <t>Desliming screen_grizzly_block (due to oversized material)</t>
  </si>
  <si>
    <t>Desliming screen_grizzly_block (due to wood contamination)</t>
  </si>
  <si>
    <t>Plant feed conveyor_belt allignment_repair (due to IJP cable loose)</t>
  </si>
  <si>
    <t>Vacuum disc_stuck (under investigation)</t>
  </si>
  <si>
    <t>Shuttle conveyor_tail switch_repair (due to tail switch is active when swinging radial stacker)</t>
  </si>
  <si>
    <t>Plant feed bin_low level (due to delay switching material)</t>
  </si>
  <si>
    <t>Thickener_dirty water (due to not settling material)</t>
  </si>
  <si>
    <t>HM cyclone_pressure_drop (due to clereance impeller hmc pump over)</t>
  </si>
  <si>
    <t>HM cyclone_pressure_drop (due to clereance impeller hmc pump over due to clereance impeller hmc pump over &amp; plate contamination)</t>
  </si>
  <si>
    <t>Vacuum pump_trip (under investigation)</t>
  </si>
  <si>
    <t>Thickener_bed mass_high (due to underflow pump 1560 low performance)</t>
  </si>
  <si>
    <t>Desliming screen_clip side rail_replace (due to clip side rail detached)</t>
  </si>
  <si>
    <t>Reject transfer conveyor_trip (due to error level reject bin)</t>
  </si>
  <si>
    <t>Vacuum pump_trip (due to leakage vacuum pump)</t>
  </si>
  <si>
    <t>Flotation blower_trip (due to wet condition)</t>
  </si>
  <si>
    <t>Reject emergency yard_full (due to full buttress)</t>
  </si>
  <si>
    <t>Rejects dewatering screen_block (due to clamp panel stuck)</t>
  </si>
  <si>
    <t>Power plant blackout (under investigation)</t>
  </si>
  <si>
    <t>Plant feed bin_low level (due to changeshift unit ROM)</t>
  </si>
  <si>
    <t>Boom conveyor_low speed (due to accumulation of material)</t>
  </si>
  <si>
    <t>Tails filter plant U/F pump_repair (due to broken suction pipe)</t>
  </si>
  <si>
    <t>Plant feed bin_low level (due to loader breakdown)</t>
  </si>
  <si>
    <t>Circulating medium tank_low level (due to trip low level)</t>
  </si>
  <si>
    <t>Vacuum disc_stuck_high ampere (due to low grease in NDE bearing)</t>
  </si>
  <si>
    <t>Plant off_blackout (due to trafo earthing trip)</t>
  </si>
  <si>
    <t>Sinks screen external inspection</t>
  </si>
  <si>
    <t>Product collector conveyor_low speed (due to overload)</t>
  </si>
  <si>
    <t>Sinks screen_checking (due to sinks screen noise)</t>
  </si>
  <si>
    <t>Desliming screen_grizzly_stuck (due to feed bin plate)</t>
  </si>
  <si>
    <t>Flotation blower_trip (under investigation)</t>
  </si>
  <si>
    <t>HM cyclone_underflow box_block (due to oversize material)</t>
  </si>
  <si>
    <t>Plant off (due to HD truck breakdown under the reject gate)</t>
  </si>
  <si>
    <t>HM cyclone_underflow_block (due to lower cone protector  detached)</t>
  </si>
  <si>
    <t>Vacuum seal water pump_trip (due to unbalance in electrical system)</t>
  </si>
  <si>
    <t>Filtrate sump pump_pipe_replace (due to sump pump pipe broken)</t>
  </si>
  <si>
    <t>HM cyclone_underflow pipe_repair (due to underflow pipe leakage)</t>
  </si>
  <si>
    <t>Desliming screen_crossbeam_repair (due to crack)</t>
  </si>
  <si>
    <t>Product collector conveyor_trip (under investigation)</t>
  </si>
  <si>
    <t>Centrifuge 1425_block chute sensor_active (due to sensor error)</t>
  </si>
  <si>
    <t>Plant off (due to power station transformer earthing trip)</t>
  </si>
  <si>
    <t>Plant off_SCADA lost communication (due to system error)</t>
  </si>
  <si>
    <t>Sinks screen_underpan_patching (due to leak in drain section)</t>
  </si>
  <si>
    <t>Desliming screen_block (due to metal contamination)</t>
  </si>
  <si>
    <t>Product collector conveyor_chute_block (due to much sticky product material)</t>
  </si>
  <si>
    <t>HM cyclone_pressure_low (under investigation)</t>
  </si>
  <si>
    <t>Plant feed bin_low level (due to the feed position is too far from the hopper)</t>
  </si>
  <si>
    <t>DMC_underflow pipe_repair (due to leakage in underflow pipe)</t>
  </si>
  <si>
    <t>Vacuum disc filter_trip (due to bearing stuck &amp; motor replacement)</t>
  </si>
  <si>
    <t>Plant feed bin_low level (due to loader operator change shift)</t>
  </si>
  <si>
    <t>Desliming screen_block (due to oversize material)</t>
  </si>
  <si>
    <t>Gland service water pump_stop_no indication (under investigation)</t>
  </si>
  <si>
    <t>Feeder breaker_stuck (due to oversize OB)</t>
  </si>
  <si>
    <t>Secondary sizer_side plate_patching (due to side plate broken)</t>
  </si>
  <si>
    <t>Raw water pump_trip (due to level transmitter error)</t>
  </si>
  <si>
    <t>Emergency dam U/F pump_trip (due to underflow pump interlock testing)</t>
  </si>
  <si>
    <t>Filtrate pump_stuck (under investigation)</t>
  </si>
  <si>
    <t>Vacuum pump_trip (due to overload water)</t>
  </si>
  <si>
    <t>Desliming screen_maintenance overruns (due to crossbeam repair)</t>
  </si>
  <si>
    <t>Centrifuge_clutch sensor_release (due to sensor cable detached)</t>
  </si>
  <si>
    <t>Product collector conveyor_chute_block (due to sticky material)</t>
  </si>
  <si>
    <t>Desliming screen_grizzly_block (due to clay)</t>
  </si>
  <si>
    <t>Shuttle conveyor_trip (due to motor frame detached)</t>
  </si>
  <si>
    <t>Shuttle conveyor_trip (due tosensor emergency parting support radial broken)</t>
  </si>
  <si>
    <t>Shuttle conveyor_trip (due to sensor emergency parting support radial broken)</t>
  </si>
  <si>
    <t>Feed bin_low level (due to metal detector error)</t>
  </si>
  <si>
    <t>HM cylone_low pressure (under investigation)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</si>
</sst>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13809]hh:mm;@"/>
    <numFmt numFmtId="165" formatCode="0#"/>
  </numFmts>
  <fonts count="5" x14ac:knownFonts="1">
    <font>
      <sz val="11"/>
      <color theme="1"/>
      <name val="Calibri"/>
      <family val="2"/>
      <scheme val="minor"/>
    </font>
    <font>
      <sz val="11"/>
      <color theme="1"/>
      <name val="Calibri"/>
      <family val="2"/>
      <scheme val="minor"/>
    </font>
    <font>
      <sz val="11"/>
      <name val="Calibri"/>
      <family val="2"/>
      <scheme val="minor"/>
    </font>
    <font>
      <b/>
      <sz val="1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4"/>
        <bgColor indexed="64"/>
      </patternFill>
    </fill>
  </fills>
  <borders count="16">
    <border>
      <left/>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68">
    <xf numFmtId="0" fontId="0" fillId="0" borderId="0" xfId="0"/>
    <xf numFmtId="0" fontId="0" fillId="0" borderId="6" xfId="0" applyBorder="1"/>
    <xf numFmtId="2" fontId="0" fillId="0" borderId="0" xfId="0" applyNumberFormat="1" applyAlignment="1">
      <alignment horizontal="center"/>
    </xf>
    <xf numFmtId="14" fontId="0" fillId="0" borderId="0" xfId="0" applyNumberFormat="1"/>
    <xf numFmtId="20" fontId="0" fillId="0" borderId="0" xfId="0" applyNumberFormat="1"/>
    <xf numFmtId="10" fontId="0" fillId="0" borderId="0" xfId="0" applyNumberFormat="1"/>
    <xf numFmtId="164" fontId="0" fillId="0" borderId="0" xfId="0" applyNumberFormat="1"/>
    <xf numFmtId="165" fontId="0" fillId="0" borderId="0" xfId="0" applyNumberFormat="1"/>
    <xf numFmtId="0" fontId="2" fillId="2" borderId="0" xfId="0" applyFont="1" applyFill="1"/>
    <xf numFmtId="0" fontId="0" fillId="2" borderId="0" xfId="0" applyFill="1"/>
    <xf numFmtId="0" fontId="0" fillId="3" borderId="0" xfId="0" applyFill="1"/>
    <xf numFmtId="43" fontId="0" fillId="0" borderId="0" xfId="2" applyFont="1"/>
    <xf numFmtId="0" fontId="0" fillId="4" borderId="0" xfId="0" applyFill="1"/>
    <xf numFmtId="43" fontId="0" fillId="0" borderId="0" xfId="0" applyNumberFormat="1"/>
    <xf numFmtId="43" fontId="0" fillId="0" borderId="0" xfId="2" applyFont="1" applyAlignment="1">
      <alignment horizontal="left" vertical="center"/>
    </xf>
    <xf numFmtId="0" fontId="0" fillId="0" borderId="9" xfId="0" applyBorder="1"/>
    <xf numFmtId="0" fontId="0" fillId="0" borderId="8" xfId="0" applyBorder="1"/>
    <xf numFmtId="0" fontId="0" fillId="0" borderId="11" xfId="0" applyBorder="1"/>
    <xf numFmtId="0" fontId="0" fillId="0" borderId="15" xfId="0" applyBorder="1"/>
    <xf numFmtId="20" fontId="0" fillId="0" borderId="0" xfId="2" applyNumberFormat="1" applyFont="1"/>
    <xf numFmtId="9" fontId="0" fillId="0" borderId="0" xfId="0" applyNumberFormat="1"/>
    <xf numFmtId="0" fontId="0" fillId="0" borderId="0" xfId="0" pivotButton="1" applyAlignment="1">
      <alignment horizontal="center" vertical="top" wrapText="1"/>
    </xf>
    <xf numFmtId="0" fontId="0" fillId="0" borderId="0" xfId="0" applyAlignment="1">
      <alignment horizontal="center" vertical="top" wrapText="1"/>
    </xf>
    <xf numFmtId="10" fontId="0" fillId="0" borderId="0" xfId="0" applyNumberFormat="1" applyAlignment="1">
      <alignment horizontal="center" vertical="top" wrapText="1"/>
    </xf>
    <xf numFmtId="165" fontId="0" fillId="0" borderId="0" xfId="0" applyNumberFormat="1" applyAlignment="1">
      <alignment horizontal="center"/>
    </xf>
    <xf numFmtId="0" fontId="0" fillId="0" borderId="0" xfId="0" applyAlignment="1">
      <alignment vertical="top"/>
    </xf>
    <xf numFmtId="1" fontId="0" fillId="0" borderId="0" xfId="2" applyNumberFormat="1" applyFont="1" applyAlignment="1">
      <alignment horizontal="left" vertical="center"/>
    </xf>
    <xf numFmtId="1" fontId="0" fillId="0" borderId="0" xfId="0" applyNumberFormat="1" applyAlignment="1">
      <alignment horizontal="center"/>
    </xf>
    <xf numFmtId="10" fontId="0" fillId="0" borderId="0" xfId="1" applyNumberFormat="1" applyFont="1"/>
    <xf numFmtId="46" fontId="0" fillId="0" borderId="0" xfId="2" applyNumberFormat="1" applyFont="1"/>
    <xf numFmtId="0" fontId="0" fillId="0" borderId="14" xfId="0" applyBorder="1"/>
    <xf numFmtId="0" fontId="0" fillId="0" borderId="4" xfId="0" applyBorder="1"/>
    <xf numFmtId="0" fontId="0" fillId="0" borderId="7" xfId="0" applyBorder="1"/>
    <xf numFmtId="0" fontId="0" fillId="0" borderId="2" xfId="0" applyBorder="1"/>
    <xf numFmtId="10" fontId="0" fillId="0" borderId="0" xfId="1" applyNumberFormat="1" applyFont="1" applyBorder="1"/>
    <xf numFmtId="43" fontId="0" fillId="0" borderId="4" xfId="0" applyNumberFormat="1" applyBorder="1"/>
    <xf numFmtId="1" fontId="0" fillId="0" borderId="7" xfId="0" applyNumberFormat="1" applyBorder="1"/>
    <xf numFmtId="9" fontId="0" fillId="0" borderId="2" xfId="0" applyNumberFormat="1" applyBorder="1"/>
    <xf numFmtId="0" fontId="0" fillId="0" borderId="6" xfId="0" pivotButton="1" applyBorder="1" applyAlignment="1">
      <alignment vertical="top"/>
    </xf>
    <xf numFmtId="0" fontId="0" fillId="0" borderId="12" xfId="0" applyBorder="1" applyAlignment="1">
      <alignment horizontal="center" vertical="top" wrapText="1"/>
    </xf>
    <xf numFmtId="0" fontId="0" fillId="0" borderId="13" xfId="0" applyBorder="1" applyAlignment="1">
      <alignment vertical="top"/>
    </xf>
    <xf numFmtId="0" fontId="0" fillId="0" borderId="5" xfId="0" applyBorder="1" applyAlignment="1">
      <alignment vertical="top"/>
    </xf>
    <xf numFmtId="9" fontId="0" fillId="0" borderId="15" xfId="0" applyNumberFormat="1" applyBorder="1"/>
    <xf numFmtId="43" fontId="0" fillId="0" borderId="8" xfId="0" applyNumberFormat="1" applyBorder="1"/>
    <xf numFmtId="1" fontId="0" fillId="0" borderId="14" xfId="0" applyNumberFormat="1" applyBorder="1"/>
    <xf numFmtId="9" fontId="0" fillId="0" borderId="9" xfId="0" applyNumberFormat="1" applyBorder="1"/>
    <xf numFmtId="43" fontId="0" fillId="0" borderId="11" xfId="0" applyNumberFormat="1" applyBorder="1"/>
    <xf numFmtId="0" fontId="0" fillId="0" borderId="6" xfId="0" pivotButton="1" applyBorder="1"/>
    <xf numFmtId="0" fontId="0" fillId="0" borderId="10" xfId="0" applyBorder="1" applyAlignment="1">
      <alignment horizontal="left"/>
    </xf>
    <xf numFmtId="0" fontId="0" fillId="0" borderId="3" xfId="0" applyBorder="1" applyAlignment="1">
      <alignment horizontal="left"/>
    </xf>
    <xf numFmtId="0" fontId="0" fillId="0" borderId="6" xfId="0" applyBorder="1" applyAlignment="1">
      <alignment horizontal="left"/>
    </xf>
    <xf numFmtId="0" fontId="0" fillId="0" borderId="1" xfId="0" applyBorder="1" applyAlignment="1">
      <alignment horizontal="left"/>
    </xf>
    <xf numFmtId="0" fontId="0" fillId="0" borderId="0" xfId="0" pivotButton="1"/>
    <xf numFmtId="0" fontId="0" fillId="0" borderId="0" xfId="0" applyAlignment="1">
      <alignment horizontal="left"/>
    </xf>
    <xf numFmtId="2" fontId="0" fillId="0" borderId="0" xfId="0" applyNumberFormat="1"/>
    <xf numFmtId="164" fontId="0" fillId="0" borderId="0" xfId="0" applyNumberFormat="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4" fontId="0" fillId="0" borderId="0" xfId="0" applyNumberFormat="1"/>
    <xf numFmtId="21" fontId="0" fillId="0" borderId="0" xfId="0" applyNumberFormat="1"/>
    <xf numFmtId="0" fontId="2" fillId="0" borderId="0" xfId="0" applyFont="1" applyAlignment="1">
      <alignment horizontal="left" vertical="top"/>
    </xf>
    <xf numFmtId="0" fontId="3" fillId="2" borderId="0" xfId="0" applyFont="1" applyFill="1" applyAlignment="1">
      <alignment horizontal="center"/>
    </xf>
    <xf numFmtId="0" fontId="3" fillId="2" borderId="0" xfId="0" applyFont="1" applyFill="1" applyAlignment="1">
      <alignment horizontal="center" vertical="center"/>
    </xf>
    <xf numFmtId="0" fontId="2" fillId="0" borderId="0" xfId="0" applyFont="1" applyAlignment="1">
      <alignment horizontal="left" vertical="top"/>
    </xf>
    <xf numFmtId="0" fontId="3" fillId="2" borderId="0" xfId="0" applyFont="1" applyFill="1" applyAlignment="1">
      <alignment horizontal="center"/>
    </xf>
    <xf numFmtId="0" fontId="0" fillId="0" borderId="0" xfId="0" applyNumberFormat="1"/>
    <xf numFmtId="43" fontId="0" fillId="0" borderId="6" xfId="0" applyNumberFormat="1" applyBorder="1"/>
    <xf numFmtId="1" fontId="0" fillId="0" borderId="0" xfId="0" applyNumberFormat="1" applyBorder="1"/>
  </cellXfs>
  <cellStyles count="3">
    <cellStyle name="Comma" xfId="2" builtinId="3"/>
    <cellStyle name="Normal" xfId="0" builtinId="0"/>
    <cellStyle name="Percent" xfId="1" builtinId="5"/>
  </cellStyles>
  <dxfs count="68">
    <dxf>
      <fill>
        <patternFill>
          <bgColor theme="7" tint="0.79998168889431442"/>
        </patternFill>
      </fill>
    </dxf>
    <dxf>
      <numFmt numFmtId="165" formatCode="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13809]hh:mm;@"/>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13809]hh:mm;@"/>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13809]hh:mm;@"/>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13809]hh:mm;@"/>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9" formatCode="dd/mm/yyyy"/>
    </dxf>
    <dxf>
      <font>
        <b val="0"/>
        <i val="0"/>
        <strike val="0"/>
        <condense val="0"/>
        <extend val="0"/>
        <outline val="0"/>
        <shadow val="0"/>
        <u val="none"/>
        <vertAlign val="baseline"/>
        <sz val="11"/>
        <color theme="1"/>
        <name val="Calibri"/>
        <family val="2"/>
        <scheme val="minor"/>
      </font>
      <numFmt numFmtId="19" formatCode="dd/mm/yyyy"/>
    </dxf>
    <dxf>
      <font>
        <b val="0"/>
        <i val="0"/>
        <strike val="0"/>
        <condense val="0"/>
        <extend val="0"/>
        <outline val="0"/>
        <shadow val="0"/>
        <u val="none"/>
        <vertAlign val="baseline"/>
        <sz val="11"/>
        <color theme="1"/>
        <name val="Calibri"/>
        <family val="2"/>
        <scheme val="minor"/>
      </font>
    </dxf>
    <dxf>
      <alignment horizontal="center" vertical="center" textRotation="0" wrapText="0" indent="0" justifyLastLine="0" shrinkToFit="0" readingOrder="0"/>
    </dxf>
    <dxf>
      <numFmt numFmtId="35" formatCode="_-* #,##0.00_-;\-* #,##0.00_-;_-* &quot;-&quot;??_-;_-@_-"/>
    </dxf>
    <dxf>
      <numFmt numFmtId="164" formatCode="[$-13809]hh:mm;@"/>
    </dxf>
    <dxf>
      <numFmt numFmtId="164" formatCode="[$-13809]hh:mm;@"/>
    </dxf>
    <dxf>
      <numFmt numFmtId="19" formatCode="dd/mm/yyyy"/>
    </dxf>
    <dxf>
      <font>
        <b val="0"/>
        <i val="0"/>
        <strike val="0"/>
        <condense val="0"/>
        <extend val="0"/>
        <outline val="0"/>
        <shadow val="0"/>
        <u val="none"/>
        <vertAlign val="baseline"/>
        <sz val="11"/>
        <color theme="1"/>
        <name val="Calibri"/>
        <family val="2"/>
        <scheme val="minor"/>
      </font>
      <numFmt numFmtId="35" formatCode="_-* #,##0.00_-;\-* #,##0.00_-;_-* &quot;-&quot;??_-;_-@_-"/>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 formatCode="0"/>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 formatCode="0"/>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5" formatCode="_-* #,##0.00_-;\-* #,##0.00_-;_-* &quot;-&quot;??_-;_-@_-"/>
      <alignment horizontal="left" vertical="center" textRotation="0" wrapText="0" indent="0" justifyLastLine="0" shrinkToFit="0" readingOrder="0"/>
    </dxf>
    <dxf>
      <numFmt numFmtId="35" formatCode="_-* #,##0.00_-;\-* #,##0.00_-;_-* &quot;-&quot;??_-;_-@_-"/>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5" formatCode="hh:mm"/>
    </dxf>
    <dxf>
      <numFmt numFmtId="19" formatCode="dd/mm/yyyy"/>
    </dxf>
    <dxf>
      <numFmt numFmtId="0" formatCode="General"/>
    </dxf>
    <dxf>
      <numFmt numFmtId="0" formatCode="General"/>
    </dxf>
    <dxf>
      <numFmt numFmtId="2" formatCode="0.00"/>
    </dxf>
    <dxf>
      <numFmt numFmtId="14" formatCode="0.00%"/>
    </dxf>
    <dxf>
      <alignment vertical="top"/>
    </dxf>
    <dxf>
      <numFmt numFmtId="13" formatCode="0%"/>
    </dxf>
    <dxf>
      <alignment horizontal="center"/>
    </dxf>
    <dxf>
      <alignment vertical="top"/>
    </dxf>
    <dxf>
      <alignment vertical="top"/>
    </dxf>
    <dxf>
      <alignment horizontal="center"/>
    </dxf>
    <dxf>
      <alignment horizontal="center"/>
    </dxf>
    <dxf>
      <alignment wrapText="1"/>
    </dxf>
    <dxf>
      <alignment wrapText="1"/>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top"/>
    </dxf>
    <dxf>
      <alignment vertical="top"/>
    </dxf>
    <dxf>
      <numFmt numFmtId="13" formatCode="0%"/>
    </dxf>
    <dxf>
      <alignment vertical="top"/>
    </dxf>
    <dxf>
      <alignment horizontal="center"/>
    </dxf>
    <dxf>
      <alignment horizontal="center"/>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11/relationships/timelineCache" Target="timelineCaches/timelineCache2.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pivotCacheDefinition" Target="pivotCache/pivotCacheDefinition2.xml"/><Relationship Id="rId12" Type="http://schemas.microsoft.com/office/2011/relationships/timelineCache" Target="timelineCaches/timeline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[Database Delay CHPP.xlsx]Pivot!PivotWeekly</c:name>
    <c:fmtId val="5"/>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D"/>
              <a:t>Weekly Physical</a:t>
            </a:r>
            <a:r>
              <a:rPr lang="en-ID" baseline="0"/>
              <a:t> Availability</a:t>
            </a:r>
            <a:endParaRPr lang="en-ID"/>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I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Pivot!$D$22</c:f>
              <c:strCache>
                <c:ptCount val="1"/>
                <c:pt idx="0">
                  <c:v>Delay Time</c:v>
                </c:pt>
              </c:strCache>
            </c:strRef>
          </c:tx>
          <c:spPr>
            <a:solidFill>
              <a:schemeClr val="accent1"/>
            </a:solidFill>
            <a:ln>
              <a:noFill/>
            </a:ln>
            <a:effectLst/>
          </c:spPr>
          <c:invertIfNegative val="0"/>
          <c:cat>
            <c:strRef>
              <c:f>Pivot!$C$23:$C$57</c:f>
              <c:strCache>
                <c:ptCount val="35"/>
                <c:pt idx="0">
                  <c:v>01</c:v>
                </c:pt>
                <c:pt idx="1">
                  <c:v>02</c:v>
                </c:pt>
                <c:pt idx="2">
                  <c:v>03</c:v>
                </c:pt>
                <c:pt idx="3">
                  <c:v>04</c:v>
                </c:pt>
                <c:pt idx="4">
                  <c:v>05</c:v>
                </c:pt>
                <c:pt idx="5">
                  <c:v>06</c:v>
                </c:pt>
                <c:pt idx="6">
                  <c:v>07</c:v>
                </c:pt>
                <c:pt idx="7">
                  <c:v>08</c:v>
                </c:pt>
                <c:pt idx="8">
                  <c:v>09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strCache>
            </c:strRef>
          </c:cat>
          <c:val>
            <c:numRef>
              <c:f>Pivot!$D$23:$D$57</c:f>
              <c:numCache>
                <c:formatCode>_(* #,##0.00_);_(* \(#,##0.00\);_(* "-"??_);_(@_)</c:formatCode>
                <c:ptCount val="35"/>
                <c:pt idx="0">
                  <c:v>2.5833333333333321</c:v>
                </c:pt>
                <c:pt idx="1">
                  <c:v>19.916666666666671</c:v>
                </c:pt>
                <c:pt idx="2">
                  <c:v>4.9666666666666632</c:v>
                </c:pt>
                <c:pt idx="3">
                  <c:v>7.0833333333333295</c:v>
                </c:pt>
                <c:pt idx="4">
                  <c:v>52.133333333333347</c:v>
                </c:pt>
                <c:pt idx="5">
                  <c:v>4.7500000000000018</c:v>
                </c:pt>
                <c:pt idx="6">
                  <c:v>6.3000000000000069</c:v>
                </c:pt>
                <c:pt idx="7">
                  <c:v>24.883333333333333</c:v>
                </c:pt>
                <c:pt idx="8">
                  <c:v>22.200000000000003</c:v>
                </c:pt>
                <c:pt idx="9">
                  <c:v>12.050000000000002</c:v>
                </c:pt>
                <c:pt idx="10">
                  <c:v>3.3000000000000043</c:v>
                </c:pt>
                <c:pt idx="11">
                  <c:v>18.616666666666667</c:v>
                </c:pt>
                <c:pt idx="12">
                  <c:v>23.166666666666668</c:v>
                </c:pt>
                <c:pt idx="13">
                  <c:v>7.1500000000000012</c:v>
                </c:pt>
                <c:pt idx="14">
                  <c:v>45.150000000000006</c:v>
                </c:pt>
                <c:pt idx="15">
                  <c:v>14.716666666666672</c:v>
                </c:pt>
                <c:pt idx="16">
                  <c:v>15.349999999999996</c:v>
                </c:pt>
                <c:pt idx="17">
                  <c:v>59.066666666666663</c:v>
                </c:pt>
                <c:pt idx="18">
                  <c:v>52.916666666666664</c:v>
                </c:pt>
                <c:pt idx="19">
                  <c:v>21.299999999999994</c:v>
                </c:pt>
                <c:pt idx="20">
                  <c:v>9.1833333333333371</c:v>
                </c:pt>
                <c:pt idx="21">
                  <c:v>9.6333333333333364</c:v>
                </c:pt>
                <c:pt idx="22">
                  <c:v>9.7166666666666615</c:v>
                </c:pt>
                <c:pt idx="23">
                  <c:v>15.799999999999997</c:v>
                </c:pt>
                <c:pt idx="24">
                  <c:v>53.56666666666667</c:v>
                </c:pt>
                <c:pt idx="25">
                  <c:v>5.0500000000000069</c:v>
                </c:pt>
                <c:pt idx="26">
                  <c:v>32.416666666666671</c:v>
                </c:pt>
                <c:pt idx="27">
                  <c:v>28.63333333333334</c:v>
                </c:pt>
                <c:pt idx="28">
                  <c:v>10.933333333333337</c:v>
                </c:pt>
                <c:pt idx="29">
                  <c:v>72.51666666666668</c:v>
                </c:pt>
                <c:pt idx="30">
                  <c:v>54.116666666666667</c:v>
                </c:pt>
                <c:pt idx="31">
                  <c:v>31.283333333333349</c:v>
                </c:pt>
                <c:pt idx="32">
                  <c:v>8.5000000000000018</c:v>
                </c:pt>
                <c:pt idx="33">
                  <c:v>10.733333333333334</c:v>
                </c:pt>
                <c:pt idx="34">
                  <c:v>37.183333333333323</c:v>
                </c:pt>
              </c:numCache>
            </c:numRef>
          </c:val>
          <c:extLst>
            <c:ext xmlns:c16="http://schemas.microsoft.com/office/drawing/2014/chart" uri="{C3380CC4-5D6E-409C-BE32-E72D297353CC}">
              <c16:uniqueId val="{00000000-B1B3-47EC-B872-B2299E843A51}"/>
            </c:ext>
          </c:extLst>
        </c:ser>
        <c:ser>
          <c:idx val="1"/>
          <c:order val="1"/>
          <c:tx>
            <c:strRef>
              <c:f>Pivot!$E$22</c:f>
              <c:strCache>
                <c:ptCount val="1"/>
                <c:pt idx="0">
                  <c:v>Target PA</c:v>
                </c:pt>
              </c:strCache>
            </c:strRef>
          </c:tx>
          <c:spPr>
            <a:solidFill>
              <a:schemeClr val="accent2"/>
            </a:solidFill>
            <a:ln w="25400">
              <a:noFill/>
            </a:ln>
            <a:effectLst/>
          </c:spPr>
          <c:invertIfNegative val="0"/>
          <c:cat>
            <c:strRef>
              <c:f>Pivot!$C$23:$C$57</c:f>
              <c:strCache>
                <c:ptCount val="35"/>
                <c:pt idx="0">
                  <c:v>01</c:v>
                </c:pt>
                <c:pt idx="1">
                  <c:v>02</c:v>
                </c:pt>
                <c:pt idx="2">
                  <c:v>03</c:v>
                </c:pt>
                <c:pt idx="3">
                  <c:v>04</c:v>
                </c:pt>
                <c:pt idx="4">
                  <c:v>05</c:v>
                </c:pt>
                <c:pt idx="5">
                  <c:v>06</c:v>
                </c:pt>
                <c:pt idx="6">
                  <c:v>07</c:v>
                </c:pt>
                <c:pt idx="7">
                  <c:v>08</c:v>
                </c:pt>
                <c:pt idx="8">
                  <c:v>09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strCache>
            </c:strRef>
          </c:cat>
          <c:val>
            <c:numRef>
              <c:f>Pivot!$E$23:$E$57</c:f>
              <c:numCache>
                <c:formatCode>0%</c:formatCode>
                <c:ptCount val="35"/>
                <c:pt idx="0">
                  <c:v>0.9</c:v>
                </c:pt>
                <c:pt idx="1">
                  <c:v>0.90000000000000024</c:v>
                </c:pt>
                <c:pt idx="2">
                  <c:v>0.9</c:v>
                </c:pt>
                <c:pt idx="3">
                  <c:v>0.90000000000000024</c:v>
                </c:pt>
                <c:pt idx="4">
                  <c:v>0.8999999999999998</c:v>
                </c:pt>
                <c:pt idx="5">
                  <c:v>0.90000000000000013</c:v>
                </c:pt>
                <c:pt idx="6">
                  <c:v>0.89999999999999958</c:v>
                </c:pt>
                <c:pt idx="7">
                  <c:v>0.9</c:v>
                </c:pt>
                <c:pt idx="8">
                  <c:v>0.90000000000000024</c:v>
                </c:pt>
                <c:pt idx="9">
                  <c:v>0.90000000000000013</c:v>
                </c:pt>
                <c:pt idx="10">
                  <c:v>0.90000000000000013</c:v>
                </c:pt>
                <c:pt idx="11">
                  <c:v>0.90000000000000024</c:v>
                </c:pt>
                <c:pt idx="12">
                  <c:v>0.89999999999999925</c:v>
                </c:pt>
                <c:pt idx="13">
                  <c:v>0.8999999999999998</c:v>
                </c:pt>
                <c:pt idx="14">
                  <c:v>0.90000000000000024</c:v>
                </c:pt>
                <c:pt idx="15">
                  <c:v>0.90000000000000024</c:v>
                </c:pt>
                <c:pt idx="16">
                  <c:v>0.90000000000000024</c:v>
                </c:pt>
                <c:pt idx="17">
                  <c:v>0.89999999999999969</c:v>
                </c:pt>
                <c:pt idx="18">
                  <c:v>0.89999999999999947</c:v>
                </c:pt>
                <c:pt idx="19">
                  <c:v>0.89999999999999936</c:v>
                </c:pt>
                <c:pt idx="20">
                  <c:v>0.90000000000000024</c:v>
                </c:pt>
                <c:pt idx="21">
                  <c:v>0.90000000000000024</c:v>
                </c:pt>
                <c:pt idx="22">
                  <c:v>0.90000000000000013</c:v>
                </c:pt>
                <c:pt idx="23">
                  <c:v>0.90000000000000024</c:v>
                </c:pt>
                <c:pt idx="24">
                  <c:v>0.9</c:v>
                </c:pt>
                <c:pt idx="25">
                  <c:v>0.89999999999999991</c:v>
                </c:pt>
                <c:pt idx="26">
                  <c:v>0.8999999999999998</c:v>
                </c:pt>
                <c:pt idx="27">
                  <c:v>0.89999999999999925</c:v>
                </c:pt>
                <c:pt idx="28">
                  <c:v>0.89999999999999958</c:v>
                </c:pt>
                <c:pt idx="29">
                  <c:v>0.90000000000000013</c:v>
                </c:pt>
                <c:pt idx="30">
                  <c:v>0.90000000000000024</c:v>
                </c:pt>
                <c:pt idx="31">
                  <c:v>0.90000000000000024</c:v>
                </c:pt>
                <c:pt idx="32">
                  <c:v>0.9</c:v>
                </c:pt>
                <c:pt idx="33">
                  <c:v>0.90000000000000013</c:v>
                </c:pt>
                <c:pt idx="34">
                  <c:v>0.9</c:v>
                </c:pt>
              </c:numCache>
            </c:numRef>
          </c:val>
          <c:extLst>
            <c:ext xmlns:c16="http://schemas.microsoft.com/office/drawing/2014/chart" uri="{C3380CC4-5D6E-409C-BE32-E72D297353CC}">
              <c16:uniqueId val="{00000001-B1B3-47EC-B872-B2299E843A51}"/>
            </c:ext>
          </c:extLst>
        </c:ser>
        <c:ser>
          <c:idx val="2"/>
          <c:order val="2"/>
          <c:tx>
            <c:strRef>
              <c:f>Pivot!$F$22</c:f>
              <c:strCache>
                <c:ptCount val="1"/>
                <c:pt idx="0">
                  <c:v>Weekly Physical Availability</c:v>
                </c:pt>
              </c:strCache>
            </c:strRef>
          </c:tx>
          <c:spPr>
            <a:solidFill>
              <a:schemeClr val="accent3"/>
            </a:solidFill>
            <a:ln w="25400">
              <a:noFill/>
            </a:ln>
            <a:effectLst/>
          </c:spPr>
          <c:invertIfNegative val="0"/>
          <c:cat>
            <c:strRef>
              <c:f>Pivot!$C$23:$C$57</c:f>
              <c:strCache>
                <c:ptCount val="35"/>
                <c:pt idx="0">
                  <c:v>01</c:v>
                </c:pt>
                <c:pt idx="1">
                  <c:v>02</c:v>
                </c:pt>
                <c:pt idx="2">
                  <c:v>03</c:v>
                </c:pt>
                <c:pt idx="3">
                  <c:v>04</c:v>
                </c:pt>
                <c:pt idx="4">
                  <c:v>05</c:v>
                </c:pt>
                <c:pt idx="5">
                  <c:v>06</c:v>
                </c:pt>
                <c:pt idx="6">
                  <c:v>07</c:v>
                </c:pt>
                <c:pt idx="7">
                  <c:v>08</c:v>
                </c:pt>
                <c:pt idx="8">
                  <c:v>09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strCache>
            </c:strRef>
          </c:cat>
          <c:val>
            <c:numRef>
              <c:f>Pivot!$F$23:$F$57</c:f>
              <c:numCache>
                <c:formatCode>0.00%</c:formatCode>
                <c:ptCount val="35"/>
                <c:pt idx="0">
                  <c:v>0.98462301587301582</c:v>
                </c:pt>
                <c:pt idx="1">
                  <c:v>0.88144841269841256</c:v>
                </c:pt>
                <c:pt idx="2">
                  <c:v>0.97043650793650793</c:v>
                </c:pt>
                <c:pt idx="3">
                  <c:v>0.95783730158730152</c:v>
                </c:pt>
                <c:pt idx="4">
                  <c:v>0.68968253968253956</c:v>
                </c:pt>
                <c:pt idx="5">
                  <c:v>0.97172619047619047</c:v>
                </c:pt>
                <c:pt idx="6">
                  <c:v>0.96249999999999991</c:v>
                </c:pt>
                <c:pt idx="7">
                  <c:v>0.85188492063492072</c:v>
                </c:pt>
                <c:pt idx="8">
                  <c:v>0.86785714285714288</c:v>
                </c:pt>
                <c:pt idx="9">
                  <c:v>0.92827380952380945</c:v>
                </c:pt>
                <c:pt idx="10">
                  <c:v>0.98035714285714282</c:v>
                </c:pt>
                <c:pt idx="11">
                  <c:v>0.88918650793650789</c:v>
                </c:pt>
                <c:pt idx="12">
                  <c:v>0.86210317460317465</c:v>
                </c:pt>
                <c:pt idx="13">
                  <c:v>0.95744047619047612</c:v>
                </c:pt>
                <c:pt idx="14">
                  <c:v>0.73124999999999996</c:v>
                </c:pt>
                <c:pt idx="15">
                  <c:v>0.91240079365079363</c:v>
                </c:pt>
                <c:pt idx="16">
                  <c:v>0.90863095238095237</c:v>
                </c:pt>
                <c:pt idx="17">
                  <c:v>0.64841269841269844</c:v>
                </c:pt>
                <c:pt idx="18">
                  <c:v>0.68501984126984128</c:v>
                </c:pt>
                <c:pt idx="19">
                  <c:v>0.87321428571428583</c:v>
                </c:pt>
                <c:pt idx="20">
                  <c:v>0.94533730158730156</c:v>
                </c:pt>
                <c:pt idx="21">
                  <c:v>0.94265873015873025</c:v>
                </c:pt>
                <c:pt idx="22">
                  <c:v>0.9421626984126984</c:v>
                </c:pt>
                <c:pt idx="23">
                  <c:v>0.90595238095238084</c:v>
                </c:pt>
                <c:pt idx="24">
                  <c:v>0.68115079365079367</c:v>
                </c:pt>
                <c:pt idx="25">
                  <c:v>0.96994047619047608</c:v>
                </c:pt>
                <c:pt idx="26">
                  <c:v>0.8070436507936507</c:v>
                </c:pt>
                <c:pt idx="27">
                  <c:v>0.82956349206349211</c:v>
                </c:pt>
                <c:pt idx="28">
                  <c:v>0.93492063492063493</c:v>
                </c:pt>
                <c:pt idx="29">
                  <c:v>0.56835317460317447</c:v>
                </c:pt>
                <c:pt idx="30">
                  <c:v>0.67787698412698405</c:v>
                </c:pt>
                <c:pt idx="31">
                  <c:v>0.81378968253968242</c:v>
                </c:pt>
                <c:pt idx="32">
                  <c:v>0.94940476190476186</c:v>
                </c:pt>
                <c:pt idx="33">
                  <c:v>0.93611111111111101</c:v>
                </c:pt>
                <c:pt idx="34">
                  <c:v>0.77867063492063493</c:v>
                </c:pt>
              </c:numCache>
            </c:numRef>
          </c:val>
          <c:extLst>
            <c:ext xmlns:c16="http://schemas.microsoft.com/office/drawing/2014/chart" uri="{C3380CC4-5D6E-409C-BE32-E72D297353CC}">
              <c16:uniqueId val="{00000002-B1B3-47EC-B872-B2299E843A51}"/>
            </c:ext>
          </c:extLst>
        </c:ser>
        <c:dLbls>
          <c:showLegendKey val="0"/>
          <c:showVal val="0"/>
          <c:showCatName val="0"/>
          <c:showSerName val="0"/>
          <c:showPercent val="0"/>
          <c:showBubbleSize val="0"/>
        </c:dLbls>
        <c:gapWidth val="300"/>
        <c:axId val="1469951551"/>
        <c:axId val="1469950591"/>
      </c:barChart>
      <c:catAx>
        <c:axId val="1469951551"/>
        <c:scaling>
          <c:orientation val="minMax"/>
        </c:scaling>
        <c:delete val="0"/>
        <c:axPos val="b"/>
        <c:title>
          <c:tx>
            <c:rich>
              <a:bodyPr rot="0" spcFirstLastPara="1" vertOverflow="ellipsis" vert="horz" wrap="square" anchor="ctr" anchorCtr="1"/>
              <a:lstStyle/>
              <a:p>
                <a:pPr>
                  <a:defRPr sz="1000" b="0" i="0" u="none" strike="noStrike" kern="1200" cap="all" baseline="0">
                    <a:solidFill>
                      <a:schemeClr val="tx1">
                        <a:lumMod val="65000"/>
                        <a:lumOff val="35000"/>
                      </a:schemeClr>
                    </a:solidFill>
                    <a:latin typeface="+mn-lt"/>
                    <a:ea typeface="+mn-ea"/>
                    <a:cs typeface="+mn-cs"/>
                  </a:defRPr>
                </a:pPr>
                <a:r>
                  <a:rPr lang="en-ID" sz="1000"/>
                  <a:t>Week</a:t>
                </a:r>
              </a:p>
            </c:rich>
          </c:tx>
          <c:overlay val="0"/>
          <c:spPr>
            <a:noFill/>
            <a:ln>
              <a:noFill/>
            </a:ln>
            <a:effectLst/>
          </c:spPr>
          <c:txPr>
            <a:bodyPr rot="0" spcFirstLastPara="1" vertOverflow="ellipsis" vert="horz" wrap="square" anchor="ctr" anchorCtr="1"/>
            <a:lstStyle/>
            <a:p>
              <a:pPr>
                <a:defRPr sz="10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cross"/>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469950591"/>
        <c:crosses val="autoZero"/>
        <c:auto val="1"/>
        <c:lblAlgn val="ctr"/>
        <c:lblOffset val="100"/>
        <c:noMultiLvlLbl val="0"/>
      </c:catAx>
      <c:valAx>
        <c:axId val="1469950591"/>
        <c:scaling>
          <c:orientation val="minMax"/>
          <c:max val="20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cap="all" baseline="0">
                    <a:solidFill>
                      <a:schemeClr val="tx1">
                        <a:lumMod val="65000"/>
                        <a:lumOff val="35000"/>
                      </a:schemeClr>
                    </a:solidFill>
                    <a:latin typeface="+mn-lt"/>
                    <a:ea typeface="+mn-ea"/>
                    <a:cs typeface="+mn-cs"/>
                  </a:defRPr>
                </a:pPr>
                <a:r>
                  <a:rPr lang="en-ID" sz="1000"/>
                  <a:t>Maintenance delay time</a:t>
                </a:r>
              </a:p>
            </c:rich>
          </c:tx>
          <c:overlay val="0"/>
          <c:spPr>
            <a:noFill/>
            <a:ln>
              <a:noFill/>
            </a:ln>
            <a:effectLst/>
          </c:spPr>
          <c:txPr>
            <a:bodyPr rot="-5400000" spcFirstLastPara="1" vertOverflow="ellipsis" vert="horz" wrap="square" anchor="ctr" anchorCtr="1"/>
            <a:lstStyle/>
            <a:p>
              <a:pPr>
                <a:defRPr sz="1000" b="0" i="0" u="none" strike="noStrike" kern="1200" cap="all" baseline="0">
                  <a:solidFill>
                    <a:schemeClr val="tx1">
                      <a:lumMod val="65000"/>
                      <a:lumOff val="35000"/>
                    </a:schemeClr>
                  </a:solidFill>
                  <a:latin typeface="+mn-lt"/>
                  <a:ea typeface="+mn-ea"/>
                  <a:cs typeface="+mn-cs"/>
                </a:defRPr>
              </a:pPr>
              <a:endParaRPr lang="en-US"/>
            </a:p>
          </c:txPr>
        </c:title>
        <c:numFmt formatCode="#,##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469951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20" baseline="0">
                <a:solidFill>
                  <a:schemeClr val="tx1">
                    <a:lumMod val="50000"/>
                    <a:lumOff val="50000"/>
                  </a:schemeClr>
                </a:solidFill>
                <a:latin typeface="+mn-lt"/>
                <a:ea typeface="+mn-ea"/>
                <a:cs typeface="+mn-cs"/>
              </a:defRPr>
            </a:pPr>
            <a:r>
              <a:rPr lang="en-ID" sz="2000"/>
              <a:t>Monthly</a:t>
            </a:r>
            <a:r>
              <a:rPr lang="en-ID" sz="2000" baseline="0"/>
              <a:t> Physical Availability</a:t>
            </a:r>
            <a:endParaRPr lang="en-ID" sz="2000"/>
          </a:p>
        </c:rich>
      </c:tx>
      <c:overlay val="0"/>
      <c:spPr>
        <a:noFill/>
        <a:ln>
          <a:noFill/>
        </a:ln>
        <a:effectLst/>
      </c:spPr>
      <c:txPr>
        <a:bodyPr rot="0" spcFirstLastPara="1" vertOverflow="ellipsis" vert="horz" wrap="square" anchor="ctr" anchorCtr="1"/>
        <a:lstStyle/>
        <a:p>
          <a:pPr>
            <a:defRPr sz="2000" b="0" i="0" u="none" strike="noStrike" kern="1200" cap="none" spc="20" baseline="0">
              <a:solidFill>
                <a:schemeClr val="tx1">
                  <a:lumMod val="50000"/>
                  <a:lumOff val="50000"/>
                </a:schemeClr>
              </a:solidFill>
              <a:latin typeface="+mn-lt"/>
              <a:ea typeface="+mn-ea"/>
              <a:cs typeface="+mn-cs"/>
            </a:defRPr>
          </a:pPr>
          <a:endParaRPr lang="en-ID"/>
        </a:p>
      </c:txPr>
    </c:title>
    <c:autoTitleDeleted val="0"/>
    <c:plotArea>
      <c:layout/>
      <c:barChart>
        <c:barDir val="col"/>
        <c:grouping val="clustered"/>
        <c:varyColors val="0"/>
        <c:ser>
          <c:idx val="3"/>
          <c:order val="1"/>
          <c:tx>
            <c:strRef>
              <c:f>Pivot!$M$86</c:f>
              <c:strCache>
                <c:ptCount val="1"/>
                <c:pt idx="0">
                  <c:v>PA</c:v>
                </c:pt>
              </c:strCache>
            </c:strRef>
          </c:tx>
          <c:spPr>
            <a:solidFill>
              <a:srgbClr val="00B050"/>
            </a:solidFill>
            <a:ln w="9525" cap="flat" cmpd="sng" algn="ctr">
              <a:noFill/>
              <a:round/>
            </a:ln>
            <a:effectLst/>
          </c:spPr>
          <c:invertIfNegative val="0"/>
          <c:cat>
            <c:strRef>
              <c:f>Pivot!$I$87:$I$97</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Pivot!$M$87:$M$97</c:f>
              <c:numCache>
                <c:formatCode>0.00%</c:formatCode>
                <c:ptCount val="11"/>
                <c:pt idx="0">
                  <c:v>0.92609289617483692</c:v>
                </c:pt>
                <c:pt idx="1">
                  <c:v>0.93983918128654975</c:v>
                </c:pt>
                <c:pt idx="2">
                  <c:v>0.92435035842293911</c:v>
                </c:pt>
                <c:pt idx="3">
                  <c:v>0.89073275862068957</c:v>
                </c:pt>
                <c:pt idx="4">
                  <c:v>0.80649641577060938</c:v>
                </c:pt>
                <c:pt idx="5">
                  <c:v>0.90844907407407416</c:v>
                </c:pt>
                <c:pt idx="6">
                  <c:v>0.9321236559139785</c:v>
                </c:pt>
                <c:pt idx="7">
                  <c:v>0.72146057347670245</c:v>
                </c:pt>
                <c:pt idx="8">
                  <c:v>0.823125</c:v>
                </c:pt>
                <c:pt idx="9">
                  <c:v>0.88586469534050183</c:v>
                </c:pt>
                <c:pt idx="10">
                  <c:v>0.86469907407402546</c:v>
                </c:pt>
              </c:numCache>
            </c:numRef>
          </c:val>
          <c:extLst>
            <c:ext xmlns:c16="http://schemas.microsoft.com/office/drawing/2014/chart" uri="{C3380CC4-5D6E-409C-BE32-E72D297353CC}">
              <c16:uniqueId val="{00000003-AA2C-43C3-8262-55A6B3B6D9FC}"/>
            </c:ext>
          </c:extLst>
        </c:ser>
        <c:dLbls>
          <c:showLegendKey val="0"/>
          <c:showVal val="0"/>
          <c:showCatName val="0"/>
          <c:showSerName val="0"/>
          <c:showPercent val="0"/>
          <c:showBubbleSize val="0"/>
        </c:dLbls>
        <c:gapWidth val="219"/>
        <c:axId val="279570624"/>
        <c:axId val="279569664"/>
      </c:barChart>
      <c:lineChart>
        <c:grouping val="standard"/>
        <c:varyColors val="0"/>
        <c:ser>
          <c:idx val="2"/>
          <c:order val="0"/>
          <c:tx>
            <c:strRef>
              <c:f>Pivot!$L$86</c:f>
              <c:strCache>
                <c:ptCount val="1"/>
                <c:pt idx="0">
                  <c:v>Target PA</c:v>
                </c:pt>
              </c:strCache>
            </c:strRef>
          </c:tx>
          <c:spPr>
            <a:ln w="25400" cap="rnd">
              <a:solidFill>
                <a:schemeClr val="accent2"/>
              </a:solidFill>
              <a:round/>
            </a:ln>
            <a:effectLst/>
          </c:spPr>
          <c:marker>
            <c:symbol val="none"/>
          </c:marker>
          <c:cat>
            <c:strRef>
              <c:f>Pivot!$I$87:$I$97</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Pivot!$L$87:$L$97</c:f>
              <c:numCache>
                <c:formatCode>0.00%</c:formatCode>
                <c:ptCount val="11"/>
                <c:pt idx="0">
                  <c:v>0.90000000000000135</c:v>
                </c:pt>
                <c:pt idx="1">
                  <c:v>0.89999999999999902</c:v>
                </c:pt>
                <c:pt idx="2">
                  <c:v>0.89999999999999925</c:v>
                </c:pt>
                <c:pt idx="3">
                  <c:v>0.90000000000000135</c:v>
                </c:pt>
                <c:pt idx="4">
                  <c:v>0.90000000000000102</c:v>
                </c:pt>
                <c:pt idx="5">
                  <c:v>0.89999999999999913</c:v>
                </c:pt>
                <c:pt idx="6">
                  <c:v>0.89999999999999925</c:v>
                </c:pt>
                <c:pt idx="7">
                  <c:v>0.89999999999999991</c:v>
                </c:pt>
                <c:pt idx="8">
                  <c:v>0.90000000000000258</c:v>
                </c:pt>
                <c:pt idx="9">
                  <c:v>0.9</c:v>
                </c:pt>
                <c:pt idx="10">
                  <c:v>0.89999999999999925</c:v>
                </c:pt>
              </c:numCache>
            </c:numRef>
          </c:val>
          <c:smooth val="0"/>
          <c:extLst>
            <c:ext xmlns:c16="http://schemas.microsoft.com/office/drawing/2014/chart" uri="{C3380CC4-5D6E-409C-BE32-E72D297353CC}">
              <c16:uniqueId val="{00000002-AA2C-43C3-8262-55A6B3B6D9FC}"/>
            </c:ext>
          </c:extLst>
        </c:ser>
        <c:dLbls>
          <c:showLegendKey val="0"/>
          <c:showVal val="0"/>
          <c:showCatName val="0"/>
          <c:showSerName val="0"/>
          <c:showPercent val="0"/>
          <c:showBubbleSize val="0"/>
        </c:dLbls>
        <c:marker val="1"/>
        <c:smooth val="0"/>
        <c:axId val="279570624"/>
        <c:axId val="279569664"/>
      </c:lineChart>
      <c:catAx>
        <c:axId val="279570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50000"/>
                    <a:lumOff val="50000"/>
                  </a:schemeClr>
                </a:solidFill>
                <a:latin typeface="+mn-lt"/>
                <a:ea typeface="+mn-ea"/>
                <a:cs typeface="+mn-cs"/>
              </a:defRPr>
            </a:pPr>
            <a:endParaRPr lang="en-US"/>
          </a:p>
        </c:txPr>
        <c:crossAx val="279569664"/>
        <c:crosses val="autoZero"/>
        <c:auto val="1"/>
        <c:lblAlgn val="ctr"/>
        <c:lblOffset val="100"/>
        <c:noMultiLvlLbl val="0"/>
      </c:catAx>
      <c:valAx>
        <c:axId val="2795696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50000"/>
                    <a:lumOff val="50000"/>
                  </a:schemeClr>
                </a:solidFill>
                <a:latin typeface="+mn-lt"/>
                <a:ea typeface="+mn-ea"/>
                <a:cs typeface="+mn-cs"/>
              </a:defRPr>
            </a:pPr>
            <a:endParaRPr lang="en-US"/>
          </a:p>
        </c:txPr>
        <c:crossAx val="279570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[Database Delay CHPP.xlsx]Downtime Equipment!PivotTable3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Unscheduled Maintenance Delay</a:t>
            </a:r>
            <a:r>
              <a:rPr lang="en-ID" baseline="0"/>
              <a:t> Time</a:t>
            </a:r>
          </a:p>
          <a:p>
            <a:pPr>
              <a:defRPr/>
            </a:pPr>
            <a:r>
              <a:rPr lang="en-ID" baseline="0"/>
              <a:t>Januari - November 2024</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'Downtime Equipment'!$C$29</c:f>
              <c:strCache>
                <c:ptCount val="1"/>
                <c:pt idx="0">
                  <c:v>Sum of DELAY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'Downtime Equipment'!$B$30:$B$86</c:f>
              <c:strCache>
                <c:ptCount val="56"/>
                <c:pt idx="0">
                  <c:v>VS-1175</c:v>
                </c:pt>
                <c:pt idx="1">
                  <c:v>CG-1425</c:v>
                </c:pt>
                <c:pt idx="2">
                  <c:v>CY-1160</c:v>
                </c:pt>
                <c:pt idx="3">
                  <c:v>VS-1115</c:v>
                </c:pt>
                <c:pt idx="4">
                  <c:v>FI-1495</c:v>
                </c:pt>
                <c:pt idx="5">
                  <c:v>VS-1200</c:v>
                </c:pt>
                <c:pt idx="6">
                  <c:v>VP-1510</c:v>
                </c:pt>
                <c:pt idx="7">
                  <c:v>WP-1585</c:v>
                </c:pt>
                <c:pt idx="8">
                  <c:v>SLP-1155</c:v>
                </c:pt>
                <c:pt idx="9">
                  <c:v>CV-1950C</c:v>
                </c:pt>
                <c:pt idx="10">
                  <c:v>WT-1935</c:v>
                </c:pt>
                <c:pt idx="11">
                  <c:v>TH-1555</c:v>
                </c:pt>
                <c:pt idx="12">
                  <c:v>MS-1260</c:v>
                </c:pt>
                <c:pt idx="13">
                  <c:v>SLP-1530</c:v>
                </c:pt>
                <c:pt idx="14">
                  <c:v>-</c:v>
                </c:pt>
                <c:pt idx="15">
                  <c:v>VS-1380</c:v>
                </c:pt>
                <c:pt idx="16">
                  <c:v>CG-1435</c:v>
                </c:pt>
                <c:pt idx="17">
                  <c:v>SA-1095</c:v>
                </c:pt>
                <c:pt idx="18">
                  <c:v>CV-1930</c:v>
                </c:pt>
                <c:pt idx="19">
                  <c:v>TK-1550</c:v>
                </c:pt>
                <c:pt idx="20">
                  <c:v>SA-1915</c:v>
                </c:pt>
                <c:pt idx="21">
                  <c:v>SP-1710</c:v>
                </c:pt>
                <c:pt idx="22">
                  <c:v>CV-1925</c:v>
                </c:pt>
                <c:pt idx="23">
                  <c:v>TK-1580</c:v>
                </c:pt>
                <c:pt idx="24">
                  <c:v>CH-1170</c:v>
                </c:pt>
                <c:pt idx="25">
                  <c:v>BY-1855</c:v>
                </c:pt>
                <c:pt idx="26">
                  <c:v>GA-1929</c:v>
                </c:pt>
                <c:pt idx="27">
                  <c:v>CV-1090</c:v>
                </c:pt>
                <c:pt idx="28">
                  <c:v>BX-1150</c:v>
                </c:pt>
                <c:pt idx="29">
                  <c:v>FB-1015</c:v>
                </c:pt>
                <c:pt idx="30">
                  <c:v>SLP-1135</c:v>
                </c:pt>
                <c:pt idx="31">
                  <c:v>CG-1215</c:v>
                </c:pt>
                <c:pt idx="32">
                  <c:v>HY-1016</c:v>
                </c:pt>
                <c:pt idx="33">
                  <c:v>CV-1060</c:v>
                </c:pt>
                <c:pt idx="34">
                  <c:v>STK-1950</c:v>
                </c:pt>
                <c:pt idx="35">
                  <c:v>CV-1712</c:v>
                </c:pt>
                <c:pt idx="36">
                  <c:v>UP-1180</c:v>
                </c:pt>
                <c:pt idx="37">
                  <c:v>WP-1537</c:v>
                </c:pt>
                <c:pt idx="38">
                  <c:v>BN-1070</c:v>
                </c:pt>
                <c:pt idx="39">
                  <c:v>SA-1940</c:v>
                </c:pt>
                <c:pt idx="40">
                  <c:v>CH-1046</c:v>
                </c:pt>
                <c:pt idx="41">
                  <c:v>CP-1825</c:v>
                </c:pt>
                <c:pt idx="42">
                  <c:v>TK-1460</c:v>
                </c:pt>
                <c:pt idx="43">
                  <c:v>VF-1080</c:v>
                </c:pt>
                <c:pt idx="44">
                  <c:v>PP-1880</c:v>
                </c:pt>
                <c:pt idx="45">
                  <c:v>SZ-1040</c:v>
                </c:pt>
                <c:pt idx="46">
                  <c:v>SSL-1015A</c:v>
                </c:pt>
                <c:pt idx="47">
                  <c:v>CH-1025</c:v>
                </c:pt>
                <c:pt idx="48">
                  <c:v>TK-1740</c:v>
                </c:pt>
                <c:pt idx="49">
                  <c:v>SLP-1360</c:v>
                </c:pt>
                <c:pt idx="50">
                  <c:v>FI-1615</c:v>
                </c:pt>
                <c:pt idx="51">
                  <c:v>TK-1230</c:v>
                </c:pt>
                <c:pt idx="52">
                  <c:v>SLP-1300</c:v>
                </c:pt>
                <c:pt idx="53">
                  <c:v>WP-1595</c:v>
                </c:pt>
                <c:pt idx="54">
                  <c:v>SLP-1560</c:v>
                </c:pt>
                <c:pt idx="55">
                  <c:v>SLP-1565</c:v>
                </c:pt>
              </c:strCache>
            </c:strRef>
          </c:cat>
          <c:val>
            <c:numRef>
              <c:f>'Downtime Equipment'!$C$30:$C$86</c:f>
              <c:numCache>
                <c:formatCode>_(* #,##0.00_);_(* \(#,##0.00\);_(* "-"??_);_(@_)</c:formatCode>
                <c:ptCount val="56"/>
                <c:pt idx="0">
                  <c:v>62.133333333333333</c:v>
                </c:pt>
                <c:pt idx="1">
                  <c:v>59.216666666666661</c:v>
                </c:pt>
                <c:pt idx="2">
                  <c:v>53.499999999999993</c:v>
                </c:pt>
                <c:pt idx="3">
                  <c:v>53.100000000000016</c:v>
                </c:pt>
                <c:pt idx="4">
                  <c:v>46.933333333333344</c:v>
                </c:pt>
                <c:pt idx="5">
                  <c:v>39.150000000000034</c:v>
                </c:pt>
                <c:pt idx="6">
                  <c:v>25.183333333333337</c:v>
                </c:pt>
                <c:pt idx="7">
                  <c:v>24.916666666666668</c:v>
                </c:pt>
                <c:pt idx="8">
                  <c:v>23.950000000000003</c:v>
                </c:pt>
                <c:pt idx="9">
                  <c:v>20.083333333333329</c:v>
                </c:pt>
                <c:pt idx="10">
                  <c:v>18.400000000000009</c:v>
                </c:pt>
                <c:pt idx="11">
                  <c:v>16.616666666666667</c:v>
                </c:pt>
                <c:pt idx="12">
                  <c:v>11.716666666666665</c:v>
                </c:pt>
                <c:pt idx="13">
                  <c:v>10.166666666666668</c:v>
                </c:pt>
                <c:pt idx="14">
                  <c:v>6.9166666666666661</c:v>
                </c:pt>
                <c:pt idx="15">
                  <c:v>6.799999999999998</c:v>
                </c:pt>
                <c:pt idx="16">
                  <c:v>5.0666666666666647</c:v>
                </c:pt>
                <c:pt idx="17">
                  <c:v>4.3000000000000025</c:v>
                </c:pt>
                <c:pt idx="18">
                  <c:v>3.7833333333333345</c:v>
                </c:pt>
                <c:pt idx="19">
                  <c:v>3.6166666666666671</c:v>
                </c:pt>
                <c:pt idx="20">
                  <c:v>3.4666666666666655</c:v>
                </c:pt>
                <c:pt idx="21">
                  <c:v>3.05</c:v>
                </c:pt>
                <c:pt idx="22">
                  <c:v>2.9833333333333361</c:v>
                </c:pt>
                <c:pt idx="23">
                  <c:v>2.1499999999999977</c:v>
                </c:pt>
                <c:pt idx="24">
                  <c:v>1.9999999999999996</c:v>
                </c:pt>
                <c:pt idx="25">
                  <c:v>1.7166666666666652</c:v>
                </c:pt>
                <c:pt idx="26">
                  <c:v>1.6833333333333327</c:v>
                </c:pt>
                <c:pt idx="27">
                  <c:v>1.5999999999999996</c:v>
                </c:pt>
                <c:pt idx="28">
                  <c:v>1.5666666666666664</c:v>
                </c:pt>
                <c:pt idx="29">
                  <c:v>1.4833333333333334</c:v>
                </c:pt>
                <c:pt idx="30">
                  <c:v>1.3499999999999979</c:v>
                </c:pt>
                <c:pt idx="31">
                  <c:v>1.2999999999999994</c:v>
                </c:pt>
                <c:pt idx="32">
                  <c:v>1.0333333333333323</c:v>
                </c:pt>
                <c:pt idx="33">
                  <c:v>0.76666666666666528</c:v>
                </c:pt>
                <c:pt idx="34">
                  <c:v>0.66666666666666696</c:v>
                </c:pt>
                <c:pt idx="35">
                  <c:v>0.60000000000000053</c:v>
                </c:pt>
                <c:pt idx="36">
                  <c:v>0.46666666666666767</c:v>
                </c:pt>
                <c:pt idx="37">
                  <c:v>0.35000000000000142</c:v>
                </c:pt>
                <c:pt idx="38">
                  <c:v>0.33333333333333748</c:v>
                </c:pt>
                <c:pt idx="39">
                  <c:v>0.26666666666666639</c:v>
                </c:pt>
                <c:pt idx="40">
                  <c:v>0.25000000000000178</c:v>
                </c:pt>
                <c:pt idx="41">
                  <c:v>0.24999999999999911</c:v>
                </c:pt>
                <c:pt idx="42">
                  <c:v>0.2333333333333325</c:v>
                </c:pt>
                <c:pt idx="43">
                  <c:v>0.19999999999999929</c:v>
                </c:pt>
                <c:pt idx="44">
                  <c:v>0.16666666666666607</c:v>
                </c:pt>
                <c:pt idx="45">
                  <c:v>0.13333333333333286</c:v>
                </c:pt>
                <c:pt idx="46">
                  <c:v>0.13333333333333286</c:v>
                </c:pt>
                <c:pt idx="47">
                  <c:v>0.11666666666666625</c:v>
                </c:pt>
                <c:pt idx="48">
                  <c:v>0.11666666666666625</c:v>
                </c:pt>
                <c:pt idx="49">
                  <c:v>9.9999999999999645E-2</c:v>
                </c:pt>
                <c:pt idx="50">
                  <c:v>9.9999999999999645E-2</c:v>
                </c:pt>
                <c:pt idx="51">
                  <c:v>9.9999999999999645E-2</c:v>
                </c:pt>
                <c:pt idx="52">
                  <c:v>8.3333333333333037E-2</c:v>
                </c:pt>
                <c:pt idx="53">
                  <c:v>6.666666666666643E-2</c:v>
                </c:pt>
                <c:pt idx="54">
                  <c:v>1.6666666666666607E-2</c:v>
                </c:pt>
                <c:pt idx="55">
                  <c:v>1.6666666666666607E-2</c:v>
                </c:pt>
              </c:numCache>
            </c:numRef>
          </c:val>
          <c:extLst>
            <c:ext xmlns:c16="http://schemas.microsoft.com/office/drawing/2014/chart" uri="{C3380CC4-5D6E-409C-BE32-E72D297353CC}">
              <c16:uniqueId val="{00000000-6C25-454E-8933-6A4C64B77FE2}"/>
            </c:ext>
          </c:extLst>
        </c:ser>
        <c:dLbls>
          <c:dLblPos val="outEnd"/>
          <c:showLegendKey val="0"/>
          <c:showVal val="1"/>
          <c:showCatName val="0"/>
          <c:showSerName val="0"/>
          <c:showPercent val="0"/>
          <c:showBubbleSize val="0"/>
        </c:dLbls>
        <c:gapWidth val="150"/>
        <c:axId val="267633504"/>
        <c:axId val="267637824"/>
      </c:barChart>
      <c:lineChart>
        <c:grouping val="standard"/>
        <c:varyColors val="0"/>
        <c:ser>
          <c:idx val="1"/>
          <c:order val="1"/>
          <c:tx>
            <c:strRef>
              <c:f>'Downtime Equipment'!$D$29</c:f>
              <c:strCache>
                <c:ptCount val="1"/>
                <c:pt idx="0">
                  <c:v>Sum of DELAY2</c:v>
                </c:pt>
              </c:strCache>
            </c:strRef>
          </c:tx>
          <c:spPr>
            <a:ln w="28575" cap="rnd">
              <a:solidFill>
                <a:schemeClr val="accent2"/>
              </a:solidFill>
              <a:round/>
            </a:ln>
            <a:effectLst/>
          </c:spPr>
          <c:marker>
            <c:symbol val="none"/>
          </c:marker>
          <c:cat>
            <c:strRef>
              <c:f>'Downtime Equipment'!$B$30:$B$86</c:f>
              <c:strCache>
                <c:ptCount val="56"/>
                <c:pt idx="0">
                  <c:v>VS-1175</c:v>
                </c:pt>
                <c:pt idx="1">
                  <c:v>CG-1425</c:v>
                </c:pt>
                <c:pt idx="2">
                  <c:v>CY-1160</c:v>
                </c:pt>
                <c:pt idx="3">
                  <c:v>VS-1115</c:v>
                </c:pt>
                <c:pt idx="4">
                  <c:v>FI-1495</c:v>
                </c:pt>
                <c:pt idx="5">
                  <c:v>VS-1200</c:v>
                </c:pt>
                <c:pt idx="6">
                  <c:v>VP-1510</c:v>
                </c:pt>
                <c:pt idx="7">
                  <c:v>WP-1585</c:v>
                </c:pt>
                <c:pt idx="8">
                  <c:v>SLP-1155</c:v>
                </c:pt>
                <c:pt idx="9">
                  <c:v>CV-1950C</c:v>
                </c:pt>
                <c:pt idx="10">
                  <c:v>WT-1935</c:v>
                </c:pt>
                <c:pt idx="11">
                  <c:v>TH-1555</c:v>
                </c:pt>
                <c:pt idx="12">
                  <c:v>MS-1260</c:v>
                </c:pt>
                <c:pt idx="13">
                  <c:v>SLP-1530</c:v>
                </c:pt>
                <c:pt idx="14">
                  <c:v>-</c:v>
                </c:pt>
                <c:pt idx="15">
                  <c:v>VS-1380</c:v>
                </c:pt>
                <c:pt idx="16">
                  <c:v>CG-1435</c:v>
                </c:pt>
                <c:pt idx="17">
                  <c:v>SA-1095</c:v>
                </c:pt>
                <c:pt idx="18">
                  <c:v>CV-1930</c:v>
                </c:pt>
                <c:pt idx="19">
                  <c:v>TK-1550</c:v>
                </c:pt>
                <c:pt idx="20">
                  <c:v>SA-1915</c:v>
                </c:pt>
                <c:pt idx="21">
                  <c:v>SP-1710</c:v>
                </c:pt>
                <c:pt idx="22">
                  <c:v>CV-1925</c:v>
                </c:pt>
                <c:pt idx="23">
                  <c:v>TK-1580</c:v>
                </c:pt>
                <c:pt idx="24">
                  <c:v>CH-1170</c:v>
                </c:pt>
                <c:pt idx="25">
                  <c:v>BY-1855</c:v>
                </c:pt>
                <c:pt idx="26">
                  <c:v>GA-1929</c:v>
                </c:pt>
                <c:pt idx="27">
                  <c:v>CV-1090</c:v>
                </c:pt>
                <c:pt idx="28">
                  <c:v>BX-1150</c:v>
                </c:pt>
                <c:pt idx="29">
                  <c:v>FB-1015</c:v>
                </c:pt>
                <c:pt idx="30">
                  <c:v>SLP-1135</c:v>
                </c:pt>
                <c:pt idx="31">
                  <c:v>CG-1215</c:v>
                </c:pt>
                <c:pt idx="32">
                  <c:v>HY-1016</c:v>
                </c:pt>
                <c:pt idx="33">
                  <c:v>CV-1060</c:v>
                </c:pt>
                <c:pt idx="34">
                  <c:v>STK-1950</c:v>
                </c:pt>
                <c:pt idx="35">
                  <c:v>CV-1712</c:v>
                </c:pt>
                <c:pt idx="36">
                  <c:v>UP-1180</c:v>
                </c:pt>
                <c:pt idx="37">
                  <c:v>WP-1537</c:v>
                </c:pt>
                <c:pt idx="38">
                  <c:v>BN-1070</c:v>
                </c:pt>
                <c:pt idx="39">
                  <c:v>SA-1940</c:v>
                </c:pt>
                <c:pt idx="40">
                  <c:v>CH-1046</c:v>
                </c:pt>
                <c:pt idx="41">
                  <c:v>CP-1825</c:v>
                </c:pt>
                <c:pt idx="42">
                  <c:v>TK-1460</c:v>
                </c:pt>
                <c:pt idx="43">
                  <c:v>VF-1080</c:v>
                </c:pt>
                <c:pt idx="44">
                  <c:v>PP-1880</c:v>
                </c:pt>
                <c:pt idx="45">
                  <c:v>SZ-1040</c:v>
                </c:pt>
                <c:pt idx="46">
                  <c:v>SSL-1015A</c:v>
                </c:pt>
                <c:pt idx="47">
                  <c:v>CH-1025</c:v>
                </c:pt>
                <c:pt idx="48">
                  <c:v>TK-1740</c:v>
                </c:pt>
                <c:pt idx="49">
                  <c:v>SLP-1360</c:v>
                </c:pt>
                <c:pt idx="50">
                  <c:v>FI-1615</c:v>
                </c:pt>
                <c:pt idx="51">
                  <c:v>TK-1230</c:v>
                </c:pt>
                <c:pt idx="52">
                  <c:v>SLP-1300</c:v>
                </c:pt>
                <c:pt idx="53">
                  <c:v>WP-1595</c:v>
                </c:pt>
                <c:pt idx="54">
                  <c:v>SLP-1560</c:v>
                </c:pt>
                <c:pt idx="55">
                  <c:v>SLP-1565</c:v>
                </c:pt>
              </c:strCache>
            </c:strRef>
          </c:cat>
          <c:val>
            <c:numRef>
              <c:f>'Downtime Equipment'!$D$30:$D$86</c:f>
              <c:numCache>
                <c:formatCode>0.00%</c:formatCode>
                <c:ptCount val="56"/>
                <c:pt idx="0">
                  <c:v>0.11801950107635807</c:v>
                </c:pt>
                <c:pt idx="1">
                  <c:v>0.23049892364188926</c:v>
                </c:pt>
                <c:pt idx="2">
                  <c:v>0.3321197923261997</c:v>
                </c:pt>
                <c:pt idx="3">
                  <c:v>0.43298087881473968</c:v>
                </c:pt>
                <c:pt idx="4">
                  <c:v>0.52212865645181705</c:v>
                </c:pt>
                <c:pt idx="5">
                  <c:v>0.59649233886285935</c:v>
                </c:pt>
                <c:pt idx="6">
                  <c:v>0.64432695960491326</c:v>
                </c:pt>
                <c:pt idx="7">
                  <c:v>0.69165505888312018</c:v>
                </c:pt>
                <c:pt idx="8">
                  <c:v>0.73714701785488157</c:v>
                </c:pt>
                <c:pt idx="9">
                  <c:v>0.77529441560086099</c:v>
                </c:pt>
                <c:pt idx="10">
                  <c:v>0.81024439660630621</c:v>
                </c:pt>
                <c:pt idx="11">
                  <c:v>0.84180701532227431</c:v>
                </c:pt>
                <c:pt idx="12">
                  <c:v>0.86406230214005308</c:v>
                </c:pt>
                <c:pt idx="13">
                  <c:v>0.88337343294922122</c:v>
                </c:pt>
                <c:pt idx="14">
                  <c:v>0.89651133341775358</c:v>
                </c:pt>
                <c:pt idx="15">
                  <c:v>0.90942763074585287</c:v>
                </c:pt>
                <c:pt idx="16">
                  <c:v>0.91905153855894639</c:v>
                </c:pt>
                <c:pt idx="17">
                  <c:v>0.92721919716347978</c:v>
                </c:pt>
                <c:pt idx="18">
                  <c:v>0.93440547043180966</c:v>
                </c:pt>
                <c:pt idx="19">
                  <c:v>0.94127516778523501</c:v>
                </c:pt>
                <c:pt idx="20">
                  <c:v>0.94785994681524632</c:v>
                </c:pt>
                <c:pt idx="21">
                  <c:v>0.95365328605799682</c:v>
                </c:pt>
                <c:pt idx="22">
                  <c:v>0.95931999493478548</c:v>
                </c:pt>
                <c:pt idx="23">
                  <c:v>0.96340382423705206</c:v>
                </c:pt>
                <c:pt idx="24">
                  <c:v>0.96720273521590483</c:v>
                </c:pt>
                <c:pt idx="25">
                  <c:v>0.97046346713942</c:v>
                </c:pt>
                <c:pt idx="26">
                  <c:v>0.97366088387995442</c:v>
                </c:pt>
                <c:pt idx="27">
                  <c:v>0.97670001266303663</c:v>
                </c:pt>
                <c:pt idx="28">
                  <c:v>0.97967582626313798</c:v>
                </c:pt>
                <c:pt idx="29">
                  <c:v>0.98249335190578713</c:v>
                </c:pt>
                <c:pt idx="30">
                  <c:v>0.98505761681651283</c:v>
                </c:pt>
                <c:pt idx="31">
                  <c:v>0.98752690895276696</c:v>
                </c:pt>
                <c:pt idx="32">
                  <c:v>0.9894896796251742</c:v>
                </c:pt>
                <c:pt idx="33">
                  <c:v>0.99094592883373434</c:v>
                </c:pt>
                <c:pt idx="34">
                  <c:v>0.99221223249335189</c:v>
                </c:pt>
                <c:pt idx="35">
                  <c:v>0.99335190578700772</c:v>
                </c:pt>
                <c:pt idx="36">
                  <c:v>0.9942383183487401</c:v>
                </c:pt>
                <c:pt idx="37">
                  <c:v>0.99490312777003931</c:v>
                </c:pt>
                <c:pt idx="38">
                  <c:v>0.99553627959984825</c:v>
                </c:pt>
                <c:pt idx="39">
                  <c:v>0.99604280106369525</c:v>
                </c:pt>
                <c:pt idx="40">
                  <c:v>0.99651766493605176</c:v>
                </c:pt>
                <c:pt idx="41">
                  <c:v>0.99699252880840838</c:v>
                </c:pt>
                <c:pt idx="42">
                  <c:v>0.99743573508927463</c:v>
                </c:pt>
                <c:pt idx="43">
                  <c:v>0.99781562618715991</c:v>
                </c:pt>
                <c:pt idx="44">
                  <c:v>0.99813220210206421</c:v>
                </c:pt>
                <c:pt idx="45">
                  <c:v>0.99838546283398777</c:v>
                </c:pt>
                <c:pt idx="46">
                  <c:v>0.99863872356591121</c:v>
                </c:pt>
                <c:pt idx="47">
                  <c:v>0.99886032670634439</c:v>
                </c:pt>
                <c:pt idx="48">
                  <c:v>0.99908192984677746</c:v>
                </c:pt>
                <c:pt idx="49">
                  <c:v>0.99927187539572015</c:v>
                </c:pt>
                <c:pt idx="50">
                  <c:v>0.99946182094466285</c:v>
                </c:pt>
                <c:pt idx="51">
                  <c:v>0.99965176649360543</c:v>
                </c:pt>
                <c:pt idx="52">
                  <c:v>0.99981005445105775</c:v>
                </c:pt>
                <c:pt idx="53">
                  <c:v>0.99993668481701958</c:v>
                </c:pt>
                <c:pt idx="54">
                  <c:v>0.99996834240851007</c:v>
                </c:pt>
                <c:pt idx="55">
                  <c:v>1.0000000000000004</c:v>
                </c:pt>
              </c:numCache>
            </c:numRef>
          </c:val>
          <c:smooth val="0"/>
          <c:extLst>
            <c:ext xmlns:c16="http://schemas.microsoft.com/office/drawing/2014/chart" uri="{C3380CC4-5D6E-409C-BE32-E72D297353CC}">
              <c16:uniqueId val="{00000001-6C25-454E-8933-6A4C64B77FE2}"/>
            </c:ext>
          </c:extLst>
        </c:ser>
        <c:dLbls>
          <c:showLegendKey val="0"/>
          <c:showVal val="0"/>
          <c:showCatName val="0"/>
          <c:showSerName val="0"/>
          <c:showPercent val="0"/>
          <c:showBubbleSize val="0"/>
        </c:dLbls>
        <c:marker val="1"/>
        <c:smooth val="0"/>
        <c:axId val="1520867343"/>
        <c:axId val="1520865903"/>
      </c:lineChart>
      <c:catAx>
        <c:axId val="267633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Equipment /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637824"/>
        <c:crosses val="autoZero"/>
        <c:auto val="1"/>
        <c:lblAlgn val="ctr"/>
        <c:lblOffset val="100"/>
        <c:noMultiLvlLbl val="0"/>
      </c:catAx>
      <c:valAx>
        <c:axId val="2676378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Delay Time (Hours)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cross"/>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633504"/>
        <c:crosses val="autoZero"/>
        <c:crossBetween val="between"/>
      </c:valAx>
      <c:valAx>
        <c:axId val="1520865903"/>
        <c:scaling>
          <c:orientation val="minMax"/>
          <c:max val="1"/>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0867343"/>
        <c:crosses val="max"/>
        <c:crossBetween val="between"/>
      </c:valAx>
      <c:catAx>
        <c:axId val="1520867343"/>
        <c:scaling>
          <c:orientation val="minMax"/>
        </c:scaling>
        <c:delete val="1"/>
        <c:axPos val="b"/>
        <c:numFmt formatCode="General" sourceLinked="1"/>
        <c:majorTickMark val="out"/>
        <c:minorTickMark val="none"/>
        <c:tickLblPos val="nextTo"/>
        <c:crossAx val="152086590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2</xdr:col>
      <xdr:colOff>66675</xdr:colOff>
      <xdr:row>0</xdr:row>
      <xdr:rowOff>95251</xdr:rowOff>
    </xdr:from>
    <xdr:to>
      <xdr:col>4</xdr:col>
      <xdr:colOff>222757</xdr:colOff>
      <xdr:row>9</xdr:row>
      <xdr:rowOff>54429</xdr:rowOff>
    </xdr:to>
    <mc:AlternateContent xmlns:mc="http://schemas.openxmlformats.org/markup-compatibility/2006" xmlns:a14="http://schemas.microsoft.com/office/drawing/2010/main">
      <mc:Choice Requires="a14">
        <xdr:graphicFrame macro="">
          <xdr:nvGraphicFramePr>
            <xdr:cNvPr id="2" name="MTN DELAY TYPE">
              <a:extLst>
                <a:ext uri="{FF2B5EF4-FFF2-40B4-BE49-F238E27FC236}">
                  <a16:creationId xmlns:a16="http://schemas.microsoft.com/office/drawing/2014/main" id="{B627F842-2FA9-AD47-7F29-0B5ABAB96954}"/>
                </a:ext>
              </a:extLst>
            </xdr:cNvPr>
            <xdr:cNvGraphicFramePr/>
          </xdr:nvGraphicFramePr>
          <xdr:xfrm>
            <a:off x="0" y="0"/>
            <a:ext cx="0" cy="0"/>
          </xdr:xfrm>
          <a:graphic>
            <a:graphicData uri="http://schemas.microsoft.com/office/drawing/2010/slicer">
              <sle:slicer xmlns:sle="http://schemas.microsoft.com/office/drawing/2010/slicer" name="MTN DELAY TYPE"/>
            </a:graphicData>
          </a:graphic>
        </xdr:graphicFrame>
      </mc:Choice>
      <mc:Fallback xmlns="">
        <xdr:sp macro="" textlink="">
          <xdr:nvSpPr>
            <xdr:cNvPr id="0" name=""/>
            <xdr:cNvSpPr>
              <a:spLocks noTextEdit="1"/>
            </xdr:cNvSpPr>
          </xdr:nvSpPr>
          <xdr:spPr>
            <a:xfrm>
              <a:off x="678996" y="95251"/>
              <a:ext cx="1836965" cy="1215838"/>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212949</xdr:colOff>
      <xdr:row>20</xdr:row>
      <xdr:rowOff>113618</xdr:rowOff>
    </xdr:from>
    <xdr:to>
      <xdr:col>30</xdr:col>
      <xdr:colOff>92528</xdr:colOff>
      <xdr:row>43</xdr:row>
      <xdr:rowOff>141514</xdr:rowOff>
    </xdr:to>
    <xdr:graphicFrame macro="">
      <xdr:nvGraphicFramePr>
        <xdr:cNvPr id="4" name="Chart 3">
          <a:extLst>
            <a:ext uri="{FF2B5EF4-FFF2-40B4-BE49-F238E27FC236}">
              <a16:creationId xmlns:a16="http://schemas.microsoft.com/office/drawing/2014/main" id="{A8B9AD2A-7CE9-1EF0-0F66-3CFE927DC7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590550</xdr:colOff>
      <xdr:row>78</xdr:row>
      <xdr:rowOff>76200</xdr:rowOff>
    </xdr:from>
    <xdr:to>
      <xdr:col>4</xdr:col>
      <xdr:colOff>132470</xdr:colOff>
      <xdr:row>84</xdr:row>
      <xdr:rowOff>104775</xdr:rowOff>
    </xdr:to>
    <mc:AlternateContent xmlns:mc="http://schemas.openxmlformats.org/markup-compatibility/2006" xmlns:a14="http://schemas.microsoft.com/office/drawing/2010/main">
      <mc:Choice Requires="a14">
        <xdr:graphicFrame macro="">
          <xdr:nvGraphicFramePr>
            <xdr:cNvPr id="5" name="MTN DELAY TYPE 1">
              <a:extLst>
                <a:ext uri="{FF2B5EF4-FFF2-40B4-BE49-F238E27FC236}">
                  <a16:creationId xmlns:a16="http://schemas.microsoft.com/office/drawing/2014/main" id="{EB690ED5-45FD-3394-24FD-C83A82FFDBD5}"/>
                </a:ext>
              </a:extLst>
            </xdr:cNvPr>
            <xdr:cNvGraphicFramePr/>
          </xdr:nvGraphicFramePr>
          <xdr:xfrm>
            <a:off x="0" y="0"/>
            <a:ext cx="0" cy="0"/>
          </xdr:xfrm>
          <a:graphic>
            <a:graphicData uri="http://schemas.microsoft.com/office/drawing/2010/slicer">
              <sle:slicer xmlns:sle="http://schemas.microsoft.com/office/drawing/2010/slicer" name="MTN DELAY TYPE 1"/>
            </a:graphicData>
          </a:graphic>
        </xdr:graphicFrame>
      </mc:Choice>
      <mc:Fallback xmlns="">
        <xdr:sp macro="" textlink="">
          <xdr:nvSpPr>
            <xdr:cNvPr id="0" name=""/>
            <xdr:cNvSpPr>
              <a:spLocks noTextEdit="1"/>
            </xdr:cNvSpPr>
          </xdr:nvSpPr>
          <xdr:spPr>
            <a:xfrm>
              <a:off x="590550" y="13220700"/>
              <a:ext cx="1838325" cy="117157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218513</xdr:colOff>
      <xdr:row>44</xdr:row>
      <xdr:rowOff>23532</xdr:rowOff>
    </xdr:from>
    <xdr:to>
      <xdr:col>30</xdr:col>
      <xdr:colOff>89647</xdr:colOff>
      <xdr:row>66</xdr:row>
      <xdr:rowOff>134470</xdr:rowOff>
    </xdr:to>
    <xdr:graphicFrame macro="">
      <xdr:nvGraphicFramePr>
        <xdr:cNvPr id="6" name="Chart 5">
          <a:extLst>
            <a:ext uri="{FF2B5EF4-FFF2-40B4-BE49-F238E27FC236}">
              <a16:creationId xmlns:a16="http://schemas.microsoft.com/office/drawing/2014/main" id="{B6211379-F415-4F40-1A3C-F380D812FB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56110</xdr:colOff>
      <xdr:row>9</xdr:row>
      <xdr:rowOff>138713</xdr:rowOff>
    </xdr:from>
    <xdr:to>
      <xdr:col>7</xdr:col>
      <xdr:colOff>728865</xdr:colOff>
      <xdr:row>18</xdr:row>
      <xdr:rowOff>85644</xdr:rowOff>
    </xdr:to>
    <mc:AlternateContent xmlns:mc="http://schemas.openxmlformats.org/markup-compatibility/2006" xmlns:tsle="http://schemas.microsoft.com/office/drawing/2012/timeslicer">
      <mc:Choice Requires="tsle">
        <xdr:graphicFrame macro="">
          <xdr:nvGraphicFramePr>
            <xdr:cNvPr id="7" name="DATE">
              <a:extLst>
                <a:ext uri="{FF2B5EF4-FFF2-40B4-BE49-F238E27FC236}">
                  <a16:creationId xmlns:a16="http://schemas.microsoft.com/office/drawing/2014/main" id="{BAC35ADE-1856-E51B-92CF-7C024F457F01}"/>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266345" y="1853213"/>
              <a:ext cx="5386429" cy="1661431"/>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twoCellAnchor editAs="oneCell">
    <xdr:from>
      <xdr:col>16</xdr:col>
      <xdr:colOff>58511</xdr:colOff>
      <xdr:row>89</xdr:row>
      <xdr:rowOff>160564</xdr:rowOff>
    </xdr:from>
    <xdr:to>
      <xdr:col>17</xdr:col>
      <xdr:colOff>721179</xdr:colOff>
      <xdr:row>94</xdr:row>
      <xdr:rowOff>136071</xdr:rowOff>
    </xdr:to>
    <mc:AlternateContent xmlns:mc="http://schemas.openxmlformats.org/markup-compatibility/2006" xmlns:a14="http://schemas.microsoft.com/office/drawing/2010/main">
      <mc:Choice Requires="a14">
        <xdr:graphicFrame macro="">
          <xdr:nvGraphicFramePr>
            <xdr:cNvPr id="8" name="YEAR">
              <a:extLst>
                <a:ext uri="{FF2B5EF4-FFF2-40B4-BE49-F238E27FC236}">
                  <a16:creationId xmlns:a16="http://schemas.microsoft.com/office/drawing/2014/main" id="{560DAB1E-DD4C-3D85-F538-281826136B9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2015187" y="15781564"/>
              <a:ext cx="1859295" cy="928007"/>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229001</xdr:colOff>
      <xdr:row>90</xdr:row>
      <xdr:rowOff>26095</xdr:rowOff>
    </xdr:from>
    <xdr:to>
      <xdr:col>22</xdr:col>
      <xdr:colOff>191220</xdr:colOff>
      <xdr:row>96</xdr:row>
      <xdr:rowOff>83245</xdr:rowOff>
    </xdr:to>
    <mc:AlternateContent xmlns:mc="http://schemas.openxmlformats.org/markup-compatibility/2006" xmlns:a14="http://schemas.microsoft.com/office/drawing/2010/main">
      <mc:Choice Requires="a14">
        <xdr:graphicFrame macro="">
          <xdr:nvGraphicFramePr>
            <xdr:cNvPr id="9" name="MTN DELAY TYPE 2">
              <a:extLst>
                <a:ext uri="{FF2B5EF4-FFF2-40B4-BE49-F238E27FC236}">
                  <a16:creationId xmlns:a16="http://schemas.microsoft.com/office/drawing/2014/main" id="{04F5E014-5D51-50F9-F565-6E94CF237FE6}"/>
                </a:ext>
              </a:extLst>
            </xdr:cNvPr>
            <xdr:cNvGraphicFramePr/>
          </xdr:nvGraphicFramePr>
          <xdr:xfrm>
            <a:off x="0" y="0"/>
            <a:ext cx="0" cy="0"/>
          </xdr:xfrm>
          <a:graphic>
            <a:graphicData uri="http://schemas.microsoft.com/office/drawing/2010/slicer">
              <sle:slicer xmlns:sle="http://schemas.microsoft.com/office/drawing/2010/slicer" name="MTN DELAY TYPE 2"/>
            </a:graphicData>
          </a:graphic>
        </xdr:graphicFrame>
      </mc:Choice>
      <mc:Fallback xmlns="">
        <xdr:sp macro="" textlink="">
          <xdr:nvSpPr>
            <xdr:cNvPr id="0" name=""/>
            <xdr:cNvSpPr>
              <a:spLocks noTextEdit="1"/>
            </xdr:cNvSpPr>
          </xdr:nvSpPr>
          <xdr:spPr>
            <a:xfrm>
              <a:off x="13967413" y="15837595"/>
              <a:ext cx="1844808" cy="120015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936731</xdr:colOff>
      <xdr:row>100</xdr:row>
      <xdr:rowOff>110380</xdr:rowOff>
    </xdr:from>
    <xdr:to>
      <xdr:col>23</xdr:col>
      <xdr:colOff>132069</xdr:colOff>
      <xdr:row>107</xdr:row>
      <xdr:rowOff>148480</xdr:rowOff>
    </xdr:to>
    <mc:AlternateContent xmlns:mc="http://schemas.openxmlformats.org/markup-compatibility/2006" xmlns:tsle="http://schemas.microsoft.com/office/drawing/2012/timeslicer">
      <mc:Choice Requires="tsle">
        <xdr:graphicFrame macro="">
          <xdr:nvGraphicFramePr>
            <xdr:cNvPr id="10" name="DATE 1">
              <a:extLst>
                <a:ext uri="{FF2B5EF4-FFF2-40B4-BE49-F238E27FC236}">
                  <a16:creationId xmlns:a16="http://schemas.microsoft.com/office/drawing/2014/main" id="{34AD915A-F80D-17F3-9480-421FD437FB63}"/>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12064172" y="19922380"/>
              <a:ext cx="6082154" cy="1371600"/>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428623</xdr:colOff>
      <xdr:row>33</xdr:row>
      <xdr:rowOff>42860</xdr:rowOff>
    </xdr:from>
    <xdr:to>
      <xdr:col>24</xdr:col>
      <xdr:colOff>86590</xdr:colOff>
      <xdr:row>65</xdr:row>
      <xdr:rowOff>14432</xdr:rowOff>
    </xdr:to>
    <xdr:graphicFrame macro="">
      <xdr:nvGraphicFramePr>
        <xdr:cNvPr id="2" name="Chart 1">
          <a:extLst>
            <a:ext uri="{FF2B5EF4-FFF2-40B4-BE49-F238E27FC236}">
              <a16:creationId xmlns:a16="http://schemas.microsoft.com/office/drawing/2014/main" id="{45E25881-9C3D-5AF0-D184-8F67E60881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Arif Munandar" id="{C99A375C-E225-4AAF-BEF1-C98240AF0201}" userId="S::amunandar@ptadaro.com::d59eeed8-1cef-4387-9e18-a2964342264b"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if Munandar" refreshedDate="45636.899222337961" createdVersion="8" refreshedVersion="8" minRefreshableVersion="3" recordCount="120" xr:uid="{0714650B-F674-468B-94D0-46F52FA5317D}">
  <cacheSource type="worksheet">
    <worksheetSource name="Table2"/>
  </cacheSource>
  <cacheFields count="7">
    <cacheField name="WEEK" numFmtId="0">
      <sharedItems containsSemiMixedTypes="0" containsString="0" containsNumber="1" containsInteger="1" minValue="35" maxValue="52" count="18">
        <n v="35"/>
        <n v="36"/>
        <n v="37"/>
        <n v="38"/>
        <n v="39"/>
        <n v="40"/>
        <n v="41"/>
        <n v="42"/>
        <n v="43"/>
        <n v="44"/>
        <n v="45"/>
        <n v="46"/>
        <n v="47"/>
        <n v="48"/>
        <n v="49"/>
        <n v="50"/>
        <n v="51"/>
        <n v="52"/>
      </sharedItems>
    </cacheField>
    <cacheField name="DATE" numFmtId="14">
      <sharedItems containsSemiMixedTypes="0" containsNonDate="0" containsDate="1" containsString="0" minDate="2024-09-01T00:00:00" maxDate="2024-12-30T00:00:00"/>
    </cacheField>
    <cacheField name="OPERATIONAL HOURS" numFmtId="20">
      <sharedItems containsNonDate="0" containsDate="1" containsString="0" containsBlank="1" minDate="1899-12-30T00:00:00" maxDate="1900-01-01T00:00:00"/>
    </cacheField>
    <cacheField name="UNSCHEDULED" numFmtId="43">
      <sharedItems containsSemiMixedTypes="0" containsString="0" containsNumber="1" minValue="0" maxValue="17.55"/>
    </cacheField>
    <cacheField name="SCHEDULED" numFmtId="43">
      <sharedItems containsSemiMixedTypes="0" containsString="0" containsNumber="1" minValue="0" maxValue="24"/>
    </cacheField>
    <cacheField name="MAINTENANCE DELAY" numFmtId="43">
      <sharedItems containsSemiMixedTypes="0" containsString="0" containsNumber="1" minValue="0" maxValue="24"/>
    </cacheField>
    <cacheField name="WEEKLY MA" numFmtId="0" formula="('OPERATIONAL HOURS'*24)/(24*'OPERATIONAL HOURS'+'MAINTENANCE DELAY')"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if Munandar" refreshedDate="45912.677825810184" createdVersion="8" refreshedVersion="8" minRefreshableVersion="3" recordCount="2144" xr:uid="{03C4E5CA-E92D-486C-B23E-7AF4A69B097A}">
  <cacheSource type="worksheet">
    <worksheetSource name="CHPP_DELAY"/>
  </cacheSource>
  <cacheFields count="31">
    <cacheField name="WEEK" numFmtId="165">
      <sharedItems containsSemiMixedTypes="0" containsString="0" containsNumber="1" containsInteger="1" minValue="1" maxValue="52" count="49">
        <n v="1"/>
        <n v="2"/>
        <n v="3"/>
        <n v="4"/>
        <n v="5"/>
        <n v="6"/>
        <n v="7"/>
        <n v="8"/>
        <n v="9"/>
        <n v="10"/>
        <n v="11"/>
        <n v="12"/>
        <n v="13"/>
        <n v="14"/>
        <n v="15"/>
        <n v="16"/>
        <n v="17"/>
        <n v="18"/>
        <n v="19"/>
        <n v="20"/>
        <n v="21"/>
        <n v="22"/>
        <n v="23"/>
        <n v="24"/>
        <n v="25"/>
        <n v="26"/>
        <n v="27"/>
        <n v="28"/>
        <n v="29"/>
        <n v="30"/>
        <n v="31"/>
        <n v="32"/>
        <n v="33"/>
        <n v="34"/>
        <n v="35"/>
        <n v="52"/>
        <n v="36" u="1"/>
        <n v="37" u="1"/>
        <n v="38" u="1"/>
        <n v="39" u="1"/>
        <n v="40" u="1"/>
        <n v="41" u="1"/>
        <n v="42" u="1"/>
        <n v="43" u="1"/>
        <n v="44" u="1"/>
        <n v="45" u="1"/>
        <n v="46" u="1"/>
        <n v="47" u="1"/>
        <n v="48" u="1"/>
      </sharedItems>
    </cacheField>
    <cacheField name="MONTH" numFmtId="2">
      <sharedItems count="11">
        <s v="JAN"/>
        <s v="FEB"/>
        <s v="MAR"/>
        <s v="APR"/>
        <s v="MAY"/>
        <s v="JUN"/>
        <s v="JUL"/>
        <s v="AUG"/>
        <s v="SEP" u="1"/>
        <s v="OCT" u="1"/>
        <s v="NOV" u="1"/>
      </sharedItems>
    </cacheField>
    <cacheField name="YEAR" numFmtId="1">
      <sharedItems containsSemiMixedTypes="0" containsString="0" containsNumber="1" containsInteger="1" minValue="1900" maxValue="2025" count="3">
        <n v="2025"/>
        <n v="1900"/>
        <n v="2024" u="1"/>
      </sharedItems>
    </cacheField>
    <cacheField name="DELAY" numFmtId="43">
      <sharedItems containsSemiMixedTypes="0" containsString="0" containsNumber="1" minValue="0" maxValue="24"/>
    </cacheField>
    <cacheField name="MTN DELAY TYPE" numFmtId="43">
      <sharedItems count="3">
        <s v=""/>
        <s v="Unscheduled"/>
        <s v="Scheduled"/>
      </sharedItems>
    </cacheField>
    <cacheField name="AVAILABLE TIME (MONTH)" numFmtId="1">
      <sharedItems containsSemiMixedTypes="0" containsString="0" containsNumber="1" containsInteger="1" minValue="672" maxValue="744"/>
    </cacheField>
    <cacheField name="MA TARGET" numFmtId="43">
      <sharedItems containsSemiMixedTypes="0" containsString="0" containsNumber="1" minValue="0.85" maxValue="0.85"/>
    </cacheField>
    <cacheField name="PA TARGET" numFmtId="43">
      <sharedItems containsSemiMixedTypes="0" containsString="0" containsNumber="1" minValue="0.9" maxValue="0.9"/>
    </cacheField>
    <cacheField name="MTN NOTE" numFmtId="43">
      <sharedItems containsNonDate="0" containsString="0" containsBlank="1"/>
    </cacheField>
    <cacheField name="TUM NOTE" numFmtId="43">
      <sharedItems containsBlank="1"/>
    </cacheField>
    <cacheField name="DATE" numFmtId="14">
      <sharedItems containsNonDate="0" containsDate="1" containsString="0" containsBlank="1" minDate="2024-01-01T00:00:00" maxDate="2025-09-01T00:00:00" count="579">
        <d v="2025-01-01T00:00:0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1-19T00:00:00"/>
        <d v="2025-01-20T00:00:00"/>
        <d v="2025-01-21T00:00:00"/>
        <d v="2025-01-22T00:00:00"/>
        <d v="2025-01-23T00:00:00"/>
        <d v="2025-01-24T00:00:00"/>
        <d v="2025-01-25T00:00:00"/>
        <d v="2025-01-26T00:00:00"/>
        <d v="2025-01-27T00:00:00"/>
        <d v="2025-01-28T00:00:00"/>
        <d v="2025-01-29T00:00:00"/>
        <d v="2025-01-30T00:00:00"/>
        <d v="2025-01-31T00:00:00"/>
        <d v="2025-02-01T00:00:00"/>
        <d v="2025-02-02T00:00:00"/>
        <d v="2025-02-03T00:00:00"/>
        <d v="2025-02-04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09T00:00:00"/>
        <d v="2025-04-10T00:00:00"/>
        <d v="2025-04-11T00:00:00"/>
        <d v="2025-04-12T00:00:00"/>
        <d v="2025-04-13T00:00:00"/>
        <d v="2025-04-14T00:00:00"/>
        <d v="2025-04-15T00:00:00"/>
        <d v="2025-04-16T00:00:00"/>
        <d v="2025-04-17T00:00:00"/>
        <d v="2025-04-18T00:00:00"/>
        <d v="2025-04-19T00:00:00"/>
        <d v="2025-04-20T00:00:00"/>
        <d v="2025-04-21T00:00:00"/>
        <d v="2025-04-22T00:00:00"/>
        <d v="2025-04-23T00:00:00"/>
        <d v="2025-04-24T00:00:00"/>
        <d v="2025-04-25T00:00:00"/>
        <d v="2025-04-26T00:00:00"/>
        <d v="2025-04-27T00:00:00"/>
        <d v="2025-04-28T00:00:00"/>
        <d v="2025-04-29T00:00:00"/>
        <d v="2025-04-30T00:00:00"/>
        <d v="2025-05-01T00:00:00"/>
        <d v="2025-05-02T00:00:00"/>
        <d v="2025-05-03T00:00:00"/>
        <d v="2025-05-04T00:00:00"/>
        <d v="2025-05-05T00:00:00"/>
        <d v="2025-05-06T00:00:00"/>
        <d v="2025-05-07T00:00:00"/>
        <d v="2025-05-08T00:00:00"/>
        <d v="2025-05-09T00:00:00"/>
        <d v="2025-05-10T00:00:00"/>
        <d v="2025-05-11T00:00:00"/>
        <d v="2025-05-12T00:00:00"/>
        <d v="2025-05-13T00:00:00"/>
        <d v="2025-05-14T00:00:00"/>
        <d v="2025-05-15T00:00:00"/>
        <d v="2025-05-16T00:00:00"/>
        <d v="2025-05-17T00:00:00"/>
        <d v="2025-05-18T00:00:00"/>
        <d v="2025-05-19T00:00:00"/>
        <d v="2025-05-20T00:00:00"/>
        <d v="2025-05-21T00:00:00"/>
        <d v="2025-05-22T00:00:00"/>
        <d v="2025-05-23T00:00:00"/>
        <d v="2025-05-24T00:00:00"/>
        <d v="2025-05-25T00:00:00"/>
        <d v="2025-05-26T00:00:00"/>
        <d v="2025-05-27T00:00:00"/>
        <d v="2025-05-28T00:00:00"/>
        <d v="2025-05-29T00:00:00"/>
        <d v="2025-05-30T00:00:00"/>
        <d v="2025-05-31T00:00:00"/>
        <d v="2025-06-01T00:00:00"/>
        <d v="2025-06-02T00:00:00"/>
        <d v="2025-06-03T00:00:00"/>
        <d v="2025-06-04T00:00:00"/>
        <d v="2025-06-05T00:00:00"/>
        <d v="2025-06-06T00:00:00"/>
        <d v="2025-06-07T00:00:00"/>
        <d v="2025-06-08T00:00:00"/>
        <d v="2025-06-09T00:00:00"/>
        <d v="2025-06-10T00:00:00"/>
        <d v="2025-06-11T00:00:00"/>
        <d v="2025-06-12T00:00:00"/>
        <d v="2025-06-13T00:00:00"/>
        <d v="2025-06-14T00:00:00"/>
        <d v="2025-06-15T00:00:00"/>
        <d v="2025-06-16T00:00:00"/>
        <d v="2025-06-17T00:00:00"/>
        <d v="2025-06-18T00:00:00"/>
        <d v="2025-06-19T00:00:00"/>
        <d v="2025-06-20T00:00:00"/>
        <d v="2025-06-21T00:00:00"/>
        <d v="2025-06-22T00:00:00"/>
        <d v="2025-06-23T00:00:00"/>
        <d v="2025-06-24T00:00:00"/>
        <d v="2025-06-25T00:00:00"/>
        <d v="2025-06-26T00:00:00"/>
        <d v="2025-06-27T00:00:00"/>
        <d v="2025-06-28T00:00:00"/>
        <d v="2025-06-29T00:00:00"/>
        <d v="2025-06-30T00:00:00"/>
        <d v="2025-07-01T00:00:00"/>
        <d v="2025-07-02T00:00:00"/>
        <d v="2025-07-03T00:00:00"/>
        <d v="2025-07-04T00:00:00"/>
        <d v="2025-07-05T00:00:00"/>
        <d v="2025-07-06T00:00:00"/>
        <d v="2025-07-07T00:00:00"/>
        <d v="2025-07-08T00:00:00"/>
        <d v="2025-07-09T00:00:00"/>
        <d v="2025-07-10T00:00:00"/>
        <d v="2025-07-11T00:00:00"/>
        <d v="2025-07-12T00:00:00"/>
        <d v="2025-07-13T00:00:00"/>
        <d v="2025-07-14T00:00:00"/>
        <d v="2025-07-15T00:00:00"/>
        <d v="2025-07-16T00:00:00"/>
        <d v="2025-07-17T00:00:00"/>
        <d v="2025-07-18T00:00:00"/>
        <d v="2025-07-19T00:00:00"/>
        <d v="2025-07-20T00:00:00"/>
        <d v="2025-07-21T00:00:00"/>
        <d v="2025-07-22T00:00:00"/>
        <d v="2025-07-23T00:00:00"/>
        <d v="2025-07-24T00:00:00"/>
        <d v="2025-07-25T00:00:00"/>
        <d v="2025-07-26T00:00:00"/>
        <d v="2025-07-27T00:00:00"/>
        <d v="2025-07-28T00:00:00"/>
        <d v="2025-07-29T00:00:00"/>
        <d v="2025-07-30T00:00:00"/>
        <d v="2025-07-31T00:00:00"/>
        <d v="2025-08-01T00:00:00"/>
        <d v="2025-08-02T00:00:00"/>
        <d v="2025-08-03T00:00:00"/>
        <d v="2025-08-04T00:00:00"/>
        <d v="2025-08-05T00:00:00"/>
        <d v="2025-08-06T00:00:00"/>
        <d v="2025-08-07T00:00:00"/>
        <d v="2025-08-08T00:00:00"/>
        <d v="2025-08-09T00:00:00"/>
        <d v="2025-08-10T00:00:00"/>
        <d v="2025-08-11T00:00:00"/>
        <d v="2025-08-12T00:00:00"/>
        <d v="2025-08-13T00:00:00"/>
        <d v="2025-08-14T00:00:00"/>
        <d v="2025-08-15T00:00:00"/>
        <d v="2025-08-16T00:00:00"/>
        <d v="2025-08-17T00:00:00"/>
        <d v="2025-08-18T00:00:00"/>
        <d v="2025-08-19T00:00:00"/>
        <d v="2025-08-20T00:00:00"/>
        <d v="2025-08-21T00:00:00"/>
        <d v="2025-08-22T00:00:00"/>
        <d v="2025-08-23T00:00:00"/>
        <d v="2025-08-24T00:00:00"/>
        <d v="2025-08-25T00:00:00"/>
        <d v="2025-08-26T00:00:00"/>
        <d v="2025-08-27T00:00:00"/>
        <d v="2025-08-28T00:00:00"/>
        <d v="2025-08-29T00:00:00"/>
        <d v="2025-08-30T00:00:00"/>
        <d v="2025-08-31T00:00:00"/>
        <m/>
        <d v="2024-01-01T00:00:00" u="1"/>
        <d v="2024-01-02T00:00:00" u="1"/>
        <d v="2024-01-03T00:00:00" u="1"/>
        <d v="2024-01-04T00:00:00" u="1"/>
        <d v="2024-01-05T00:00:00" u="1"/>
        <d v="2024-01-06T00:00:00" u="1"/>
        <d v="2024-01-07T00:00:00" u="1"/>
        <d v="2024-01-08T00:00:00" u="1"/>
        <d v="2024-01-09T00:00:00" u="1"/>
        <d v="2024-01-10T00:00:00" u="1"/>
        <d v="2024-01-11T00:00:00" u="1"/>
        <d v="2024-01-12T00:00:00" u="1"/>
        <d v="2024-01-13T00:00:00" u="1"/>
        <d v="2024-01-14T00:00:00" u="1"/>
        <d v="2024-01-15T00:00:00" u="1"/>
        <d v="2024-01-16T00:00:00" u="1"/>
        <d v="2024-01-17T00:00:00" u="1"/>
        <d v="2024-01-18T00:00:00" u="1"/>
        <d v="2024-01-19T00:00:00" u="1"/>
        <d v="2024-01-20T00:00:00" u="1"/>
        <d v="2024-01-21T00:00:00" u="1"/>
        <d v="2024-01-22T00:00:00" u="1"/>
        <d v="2024-01-23T00:00:00" u="1"/>
        <d v="2024-01-24T00:00:00" u="1"/>
        <d v="2024-01-25T00:00:00" u="1"/>
        <d v="2024-01-26T00:00:00" u="1"/>
        <d v="2024-01-27T00:00:00" u="1"/>
        <d v="2024-01-28T00:00:00" u="1"/>
        <d v="2024-01-29T00:00:00" u="1"/>
        <d v="2024-01-30T00:00:00" u="1"/>
        <d v="2024-01-31T00:00:00" u="1"/>
        <d v="2024-02-01T00:00:00" u="1"/>
        <d v="2024-02-02T00:00:00" u="1"/>
        <d v="2024-02-03T00:00:00" u="1"/>
        <d v="2024-02-04T00:00:00" u="1"/>
        <d v="2024-02-05T00:00:00" u="1"/>
        <d v="2024-02-06T00:00:00" u="1"/>
        <d v="2024-02-07T00:00:00" u="1"/>
        <d v="2024-02-08T00:00:00" u="1"/>
        <d v="2024-02-09T00:00:00" u="1"/>
        <d v="2024-02-10T00:00:00" u="1"/>
        <d v="2024-02-11T00:00:00" u="1"/>
        <d v="2024-02-12T00:00:00" u="1"/>
        <d v="2024-02-13T00:00:00" u="1"/>
        <d v="2024-02-14T00:00:00" u="1"/>
        <d v="2024-02-15T00:00:00" u="1"/>
        <d v="2024-02-16T00:00:00" u="1"/>
        <d v="2024-02-17T00:00:00" u="1"/>
        <d v="2024-02-18T00:00:00" u="1"/>
        <d v="2024-02-19T00:00:00" u="1"/>
        <d v="2024-02-20T00:00:00" u="1"/>
        <d v="2024-02-21T00:00:00" u="1"/>
        <d v="2024-02-22T00:00:00" u="1"/>
        <d v="2024-02-23T00:00:00" u="1"/>
        <d v="2024-02-24T00:00:00" u="1"/>
        <d v="2024-02-25T00:00:00" u="1"/>
        <d v="2024-02-26T00:00:00" u="1"/>
        <d v="2024-02-27T00:00:00" u="1"/>
        <d v="2024-02-28T00:00:00" u="1"/>
        <d v="2024-02-29T00:00:00" u="1"/>
        <d v="2024-03-01T00:00:00" u="1"/>
        <d v="2024-03-02T00:00:00" u="1"/>
        <d v="2024-03-03T00:00:00" u="1"/>
        <d v="2024-03-04T00:00:00" u="1"/>
        <d v="2024-03-05T00:00:00" u="1"/>
        <d v="2024-03-06T00:00:00" u="1"/>
        <d v="2024-03-07T00:00:00" u="1"/>
        <d v="2024-03-08T00:00:00" u="1"/>
        <d v="2024-03-09T00:00:00" u="1"/>
        <d v="2024-03-10T00:00:00" u="1"/>
        <d v="2024-03-11T00:00:00" u="1"/>
        <d v="2024-03-12T00:00:00" u="1"/>
        <d v="2024-03-13T00:00:00" u="1"/>
        <d v="2024-03-14T00:00:00" u="1"/>
        <d v="2024-03-15T00:00:00" u="1"/>
        <d v="2024-03-16T00:00:00" u="1"/>
        <d v="2024-03-17T00:00:00" u="1"/>
        <d v="2024-03-18T00:00:00" u="1"/>
        <d v="2024-03-19T00:00:00" u="1"/>
        <d v="2024-03-20T00:00:00" u="1"/>
        <d v="2024-03-21T00:00:00" u="1"/>
        <d v="2024-03-22T00:00:00" u="1"/>
        <d v="2024-03-23T00:00:00" u="1"/>
        <d v="2024-03-24T00:00:00" u="1"/>
        <d v="2024-03-25T00:00:00" u="1"/>
        <d v="2024-03-26T00:00:00" u="1"/>
        <d v="2024-03-27T00:00:00" u="1"/>
        <d v="2024-03-28T00:00:00" u="1"/>
        <d v="2024-03-29T00:00:00" u="1"/>
        <d v="2024-03-30T00:00:00" u="1"/>
        <d v="2024-03-31T00:00:00" u="1"/>
        <d v="2024-05-01T00:00:00" u="1"/>
        <d v="2024-05-02T00:00:00" u="1"/>
        <d v="2024-05-03T00:00:00" u="1"/>
        <d v="2024-05-04T00:00:00" u="1"/>
        <d v="2024-05-05T00:00:00" u="1"/>
        <d v="2024-05-06T00:00:00" u="1"/>
        <d v="2024-05-07T00:00:00" u="1"/>
        <d v="2024-05-08T00:00:00" u="1"/>
        <d v="2024-05-09T00:00:00" u="1"/>
        <d v="2024-05-10T00:00:00" u="1"/>
        <d v="2024-05-11T00:00:00" u="1"/>
        <d v="2024-05-12T00:00:00" u="1"/>
        <d v="2024-05-13T00:00:00" u="1"/>
        <d v="2024-05-14T00:00:00" u="1"/>
        <d v="2024-05-15T00:00:00" u="1"/>
        <d v="2024-05-16T00:00:00" u="1"/>
        <d v="2024-05-17T00:00:00" u="1"/>
        <d v="2024-05-18T00:00:00" u="1"/>
        <d v="2024-05-19T00:00:00" u="1"/>
        <d v="2024-05-20T00:00:00" u="1"/>
        <d v="2024-05-21T00:00:00" u="1"/>
        <d v="2024-05-22T00:00:00" u="1"/>
        <d v="2024-05-23T00:00:00" u="1"/>
        <d v="2024-05-24T00:00:00" u="1"/>
        <d v="2024-05-25T00:00:00" u="1"/>
        <d v="2024-05-26T00:00:00" u="1"/>
        <d v="2024-05-27T00:00:00" u="1"/>
        <d v="2024-05-28T00:00:00" u="1"/>
        <d v="2024-05-29T00:00:00" u="1"/>
        <d v="2024-05-30T00:00:00" u="1"/>
        <d v="2024-05-31T00:00:00" u="1"/>
        <d v="2024-06-01T00:00:00" u="1"/>
        <d v="2024-06-02T00:00:00" u="1"/>
        <d v="2024-06-03T00:00:00" u="1"/>
        <d v="2024-06-04T00:00:00" u="1"/>
        <d v="2024-06-05T00:00:00" u="1"/>
        <d v="2024-06-06T00:00:00" u="1"/>
        <d v="2024-06-07T00:00:00" u="1"/>
        <d v="2024-06-08T00:00:00" u="1"/>
        <d v="2024-06-09T00:00:00" u="1"/>
        <d v="2024-06-10T00:00:00" u="1"/>
        <d v="2024-06-11T00:00:00" u="1"/>
        <d v="2024-06-12T00:00:00" u="1"/>
        <d v="2024-06-13T00:00:00" u="1"/>
        <d v="2024-06-14T00:00:00" u="1"/>
        <d v="2024-06-15T00:00:00" u="1"/>
        <d v="2024-06-16T00:00:00" u="1"/>
        <d v="2024-06-17T00:00:00" u="1"/>
        <d v="2024-06-18T00:00:00" u="1"/>
        <d v="2024-06-19T00:00:00" u="1"/>
        <d v="2024-06-20T00:00:00" u="1"/>
        <d v="2024-06-21T00:00:00" u="1"/>
        <d v="2024-06-22T00:00:00" u="1"/>
        <d v="2024-06-23T00:00:00" u="1"/>
        <d v="2024-06-24T00:00:00" u="1"/>
        <d v="2024-06-25T00:00:00" u="1"/>
        <d v="2024-06-26T00:00:00" u="1"/>
        <d v="2024-06-27T00:00:00" u="1"/>
        <d v="2024-06-28T00:00:00" u="1"/>
        <d v="2024-06-29T00:00:00" u="1"/>
        <d v="2024-06-30T00:00:00" u="1"/>
        <d v="2024-07-01T00:00:00" u="1"/>
        <d v="2024-07-02T00:00:00" u="1"/>
        <d v="2024-07-03T00:00:00" u="1"/>
        <d v="2024-07-04T00:00:00" u="1"/>
        <d v="2024-07-05T00:00:00" u="1"/>
        <d v="2024-07-06T00:00:00" u="1"/>
        <d v="2024-07-07T00:00:00" u="1"/>
        <d v="2024-07-08T00:00:00" u="1"/>
        <d v="2024-07-09T00:00:00" u="1"/>
        <d v="2024-07-10T00:00:00" u="1"/>
        <d v="2024-07-11T00:00:00" u="1"/>
        <d v="2024-07-12T00:00:00" u="1"/>
        <d v="2024-07-13T00:00:00" u="1"/>
        <d v="2024-07-14T00:00:00" u="1"/>
        <d v="2024-07-15T00:00:00" u="1"/>
        <d v="2024-07-16T00:00:00" u="1"/>
        <d v="2024-07-17T00:00:00" u="1"/>
        <d v="2024-07-18T00:00:00" u="1"/>
        <d v="2024-07-19T00:00:00" u="1"/>
        <d v="2024-07-20T00:00:00" u="1"/>
        <d v="2024-07-21T00:00:00" u="1"/>
        <d v="2024-07-22T00:00:00" u="1"/>
        <d v="2024-07-23T00:00:00" u="1"/>
        <d v="2024-07-24T00:00:00" u="1"/>
        <d v="2024-07-25T00:00:00" u="1"/>
        <d v="2024-07-26T00:00:00" u="1"/>
        <d v="2024-07-27T00:00:00" u="1"/>
        <d v="2024-07-28T00:00:00" u="1"/>
        <d v="2024-07-29T00:00:00" u="1"/>
        <d v="2024-07-30T00:00:00" u="1"/>
        <d v="2024-07-31T00:00:00" u="1"/>
        <d v="2024-08-01T00:00:00" u="1"/>
        <d v="2024-08-02T00:00:00" u="1"/>
        <d v="2024-08-03T00:00:00" u="1"/>
        <d v="2024-08-04T00:00:00" u="1"/>
        <d v="2024-08-05T00:00:00" u="1"/>
        <d v="2024-08-06T00:00:00" u="1"/>
        <d v="2024-08-07T00:00:00" u="1"/>
        <d v="2024-08-08T00:00:00" u="1"/>
        <d v="2024-08-09T00:00:00" u="1"/>
        <d v="2024-08-10T00:00:00" u="1"/>
        <d v="2024-08-11T00:00:00" u="1"/>
        <d v="2024-08-12T00:00:00" u="1"/>
        <d v="2024-08-13T00:00:00" u="1"/>
        <d v="2024-08-14T00:00:00" u="1"/>
        <d v="2024-08-15T00:00:00" u="1"/>
        <d v="2024-08-16T00:00:00" u="1"/>
        <d v="2024-08-17T00:00:00" u="1"/>
        <d v="2024-08-18T00:00:00" u="1"/>
        <d v="2024-08-19T00:00:00" u="1"/>
        <d v="2024-08-20T00:00:00" u="1"/>
        <d v="2024-08-21T00:00:00" u="1"/>
        <d v="2024-08-22T00:00:00" u="1"/>
        <d v="2024-08-23T00:00:00" u="1"/>
        <d v="2024-08-24T00:00:00" u="1"/>
        <d v="2024-08-25T00:00:00" u="1"/>
        <d v="2024-08-26T00:00:00" u="1"/>
        <d v="2024-08-27T00:00:00" u="1"/>
        <d v="2024-08-28T00:00:00" u="1"/>
        <d v="2024-08-29T00:00:00" u="1"/>
        <d v="2024-08-30T00:00:00" u="1"/>
        <d v="2024-08-31T00:00:00" u="1"/>
        <d v="2024-09-01T00:00:00" u="1"/>
        <d v="2024-09-02T00:00:00" u="1"/>
        <d v="2024-09-03T00:00:00" u="1"/>
        <d v="2024-09-04T00:00:00" u="1"/>
        <d v="2024-09-05T00:00:00" u="1"/>
        <d v="2024-09-06T00:00:00" u="1"/>
        <d v="2024-09-07T00:00:00" u="1"/>
        <d v="2024-09-08T00:00:00" u="1"/>
        <d v="2024-09-09T00:00:00" u="1"/>
        <d v="2024-09-10T00:00:00" u="1"/>
        <d v="2024-09-11T00:00:00" u="1"/>
        <d v="2024-09-12T00:00:00" u="1"/>
        <d v="2024-09-13T00:00:00" u="1"/>
        <d v="2024-09-14T00:00:00" u="1"/>
        <d v="2024-09-15T00:00:00" u="1"/>
        <d v="2024-09-16T00:00:00" u="1"/>
        <d v="2024-09-17T00:00:00" u="1"/>
        <d v="2024-09-18T00:00:00" u="1"/>
        <d v="2024-09-19T00:00:00" u="1"/>
        <d v="2024-09-20T00:00:00" u="1"/>
        <d v="2024-09-21T00:00:00" u="1"/>
        <d v="2024-09-22T00:00:00" u="1"/>
        <d v="2024-09-23T00:00:00" u="1"/>
        <d v="2024-09-24T00:00:00" u="1"/>
        <d v="2024-09-25T00:00:00" u="1"/>
        <d v="2024-09-26T00:00:00" u="1"/>
        <d v="2024-09-27T00:00:00" u="1"/>
        <d v="2024-09-28T00:00:00" u="1"/>
        <d v="2024-09-29T00:00:00" u="1"/>
        <d v="2024-09-30T00:00:00" u="1"/>
        <d v="2024-10-01T00:00:00" u="1"/>
        <d v="2024-10-02T00:00:00" u="1"/>
        <d v="2024-10-03T00:00:00" u="1"/>
        <d v="2024-10-04T00:00:00" u="1"/>
        <d v="2024-10-05T00:00:00" u="1"/>
        <d v="2024-10-06T00:00:00" u="1"/>
        <d v="2024-10-07T00:00:00" u="1"/>
        <d v="2024-10-08T00:00:00" u="1"/>
        <d v="2024-10-09T00:00:00" u="1"/>
        <d v="2024-10-10T00:00:00" u="1"/>
        <d v="2024-10-11T00:00:00" u="1"/>
        <d v="2024-10-12T00:00:00" u="1"/>
        <d v="2024-10-13T00:00:00" u="1"/>
        <d v="2024-10-14T00:00:00" u="1"/>
        <d v="2024-10-15T00:00:00" u="1"/>
        <d v="2024-10-16T00:00:00" u="1"/>
        <d v="2024-10-17T00:00:00" u="1"/>
        <d v="2024-10-18T00:00:00" u="1"/>
        <d v="2024-10-19T00:00:00" u="1"/>
        <d v="2024-10-20T00:00:00" u="1"/>
        <d v="2024-10-21T00:00:00" u="1"/>
        <d v="2024-10-22T00:00:00" u="1"/>
        <d v="2024-10-23T00:00:00" u="1"/>
        <d v="2024-10-24T00:00:00" u="1"/>
        <d v="2024-10-25T00:00:00" u="1"/>
        <d v="2024-10-26T00:00:00" u="1"/>
        <d v="2024-10-27T00:00:00" u="1"/>
        <d v="2024-10-28T00:00:00" u="1"/>
        <d v="2024-10-29T00:00:00" u="1"/>
        <d v="2024-10-30T00:00:00" u="1"/>
        <d v="2024-10-31T00:00:00" u="1"/>
        <d v="2024-11-01T00:00:00" u="1"/>
        <d v="2024-11-02T00:00:00" u="1"/>
        <d v="2024-11-03T00:00:00" u="1"/>
        <d v="2024-11-04T00:00:00" u="1"/>
        <d v="2024-11-05T00:00:00" u="1"/>
        <d v="2024-11-06T00:00:00" u="1"/>
        <d v="2024-11-07T00:00:00" u="1"/>
        <d v="2024-11-08T00:00:00" u="1"/>
        <d v="2024-11-09T00:00:00" u="1"/>
        <d v="2024-11-10T00:00:00" u="1"/>
        <d v="2024-11-11T00:00:00" u="1"/>
        <d v="2024-11-12T00:00:00" u="1"/>
        <d v="2024-11-13T00:00:00" u="1"/>
        <d v="2024-11-14T00:00:00" u="1"/>
        <d v="2024-11-15T00:00:00" u="1"/>
        <d v="2024-11-16T00:00:00" u="1"/>
        <d v="2024-11-17T00:00:00" u="1"/>
        <d v="2024-11-18T00:00:00" u="1"/>
        <d v="2024-11-19T00:00:00" u="1"/>
        <d v="2024-11-20T00:00:00" u="1"/>
        <d v="2024-11-21T00:00:00" u="1"/>
        <d v="2024-11-22T00:00:00" u="1"/>
        <d v="2024-11-23T00:00:00" u="1"/>
        <d v="2024-11-24T00:00:00" u="1"/>
        <d v="2024-11-25T00:00:00" u="1"/>
        <d v="2024-11-26T00:00:00" u="1"/>
        <d v="2024-11-27T00:00:00" u="1"/>
        <d v="2024-11-28T00:00:00" u="1"/>
        <d v="2024-11-29T00:00:00" u="1"/>
        <d v="2024-11-30T00:00:00" u="1"/>
        <d v="2024-04-01T00:00:00" u="1"/>
        <d v="2024-04-02T00:00:00" u="1"/>
        <d v="2024-04-03T00:00:00" u="1"/>
        <d v="2024-04-04T00:00:00" u="1"/>
        <d v="2024-04-05T00:00:00" u="1"/>
        <d v="2024-04-06T00:00:00" u="1"/>
        <d v="2024-04-07T00:00:00" u="1"/>
        <d v="2024-04-08T00:00:00" u="1"/>
        <d v="2024-04-09T00:00:00" u="1"/>
        <d v="2024-04-10T00:00:00" u="1"/>
        <d v="2024-04-11T00:00:00" u="1"/>
        <d v="2024-04-12T00:00:00" u="1"/>
        <d v="2024-04-13T00:00:00" u="1"/>
        <d v="2024-04-14T00:00:00" u="1"/>
        <d v="2024-04-15T00:00:00" u="1"/>
        <d v="2024-04-16T00:00:00" u="1"/>
        <d v="2024-04-17T00:00:00" u="1"/>
        <d v="2024-04-18T00:00:00" u="1"/>
        <d v="2024-04-19T00:00:00" u="1"/>
        <d v="2024-04-20T00:00:00" u="1"/>
        <d v="2024-04-21T00:00:00" u="1"/>
        <d v="2024-04-22T00:00:00" u="1"/>
        <d v="2024-04-23T00:00:00" u="1"/>
        <d v="2024-04-24T00:00:00" u="1"/>
        <d v="2024-04-25T00:00:00" u="1"/>
        <d v="2024-04-26T00:00:00" u="1"/>
        <d v="2024-04-27T00:00:00" u="1"/>
        <d v="2024-04-28T00:00:00" u="1"/>
        <d v="2024-04-29T00:00:00" u="1"/>
        <d v="2024-04-30T00:00:00" u="1"/>
      </sharedItems>
      <fieldGroup par="30"/>
    </cacheField>
    <cacheField name="STOP" numFmtId="164">
      <sharedItems containsNonDate="0" containsDate="1" containsString="0" containsBlank="1" minDate="1899-12-30T01:13:00" maxDate="1899-12-31T05:59:00"/>
    </cacheField>
    <cacheField name="START" numFmtId="164">
      <sharedItems containsNonDate="0" containsDate="1" containsString="0" containsBlank="1" minDate="1899-12-30T01:20:00" maxDate="1899-12-31T06:00:00"/>
    </cacheField>
    <cacheField name="EQUIPMENT" numFmtId="0">
      <sharedItems containsBlank="1" count="112">
        <s v="-"/>
        <s v="SA-1095"/>
        <s v="TH-1555"/>
        <s v="CY-1160"/>
        <s v="VS-1380"/>
        <s v="BX-1150"/>
        <s v="SLP-1300"/>
        <s v="CP-1825"/>
        <s v="CH-1046"/>
        <s v="CV-1060"/>
        <s v="CV-1090"/>
        <s v="TK-1740"/>
        <s v="VS-1175"/>
        <s v="BN-1928"/>
        <s v="CG-1215"/>
        <s v="TK-1550"/>
        <s v="FB-1015"/>
        <s v="CV-1925"/>
        <s v="CV-1930"/>
        <s v="CV-1028"/>
        <s v="BN-1070"/>
        <s v="CG-1435"/>
        <s v="VS-1115"/>
        <s v="VS-1200"/>
        <s v="CH-1110"/>
        <s v="SZ-1045"/>
        <s v="VF-1080"/>
        <s v="CV-1950C"/>
        <s v="SZ-1040"/>
        <s v="VP-1510"/>
        <s v="CG-1425"/>
        <s v="SLP-1135"/>
        <s v="HY-1016"/>
        <s v="CV-1905"/>
        <s v="FI-1495"/>
        <s v="SSL-1015A"/>
        <s v="SLP-1455"/>
        <s v="SLP-1155"/>
        <s v="TK-1580"/>
        <s v="CV-1950A"/>
        <s v="SA-1915"/>
        <s v="WT-1935"/>
        <s v="BY-1855"/>
        <s v="CH-1025"/>
        <s v="PP-1880"/>
        <s v="WP-1585"/>
        <s v="SLP-1360"/>
        <s v="TH-1155"/>
        <s v="CV-1712"/>
        <s v="GA-1929"/>
        <s v="FI-1615"/>
        <s v="FI-1690"/>
        <s v="TK-1230"/>
        <s v="SA-1940"/>
        <s v="CH-1170"/>
        <s v="TK-1130"/>
        <s v="SPR-1365"/>
        <s v="TK-1460"/>
        <s v="STK-1950"/>
        <s v="MS-1260"/>
        <s v="SLP-1565"/>
        <s v="WP-1537"/>
        <s v="SP-1710"/>
        <s v="UP-1180"/>
        <s v="WP-1595"/>
        <s v="SLP-1560"/>
        <s v="SLP-1530"/>
        <m/>
        <s v="SPL-1400" u="1"/>
        <s v="FT-1555" u="1"/>
        <s v="BX-1320" u="1"/>
        <s v="LT-1130" u="1"/>
        <s v="CH-1220" u="1"/>
        <s v="PP-1755" u="1"/>
        <s v="CY-1405" u="1"/>
        <s v="CH-1945" u="1"/>
        <s v="SLP-1235" u="1"/>
        <s v="CG-1425 &amp; CG-1435" u="1"/>
        <s v="YSH-1028" u="1"/>
        <s v="CY-1405 &amp; CY-1407" u="1"/>
        <s v="LS-1025" u="1"/>
        <s v="FLC-1483" u="1"/>
        <s v="MA-1030" u="1"/>
        <s v="BN-1071" u="1"/>
        <s v="VS-1200 &amp; VS-1115" u="1"/>
        <s v="BX-1415" u="1"/>
        <s v="SP-1275" u="1"/>
        <s v="OVERHEAD CRANE" u="1"/>
        <s v="SLP-1255" u="1"/>
        <s v="SLP-1532" u="1"/>
        <s v="SI-1325" u="1"/>
        <s v="MCC" u="1"/>
        <s v="CH-1920" u="1"/>
        <s v="SLP-1400" u="1"/>
        <s v="CHPP" u="1"/>
        <s v="TK-1590" u="1"/>
        <s v="SLP-1604" u="1"/>
        <s v="SPR-1370" u="1"/>
        <s v="BX-1145" u="1"/>
        <s v="TK-1245" u="1"/>
        <s v="VB-1080" u="1"/>
        <s v="CV-1950 C" u="1"/>
        <s v="TH-1515" u="1"/>
        <s v="VS-1115 " u="1"/>
        <s v="PP-1755 &amp; PP-1757" u="1"/>
        <s v="VS-1380 &amp; VS1200" u="1"/>
        <s v="VS-1115 &amp; VS-1380" u="1"/>
        <s v="VS-1200 " u="1"/>
        <s v="FB-1016" u="1"/>
        <s v="VS-1511" u="1"/>
        <s v="VS-1115, STK-1950" u="1"/>
        <s v="SLP-1155, FI-1495" u="1"/>
      </sharedItems>
    </cacheField>
    <cacheField name="EQ. DESC." numFmtId="0">
      <sharedItems containsBlank="1" count="107">
        <s v="-"/>
        <s v="Plant Feed Sampler"/>
        <s v="Thickener"/>
        <s v="HM Cyclone"/>
        <s v="Rejects Dewatering Screen"/>
        <s v="Mixing Box"/>
        <s v="Fines Pump"/>
        <s v="Air Compressor"/>
        <s v="Tertiary Sizer Discharge Chute"/>
        <s v="Plant Feed Bin Conveyor"/>
        <s v="Plant Feed Conveyor"/>
        <s v="Flocculant Distribution Tank"/>
        <s v="Sinks Screen"/>
        <s v="Reject Bin"/>
        <s v="Product Centrifuge"/>
        <s v="Deaeration Tank"/>
        <s v="Feeder Breaker"/>
        <s v="Reject Transfer Conveyor"/>
        <s v="Product Collector Conveyor"/>
        <s v="Primary Sized Coal Conveyor"/>
        <s v="Plant Feed Bin"/>
        <s v="Fines Centrifuge"/>
        <s v="Desliming Screen"/>
        <s v="Floats Screen"/>
        <s v="Pulping Chute"/>
        <s v="Tertiary Sizer"/>
        <s v="Vibrating Feeder"/>
        <s v="Shuttle conveyor"/>
        <s v="Secondary Sizer"/>
        <s v="Vacuum Pump"/>
        <s v="Circulating Medium Pump"/>
        <s v="Feeder Breaker Hydraulic Pack"/>
        <s v="Reject Collector Conveyor"/>
        <s v="Vacuum Disc Filter"/>
        <s v="Chain speed switch"/>
        <s v="Centrate Pump"/>
        <s v="HM Cyclone Feed Pump"/>
        <s v="Process Water Tank"/>
        <s v="Boom conveyor"/>
        <s v="Reject Sampler"/>
        <s v="Product Weightometer"/>
        <s v="Flotation Blower"/>
        <s v="Feeder Breaker Discharge Chute"/>
        <s v="Gland Service Water Pump"/>
        <s v="Process Water Pump"/>
        <s v="Spiral Feed Pump"/>
        <s v="Rejects Filter Conveyor"/>
        <s v="Reject Bin Discharge Gate"/>
        <s v="Belt Press Filter"/>
        <s v="Centrate Tank"/>
        <s v="Product Sampler"/>
        <s v="Sinks Screen Feed Chute"/>
        <s v="Circulating Medium Tank"/>
        <s v="Spiral Bank"/>
        <s v="Flotation Feed Tank"/>
        <s v="Product Slewing Stacker"/>
        <s v="Magnetic Separator"/>
        <s v="Tails Filter Plant U/F Pump"/>
        <s v="Vacuum Seal Water Pump"/>
        <s v="Filtrate Sump Pump"/>
        <s v="Sinks Screen Underpan"/>
        <s v="Raw Water Pump"/>
        <s v="Emergency Dam U/F Pump"/>
        <s v="Filtrate Pump"/>
        <m/>
        <s v="Floats Screen " u="1"/>
        <s v="Float Screen" u="1"/>
        <s v="Vibrating Feeder " u="1"/>
        <s v="Plant Feed Conveyor &amp; Product Collector Conveyor" u="1"/>
        <s v="Fines Centrifuge " u="1"/>
        <s v="Centrifuge" u="1"/>
        <s v="Product Cyclone" u="1"/>
        <s v="Spiral Feed Splitter Box" u="1"/>
        <s v="Sump Pump" u="1"/>
        <s v="CM tank Level" u="1"/>
        <s v="Floats Screen Discharge Chute" u="1"/>
        <s v="Flocculant Pump" u="1"/>
        <s v="Dewatering Cyclone" u="1"/>
        <s v="Product Conveyor Head Chute" u="1"/>
        <s v="Metal detector" u="1"/>
        <s v="Rejects Dewatering Screen &amp; Floats Screen" u="1"/>
        <s v="Air Compressor #1" u="1"/>
        <s v="Flotation Cell #4" u="1"/>
        <s v="Desliming Screen &amp; Rejects Dewatering Screen" u="1"/>
        <s v="Tramp Iron Magnet" u="1"/>
        <s v=" Desliming Screen " u="1"/>
        <s v="Floats Screen &amp; Desliming Screen" u="1"/>
        <s v="Product Cyclone Underflow Box" u="1"/>
        <s v="Magnetite Make Up Pump" u="1"/>
        <s v="Desliming Screen, Product Slewing Stacker" u="1"/>
        <s v="HM Cyclone Feed Pump, Vacuum Disc Filter" u="1"/>
        <s v="Flocculant Distribution Pump 2" u="1"/>
        <s v="Dilute Medium Pump" u="1"/>
        <s v="Cloth Wash Pump" u="1"/>
        <s v="Sieve Bend" u="1"/>
        <s v="Produt Cyclone" u="1"/>
        <s v="Reject Collector Conveyor Head Chute" u="1"/>
        <s v="Spiral Product Pump" u="1"/>
        <s v="Raw Water Tank" u="1"/>
        <s v="Belt Press Filter Feed Pump #1" u="1"/>
        <s v="Fine Product Centrifuge " u="1"/>
        <s v="CM Headbox" u="1"/>
        <s v="Sink screen" u="1"/>
        <s v="Fines Centriffuge" u="1"/>
        <s v="Process Water Head Tank" u="1"/>
        <s v="Feeder Breaker " u="1"/>
        <s v="Air Compressor With Integrated Dryer" u="1"/>
      </sharedItems>
    </cacheField>
    <cacheField name="DELAY OPS" numFmtId="0">
      <sharedItems containsString="0" containsBlank="1" containsNumber="1" minValue="0" maxValue="1"/>
    </cacheField>
    <cacheField name="SCH MTN" numFmtId="0">
      <sharedItems containsBlank="1"/>
    </cacheField>
    <cacheField name="UNSCH MTN" numFmtId="0">
      <sharedItems containsBlank="1"/>
    </cacheField>
    <cacheField name="SCH OPS" numFmtId="0">
      <sharedItems containsNonDate="0" containsString="0" containsBlank="1"/>
    </cacheField>
    <cacheField name="UNSCH OPS" numFmtId="0">
      <sharedItems containsBlank="1"/>
    </cacheField>
    <cacheField name="MINING DELAY" numFmtId="0">
      <sharedItems containsBlank="1"/>
    </cacheField>
    <cacheField name="WEATHER DELAY" numFmtId="0">
      <sharedItems containsNonDate="0" containsString="0" containsBlank="1"/>
    </cacheField>
    <cacheField name="OTHER DELAY" numFmtId="0">
      <sharedItems containsBlank="1"/>
    </cacheField>
    <cacheField name="Column1" numFmtId="0">
      <sharedItems containsBlank="1"/>
    </cacheField>
    <cacheField name="Column2" numFmtId="0">
      <sharedItems containsNonDate="0" containsString="0" containsBlank="1"/>
    </cacheField>
    <cacheField name="NOTE" numFmtId="0">
      <sharedItems containsBlank="1"/>
    </cacheField>
    <cacheField name="PICA" numFmtId="0">
      <sharedItems containsNonDate="0" containsString="0" containsBlank="1"/>
    </cacheField>
    <cacheField name="Weekly PA" numFmtId="0" formula="(168-DELAY)/(168)" databaseField="0"/>
    <cacheField name="Monthly PA" numFmtId="0" formula=" ('AVAILABLE TIME (MONTH)'-DELAY)/'AVAILABLE TIME (MONTH)'" databaseField="0"/>
    <cacheField name="Days (DATE)" numFmtId="0" databaseField="0">
      <fieldGroup base="10">
        <rangePr groupBy="days" startDate="2025-01-01T00:00:00" endDate="2025-09-01T00:00:00"/>
        <groupItems count="368">
          <s v="&lt;01/01/202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9/2025"/>
        </groupItems>
      </fieldGroup>
    </cacheField>
    <cacheField name="Months (DATE)" numFmtId="0" databaseField="0">
      <fieldGroup base="10">
        <rangePr groupBy="months" startDate="2025-01-01T00:00:00" endDate="2025-09-01T00:00:00"/>
        <groupItems count="14">
          <s v="&lt;01/01/2025"/>
          <s v="Jan"/>
          <s v="Feb"/>
          <s v="Mar"/>
          <s v="Apr"/>
          <s v="May"/>
          <s v="Jun"/>
          <s v="Jul"/>
          <s v="Aug"/>
          <s v="Sep"/>
          <s v="Oct"/>
          <s v="Nov"/>
          <s v="Dec"/>
          <s v="&gt;01/09/2025"/>
        </groupItems>
      </fieldGroup>
    </cacheField>
  </cacheFields>
  <extLst>
    <ext xmlns:x14="http://schemas.microsoft.com/office/spreadsheetml/2009/9/main" uri="{725AE2AE-9491-48be-B2B4-4EB974FC3084}">
      <x14:pivotCacheDefinition pivotCacheId="14739471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x v="0"/>
    <d v="2024-09-01T00:00:00"/>
    <d v="1899-12-30T00:00:00"/>
    <n v="0"/>
    <n v="24"/>
    <n v="24"/>
  </r>
  <r>
    <x v="1"/>
    <d v="2024-09-02T00:00:00"/>
    <d v="1899-12-30T05:18:00"/>
    <n v="0"/>
    <n v="18.7"/>
    <n v="18.7"/>
  </r>
  <r>
    <x v="1"/>
    <d v="2024-09-03T00:00:00"/>
    <d v="1899-12-30T18:45:00"/>
    <n v="3.9000000000000004"/>
    <n v="0"/>
    <n v="3.9000000000000004"/>
  </r>
  <r>
    <x v="1"/>
    <d v="2024-09-04T00:00:00"/>
    <d v="1899-12-30T15:58:00"/>
    <n v="4.1166666666666671"/>
    <n v="0"/>
    <n v="4.1166666666666671"/>
  </r>
  <r>
    <x v="1"/>
    <d v="2024-09-05T00:00:00"/>
    <d v="1899-12-30T06:27:00"/>
    <n v="17.55"/>
    <n v="0"/>
    <n v="17.55"/>
  </r>
  <r>
    <x v="1"/>
    <d v="2024-09-06T00:00:00"/>
    <d v="1899-12-30T21:34:00"/>
    <n v="1.2833333333333328"/>
    <n v="0"/>
    <n v="1.2833333333333328"/>
  </r>
  <r>
    <x v="1"/>
    <d v="2024-09-07T00:00:00"/>
    <d v="1899-12-30T22:56:00"/>
    <n v="1.0666666666666689"/>
    <n v="0"/>
    <n v="1.0666666666666689"/>
  </r>
  <r>
    <x v="1"/>
    <d v="2024-09-08T00:00:00"/>
    <d v="1899-12-30T21:05:00"/>
    <n v="0"/>
    <n v="0"/>
    <n v="0"/>
  </r>
  <r>
    <x v="2"/>
    <d v="2024-09-09T00:00:00"/>
    <d v="1899-12-30T22:43:00"/>
    <n v="4.9999999999999822E-2"/>
    <n v="0"/>
    <n v="4.9999999999999822E-2"/>
  </r>
  <r>
    <x v="2"/>
    <d v="2024-09-10T00:00:00"/>
    <d v="1899-12-30T23:22:00"/>
    <n v="0"/>
    <n v="0"/>
    <n v="0"/>
  </r>
  <r>
    <x v="2"/>
    <d v="2024-09-11T00:00:00"/>
    <d v="1899-12-30T20:43:00"/>
    <n v="1.6000000000000014"/>
    <n v="0"/>
    <n v="1.6000000000000014"/>
  </r>
  <r>
    <x v="2"/>
    <d v="2024-09-12T00:00:00"/>
    <d v="1899-12-30T19:25:00"/>
    <n v="2.816666666666666"/>
    <n v="0"/>
    <n v="2.816666666666666"/>
  </r>
  <r>
    <x v="2"/>
    <d v="2024-09-13T00:00:00"/>
    <d v="1899-12-30T12:59:00"/>
    <n v="11.016666666666666"/>
    <n v="0"/>
    <n v="11.016666666666666"/>
  </r>
  <r>
    <x v="2"/>
    <d v="2024-09-14T00:00:00"/>
    <d v="1899-12-30T21:52:00"/>
    <n v="2.0000000000000009"/>
    <n v="0"/>
    <n v="2.0000000000000009"/>
  </r>
  <r>
    <x v="2"/>
    <d v="2024-09-15T00:00:00"/>
    <d v="1899-12-30T21:11:00"/>
    <n v="1.7333333333333338"/>
    <n v="0"/>
    <n v="1.7333333333333338"/>
  </r>
  <r>
    <x v="3"/>
    <d v="2024-09-16T00:00:00"/>
    <d v="1899-12-30T22:45:00"/>
    <n v="0"/>
    <n v="0"/>
    <n v="0"/>
  </r>
  <r>
    <x v="3"/>
    <d v="2024-09-17T00:00:00"/>
    <d v="1899-12-30T20:04:00"/>
    <n v="1.9833333333333369"/>
    <n v="0"/>
    <n v="1.9833333333333369"/>
  </r>
  <r>
    <x v="3"/>
    <d v="2024-09-18T00:00:00"/>
    <d v="1899-12-30T22:28:00"/>
    <n v="0"/>
    <n v="0"/>
    <n v="0"/>
  </r>
  <r>
    <x v="3"/>
    <d v="2024-09-19T00:00:00"/>
    <d v="1899-12-30T17:32:00"/>
    <n v="5.4999999999999982"/>
    <n v="0"/>
    <n v="5.4999999999999982"/>
  </r>
  <r>
    <x v="3"/>
    <d v="2024-09-20T00:00:00"/>
    <d v="1899-12-30T21:29:00"/>
    <n v="0.46666666666666767"/>
    <n v="0"/>
    <n v="0.46666666666666767"/>
  </r>
  <r>
    <x v="3"/>
    <d v="2024-09-21T00:00:00"/>
    <d v="1899-12-30T09:18:00"/>
    <n v="0"/>
    <n v="13.116666666666665"/>
    <n v="13.116666666666665"/>
  </r>
  <r>
    <x v="3"/>
    <d v="2024-09-22T00:00:00"/>
    <d v="1899-12-30T22:18:00"/>
    <n v="0.11666666666666625"/>
    <n v="0"/>
    <n v="0.11666666666666625"/>
  </r>
  <r>
    <x v="4"/>
    <d v="2024-09-23T00:00:00"/>
    <d v="1899-12-30T21:05:00"/>
    <n v="1.8000000000000003"/>
    <n v="0"/>
    <n v="1.8000000000000003"/>
  </r>
  <r>
    <x v="4"/>
    <d v="2024-09-24T00:00:00"/>
    <d v="1899-12-30T19:00:00"/>
    <n v="1.6666666666666647"/>
    <n v="0"/>
    <n v="1.6666666666666647"/>
  </r>
  <r>
    <x v="4"/>
    <d v="2024-09-25T00:00:00"/>
    <d v="1899-12-30T20:10:00"/>
    <n v="1.6999999999999993"/>
    <n v="0"/>
    <n v="1.6999999999999993"/>
  </r>
  <r>
    <x v="4"/>
    <d v="2024-09-26T00:00:00"/>
    <d v="1899-12-30T21:28:00"/>
    <n v="2.3499999999999996"/>
    <n v="0"/>
    <n v="2.3499999999999996"/>
  </r>
  <r>
    <x v="4"/>
    <d v="2024-09-27T00:00:00"/>
    <d v="1899-12-30T19:07:00"/>
    <n v="1.0333333333333297"/>
    <n v="0"/>
    <n v="1.0333333333333297"/>
  </r>
  <r>
    <x v="4"/>
    <d v="2024-09-28T00:00:00"/>
    <d v="1899-12-30T20:58:00"/>
    <n v="2.9166666666666656"/>
    <n v="0"/>
    <n v="2.9166666666666656"/>
  </r>
  <r>
    <x v="4"/>
    <d v="2024-09-29T00:00:00"/>
    <d v="1899-12-30T19:19:00"/>
    <n v="3.7499999999999987"/>
    <n v="0"/>
    <n v="3.7499999999999987"/>
  </r>
  <r>
    <x v="5"/>
    <d v="2024-09-30T00:00:00"/>
    <d v="1899-12-30T19:46:00"/>
    <n v="1.116666666666668"/>
    <n v="0"/>
    <n v="1.116666666666668"/>
  </r>
  <r>
    <x v="5"/>
    <d v="2024-10-01T00:00:00"/>
    <d v="1899-12-30T21:08:00"/>
    <n v="0.63333333333333641"/>
    <n v="0"/>
    <n v="0.63333333333333641"/>
  </r>
  <r>
    <x v="5"/>
    <d v="2024-10-02T00:00:00"/>
    <d v="1899-12-30T23:16:00"/>
    <n v="0"/>
    <n v="0"/>
    <n v="0"/>
  </r>
  <r>
    <x v="5"/>
    <d v="2024-10-03T00:00:00"/>
    <d v="1899-12-30T18:36:00"/>
    <n v="0.63333333333333908"/>
    <n v="4.5166666666666666"/>
    <n v="5.1500000000000057"/>
  </r>
  <r>
    <x v="5"/>
    <d v="2024-10-04T00:00:00"/>
    <d v="1899-12-30T21:12:00"/>
    <n v="1.2333333333333316"/>
    <n v="0"/>
    <n v="1.2333333333333316"/>
  </r>
  <r>
    <x v="5"/>
    <d v="2024-10-05T00:00:00"/>
    <d v="1899-12-30T22:42:00"/>
    <n v="0"/>
    <n v="0"/>
    <n v="0"/>
  </r>
  <r>
    <x v="5"/>
    <d v="2024-10-06T00:00:00"/>
    <d v="1899-12-30T21:24:00"/>
    <n v="0.38333333333333464"/>
    <n v="0"/>
    <n v="0.38333333333333464"/>
  </r>
  <r>
    <x v="6"/>
    <d v="2024-10-07T00:00:00"/>
    <d v="1899-12-30T20:37:00"/>
    <n v="0.36666666666666803"/>
    <n v="0"/>
    <n v="0.36666666666666803"/>
  </r>
  <r>
    <x v="6"/>
    <d v="2024-10-08T00:00:00"/>
    <d v="1899-12-30T21:05:00"/>
    <n v="0.93333333333333401"/>
    <n v="0"/>
    <n v="0.93333333333333401"/>
  </r>
  <r>
    <x v="6"/>
    <d v="2024-10-09T00:00:00"/>
    <d v="1899-12-30T08:48:00"/>
    <n v="13.383333333333331"/>
    <n v="0"/>
    <n v="13.383333333333331"/>
  </r>
  <r>
    <x v="6"/>
    <d v="2024-10-10T00:00:00"/>
    <d v="1899-12-30T20:51:00"/>
    <n v="1.7333333333333352"/>
    <n v="0"/>
    <n v="1.7333333333333352"/>
  </r>
  <r>
    <x v="6"/>
    <d v="2024-10-11T00:00:00"/>
    <d v="1899-12-30T18:33:00"/>
    <n v="1.5333333333333306"/>
    <n v="0"/>
    <n v="1.5333333333333306"/>
  </r>
  <r>
    <x v="6"/>
    <d v="2024-10-12T00:00:00"/>
    <d v="1899-12-30T22:07:00"/>
    <n v="0.61666666666666714"/>
    <n v="0"/>
    <n v="0.61666666666666714"/>
  </r>
  <r>
    <x v="6"/>
    <d v="2024-10-13T00:00:00"/>
    <d v="1899-12-30T23:06:00"/>
    <n v="0.2166666666666659"/>
    <n v="0"/>
    <n v="0.2166666666666659"/>
  </r>
  <r>
    <x v="7"/>
    <d v="2024-10-14T00:00:00"/>
    <d v="1899-12-30T22:33:00"/>
    <n v="1.3666666666666711"/>
    <n v="0"/>
    <n v="1.3666666666666711"/>
  </r>
  <r>
    <x v="7"/>
    <d v="2024-10-15T00:00:00"/>
    <d v="1899-12-30T21:12:00"/>
    <n v="0"/>
    <n v="0"/>
    <n v="0"/>
  </r>
  <r>
    <x v="7"/>
    <d v="2024-10-16T00:00:00"/>
    <d v="1899-12-30T18:30:00"/>
    <n v="9.9999999999999645E-2"/>
    <n v="0"/>
    <n v="9.9999999999999645E-2"/>
  </r>
  <r>
    <x v="7"/>
    <d v="2024-10-17T00:00:00"/>
    <d v="1899-12-30T10:51:00"/>
    <n v="0.61666666666666681"/>
    <n v="11.3"/>
    <n v="11.916666666666668"/>
  </r>
  <r>
    <x v="7"/>
    <d v="2024-10-18T00:00:00"/>
    <d v="1899-12-30T19:23:00"/>
    <n v="3.3666666666666667"/>
    <n v="0"/>
    <n v="3.3666666666666667"/>
  </r>
  <r>
    <x v="7"/>
    <d v="2024-10-19T00:00:00"/>
    <d v="1899-12-30T23:01:00"/>
    <n v="0.28333333333333233"/>
    <n v="0"/>
    <n v="0.28333333333333233"/>
  </r>
  <r>
    <x v="7"/>
    <d v="2024-10-20T00:00:00"/>
    <d v="1899-12-30T23:43:00"/>
    <n v="9.9999999999999645E-2"/>
    <n v="0"/>
    <n v="9.9999999999999645E-2"/>
  </r>
  <r>
    <x v="8"/>
    <d v="2024-10-21T00:00:00"/>
    <d v="1899-12-30T22:19:00"/>
    <n v="1.6166666666666663"/>
    <n v="0"/>
    <n v="1.6166666666666663"/>
  </r>
  <r>
    <x v="8"/>
    <d v="2024-10-22T00:00:00"/>
    <d v="1899-12-30T23:24:00"/>
    <n v="0.28333333333333366"/>
    <n v="0"/>
    <n v="0.28333333333333366"/>
  </r>
  <r>
    <x v="8"/>
    <d v="2024-10-23T00:00:00"/>
    <d v="1899-12-30T23:06:00"/>
    <n v="0.31666666666666554"/>
    <n v="0"/>
    <n v="0.31666666666666554"/>
  </r>
  <r>
    <x v="8"/>
    <d v="2024-10-24T00:00:00"/>
    <d v="1899-12-30T22:45:00"/>
    <n v="0.76666666666666528"/>
    <n v="0"/>
    <n v="0.76666666666666528"/>
  </r>
  <r>
    <x v="8"/>
    <d v="2024-10-25T00:00:00"/>
    <d v="1899-12-30T20:51:00"/>
    <n v="0"/>
    <n v="0"/>
    <n v="0"/>
  </r>
  <r>
    <x v="8"/>
    <d v="2024-10-26T00:00:00"/>
    <d v="1899-12-30T20:27:00"/>
    <n v="2.3666666666666663"/>
    <n v="0"/>
    <n v="2.3666666666666663"/>
  </r>
  <r>
    <x v="8"/>
    <d v="2024-10-27T00:00:00"/>
    <d v="1899-12-30T15:21:00"/>
    <n v="7.0499999999999989"/>
    <n v="0"/>
    <n v="7.0499999999999989"/>
  </r>
  <r>
    <x v="9"/>
    <d v="2024-10-28T00:00:00"/>
    <d v="1899-12-30T22:55:00"/>
    <n v="0.69999999999999885"/>
    <n v="0"/>
    <n v="0.69999999999999885"/>
  </r>
  <r>
    <x v="9"/>
    <d v="2024-10-29T00:00:00"/>
    <d v="1899-12-30T18:41:00"/>
    <n v="4.2499999999999991"/>
    <n v="0"/>
    <n v="4.2499999999999991"/>
  </r>
  <r>
    <x v="9"/>
    <d v="2024-10-30T00:00:00"/>
    <d v="1899-12-30T23:21:00"/>
    <n v="0.19999999999999996"/>
    <n v="4.9999999999999822E-2"/>
    <n v="0.24999999999999978"/>
  </r>
  <r>
    <x v="9"/>
    <d v="2024-10-31T00:00:00"/>
    <d v="1899-12-30T00:00:00"/>
    <n v="0"/>
    <n v="24"/>
    <n v="24"/>
  </r>
  <r>
    <x v="9"/>
    <d v="2024-11-01T00:00:00"/>
    <d v="1899-12-30T00:00:00"/>
    <n v="6"/>
    <n v="18"/>
    <n v="24"/>
  </r>
  <r>
    <x v="9"/>
    <d v="2024-11-02T00:00:00"/>
    <d v="1899-12-30T11:19:00"/>
    <n v="8.6499999999379114"/>
    <n v="0"/>
    <n v="8.6499999999379114"/>
  </r>
  <r>
    <x v="9"/>
    <d v="2024-11-03T00:00:00"/>
    <d v="1899-12-30T18:38:00"/>
    <n v="5.049999999999998"/>
    <n v="0"/>
    <n v="5.049999999999998"/>
  </r>
  <r>
    <x v="10"/>
    <d v="2024-11-04T00:00:00"/>
    <d v="1899-12-30T23:42:00"/>
    <n v="0.29999999999999893"/>
    <n v="0"/>
    <n v="0.29999999999999893"/>
  </r>
  <r>
    <x v="10"/>
    <d v="2024-11-05T00:00:00"/>
    <d v="1899-12-30T19:41:00"/>
    <n v="3.75"/>
    <n v="0"/>
    <n v="3.75"/>
  </r>
  <r>
    <x v="10"/>
    <d v="2024-11-06T00:00:00"/>
    <d v="1899-12-30T17:03:00"/>
    <n v="3.5333333333333328"/>
    <n v="0"/>
    <n v="3.5333333333333328"/>
  </r>
  <r>
    <x v="10"/>
    <d v="2024-11-07T00:00:00"/>
    <d v="1899-12-30T21:20:00"/>
    <n v="0"/>
    <n v="0"/>
    <n v="0"/>
  </r>
  <r>
    <x v="10"/>
    <d v="2024-11-08T00:00:00"/>
    <d v="1899-12-30T20:24:00"/>
    <n v="0.64999999999999769"/>
    <n v="0"/>
    <n v="0.64999999999999769"/>
  </r>
  <r>
    <x v="10"/>
    <d v="2024-11-09T00:00:00"/>
    <d v="1899-12-30T17:25:00"/>
    <n v="0.16666666666666607"/>
    <n v="0"/>
    <n v="0.16666666666666607"/>
  </r>
  <r>
    <x v="10"/>
    <d v="2024-11-10T00:00:00"/>
    <d v="1899-12-30T19:41:00"/>
    <n v="0"/>
    <n v="0"/>
    <n v="0"/>
  </r>
  <r>
    <x v="11"/>
    <d v="2024-11-11T00:00:00"/>
    <d v="1899-12-30T13:02:00"/>
    <n v="6.0333333333333332"/>
    <n v="0"/>
    <n v="6.0333333333333332"/>
  </r>
  <r>
    <x v="11"/>
    <d v="2024-11-12T00:00:00"/>
    <d v="1899-12-30T04:12:00"/>
    <n v="6.9833333333449739"/>
    <n v="12.816666666666666"/>
    <n v="19.800000000011639"/>
  </r>
  <r>
    <x v="11"/>
    <d v="2024-11-13T00:00:00"/>
    <d v="1899-12-30T13:03:00"/>
    <n v="10.950000000085371"/>
    <n v="0"/>
    <n v="10.950000000085371"/>
  </r>
  <r>
    <x v="11"/>
    <d v="2024-11-14T00:00:00"/>
    <d v="1899-12-30T20:17:00"/>
    <n v="1.1166666666666667"/>
    <n v="0"/>
    <n v="1.1166666666666667"/>
  </r>
  <r>
    <x v="11"/>
    <d v="2024-11-15T00:00:00"/>
    <d v="1899-12-30T14:58:00"/>
    <n v="1.0833333333333335"/>
    <n v="0"/>
    <n v="1.0833333333333335"/>
  </r>
  <r>
    <x v="11"/>
    <d v="2024-11-16T00:00:00"/>
    <d v="1899-12-30T21:08:00"/>
    <n v="2.1833333333333336"/>
    <n v="0"/>
    <n v="2.1833333333333336"/>
  </r>
  <r>
    <x v="11"/>
    <d v="2024-11-17T00:00:00"/>
    <d v="1899-12-30T18:38:00"/>
    <n v="0.28333333333333366"/>
    <n v="0"/>
    <n v="0.28333333333333366"/>
  </r>
  <r>
    <x v="12"/>
    <d v="2024-11-18T00:00:00"/>
    <d v="1899-12-30T21:47:00"/>
    <n v="0.31666666666666687"/>
    <n v="0"/>
    <n v="0.31666666666666687"/>
  </r>
  <r>
    <x v="12"/>
    <d v="2024-11-19T00:00:00"/>
    <d v="1899-12-31T00:00:00"/>
    <n v="0"/>
    <n v="0"/>
    <n v="0"/>
  </r>
  <r>
    <x v="12"/>
    <d v="2024-11-20T00:00:00"/>
    <d v="1899-12-30T17:39:00"/>
    <n v="0"/>
    <n v="0"/>
    <n v="0"/>
  </r>
  <r>
    <x v="12"/>
    <d v="2024-11-21T00:00:00"/>
    <d v="1899-12-30T23:18:00"/>
    <n v="0.18333333333333268"/>
    <n v="0"/>
    <n v="0.18333333333333268"/>
  </r>
  <r>
    <x v="12"/>
    <d v="2024-11-22T00:00:00"/>
    <d v="1899-12-30T22:15:00"/>
    <n v="0.36666666666666803"/>
    <n v="0"/>
    <n v="0.36666666666666803"/>
  </r>
  <r>
    <x v="12"/>
    <d v="2024-11-23T00:00:00"/>
    <d v="1899-12-30T17:11:00"/>
    <n v="1.166666666666667"/>
    <n v="0"/>
    <n v="1.166666666666667"/>
  </r>
  <r>
    <x v="12"/>
    <d v="2024-11-24T00:00:00"/>
    <d v="1899-12-30T23:16:00"/>
    <n v="0.73333333333333306"/>
    <n v="0"/>
    <n v="0.73333333333333306"/>
  </r>
  <r>
    <x v="13"/>
    <d v="2024-11-25T00:00:00"/>
    <d v="1899-12-30T22:59:00"/>
    <n v="1.0166666666666657"/>
    <n v="0"/>
    <n v="1.0166666666666657"/>
  </r>
  <r>
    <x v="13"/>
    <d v="2024-11-26T00:00:00"/>
    <d v="1899-12-30T23:26:00"/>
    <n v="0"/>
    <n v="0"/>
    <n v="0"/>
  </r>
  <r>
    <x v="13"/>
    <d v="2024-11-27T00:00:00"/>
    <d v="1899-12-31T00:00:00"/>
    <n v="0"/>
    <n v="0"/>
    <n v="0"/>
  </r>
  <r>
    <x v="13"/>
    <d v="2024-11-28T00:00:00"/>
    <d v="1899-12-30T20:18:00"/>
    <n v="2.7666666666666666"/>
    <n v="0"/>
    <n v="2.7666666666666666"/>
  </r>
  <r>
    <x v="13"/>
    <d v="2024-11-29T00:00:00"/>
    <d v="1899-12-30T20:09:00"/>
    <n v="2.5666666666666655"/>
    <n v="0"/>
    <n v="2.5666666666666655"/>
  </r>
  <r>
    <x v="13"/>
    <d v="2024-11-30T00:00:00"/>
    <d v="1899-12-30T20:57:00"/>
    <n v="0.74999999999999845"/>
    <n v="0"/>
    <n v="0.74999999999999845"/>
  </r>
  <r>
    <x v="13"/>
    <d v="2024-12-01T00:00:00"/>
    <d v="1899-12-30T15:11:00"/>
    <n v="0"/>
    <n v="0"/>
    <n v="0"/>
  </r>
  <r>
    <x v="14"/>
    <d v="2024-12-02T00:00:00"/>
    <d v="1899-12-30T20:50:00"/>
    <n v="0"/>
    <n v="0"/>
    <n v="0"/>
  </r>
  <r>
    <x v="14"/>
    <d v="2024-12-03T00:00:00"/>
    <d v="1899-12-30T17:20:00"/>
    <n v="0"/>
    <n v="0"/>
    <n v="0"/>
  </r>
  <r>
    <x v="14"/>
    <d v="2024-12-04T00:00:00"/>
    <d v="1899-12-30T12:24:00"/>
    <n v="0"/>
    <n v="0"/>
    <n v="0"/>
  </r>
  <r>
    <x v="14"/>
    <d v="2024-12-05T00:00:00"/>
    <d v="1899-12-30T03:43:00"/>
    <n v="0"/>
    <n v="0"/>
    <n v="0"/>
  </r>
  <r>
    <x v="14"/>
    <d v="2024-12-06T00:00:00"/>
    <d v="1899-12-30T20:23:00"/>
    <n v="0"/>
    <n v="0"/>
    <n v="0"/>
  </r>
  <r>
    <x v="14"/>
    <d v="2024-12-07T00:00:00"/>
    <d v="1899-12-30T17:11:00"/>
    <n v="0"/>
    <n v="0"/>
    <n v="0"/>
  </r>
  <r>
    <x v="14"/>
    <d v="2024-12-08T00:00:00"/>
    <m/>
    <n v="0"/>
    <n v="0"/>
    <n v="0"/>
  </r>
  <r>
    <x v="15"/>
    <d v="2024-12-09T00:00:00"/>
    <m/>
    <n v="0"/>
    <n v="0"/>
    <n v="0"/>
  </r>
  <r>
    <x v="15"/>
    <d v="2024-12-10T00:00:00"/>
    <m/>
    <n v="0"/>
    <n v="0"/>
    <n v="0"/>
  </r>
  <r>
    <x v="15"/>
    <d v="2024-12-11T00:00:00"/>
    <m/>
    <n v="0"/>
    <n v="0"/>
    <n v="0"/>
  </r>
  <r>
    <x v="15"/>
    <d v="2024-12-12T00:00:00"/>
    <m/>
    <n v="0"/>
    <n v="0"/>
    <n v="0"/>
  </r>
  <r>
    <x v="15"/>
    <d v="2024-12-13T00:00:00"/>
    <m/>
    <n v="0"/>
    <n v="0"/>
    <n v="0"/>
  </r>
  <r>
    <x v="15"/>
    <d v="2024-12-14T00:00:00"/>
    <m/>
    <n v="0"/>
    <n v="0"/>
    <n v="0"/>
  </r>
  <r>
    <x v="15"/>
    <d v="2024-12-15T00:00:00"/>
    <m/>
    <n v="0"/>
    <n v="0"/>
    <n v="0"/>
  </r>
  <r>
    <x v="16"/>
    <d v="2024-12-16T00:00:00"/>
    <m/>
    <n v="0"/>
    <n v="0"/>
    <n v="0"/>
  </r>
  <r>
    <x v="16"/>
    <d v="2024-12-17T00:00:00"/>
    <m/>
    <n v="0"/>
    <n v="0"/>
    <n v="0"/>
  </r>
  <r>
    <x v="16"/>
    <d v="2024-12-18T00:00:00"/>
    <m/>
    <n v="0"/>
    <n v="0"/>
    <n v="0"/>
  </r>
  <r>
    <x v="16"/>
    <d v="2024-12-19T00:00:00"/>
    <m/>
    <n v="0"/>
    <n v="0"/>
    <n v="0"/>
  </r>
  <r>
    <x v="16"/>
    <d v="2024-12-20T00:00:00"/>
    <m/>
    <n v="0"/>
    <n v="0"/>
    <n v="0"/>
  </r>
  <r>
    <x v="16"/>
    <d v="2024-12-21T00:00:00"/>
    <m/>
    <n v="0"/>
    <n v="0"/>
    <n v="0"/>
  </r>
  <r>
    <x v="16"/>
    <d v="2024-12-22T00:00:00"/>
    <m/>
    <n v="0"/>
    <n v="0"/>
    <n v="0"/>
  </r>
  <r>
    <x v="17"/>
    <d v="2024-12-23T00:00:00"/>
    <m/>
    <n v="0"/>
    <n v="0"/>
    <n v="0"/>
  </r>
  <r>
    <x v="17"/>
    <d v="2024-12-24T00:00:00"/>
    <m/>
    <n v="0"/>
    <n v="0"/>
    <n v="0"/>
  </r>
  <r>
    <x v="17"/>
    <d v="2024-12-25T00:00:00"/>
    <m/>
    <n v="0"/>
    <n v="0"/>
    <n v="0"/>
  </r>
  <r>
    <x v="17"/>
    <d v="2024-12-26T00:00:00"/>
    <m/>
    <n v="0"/>
    <n v="0"/>
    <n v="0"/>
  </r>
  <r>
    <x v="17"/>
    <d v="2024-12-27T00:00:00"/>
    <m/>
    <n v="0"/>
    <n v="0"/>
    <n v="0"/>
  </r>
  <r>
    <x v="17"/>
    <d v="2024-12-28T00:00:00"/>
    <m/>
    <n v="0"/>
    <n v="0"/>
    <n v="0"/>
  </r>
  <r>
    <x v="17"/>
    <d v="2024-12-29T00:00:00"/>
    <m/>
    <n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44">
  <r>
    <x v="0"/>
    <x v="0"/>
    <x v="0"/>
    <n v="0.31666666666666687"/>
    <x v="0"/>
    <n v="744"/>
    <n v="0.85"/>
    <n v="0.9"/>
    <m/>
    <m/>
    <x v="0"/>
    <d v="1899-12-30T06:00:00"/>
    <d v="1899-12-30T06:19:00"/>
    <x v="0"/>
    <x v="0"/>
    <n v="1.3194444444444453E-2"/>
    <m/>
    <m/>
    <m/>
    <m/>
    <s v="No Loader Available"/>
    <m/>
    <m/>
    <s v="Waiting loader support and confirmation"/>
    <m/>
    <s v="Waiting loader support and confirmation"/>
    <m/>
  </r>
  <r>
    <x v="0"/>
    <x v="0"/>
    <x v="0"/>
    <n v="3.3333333333334547E-2"/>
    <x v="1"/>
    <n v="744"/>
    <n v="0.85"/>
    <n v="0.9"/>
    <m/>
    <m/>
    <x v="0"/>
    <d v="1899-12-30T06:33:00"/>
    <d v="1899-12-30T06:35:00"/>
    <x v="1"/>
    <x v="1"/>
    <n v="1.3888888888889395E-3"/>
    <m/>
    <s v="Breakdown"/>
    <m/>
    <m/>
    <m/>
    <m/>
    <m/>
    <s v="Plant feed sampler_hammer instream (due to problem in motor brake)"/>
    <m/>
    <s v="Plant feed sampler_hammer instream (due to problem in motor brake)"/>
    <m/>
  </r>
  <r>
    <x v="0"/>
    <x v="0"/>
    <x v="0"/>
    <n v="19.749999999999996"/>
    <x v="0"/>
    <n v="744"/>
    <n v="0.85"/>
    <n v="0.9"/>
    <m/>
    <m/>
    <x v="0"/>
    <d v="1899-12-30T07:45:00"/>
    <d v="1899-12-31T03:30:00"/>
    <x v="2"/>
    <x v="2"/>
    <n v="0.82291666666666652"/>
    <m/>
    <m/>
    <m/>
    <s v="Productions Delay"/>
    <m/>
    <m/>
    <m/>
    <s v="Thickener_torque and bedmass_high (due  to accumulation material when the downtime happen before)"/>
    <m/>
    <s v="Thickener_torque and bedmass_high (due  to accumulation material when the downtime happen before)"/>
    <m/>
  </r>
  <r>
    <x v="0"/>
    <x v="0"/>
    <x v="0"/>
    <n v="0"/>
    <x v="0"/>
    <n v="744"/>
    <n v="0.85"/>
    <n v="0.9"/>
    <m/>
    <m/>
    <x v="1"/>
    <d v="1899-12-30T06:00:00"/>
    <d v="1899-12-30T06:00:00"/>
    <x v="0"/>
    <x v="0"/>
    <n v="0"/>
    <m/>
    <m/>
    <m/>
    <m/>
    <m/>
    <m/>
    <m/>
    <s v="No delay"/>
    <m/>
    <s v="No delay"/>
    <m/>
  </r>
  <r>
    <x v="0"/>
    <x v="0"/>
    <x v="0"/>
    <n v="1.316666666666666"/>
    <x v="0"/>
    <n v="744"/>
    <n v="0.85"/>
    <n v="0.9"/>
    <m/>
    <m/>
    <x v="2"/>
    <d v="1899-12-30T11:03:00"/>
    <d v="1899-12-30T12:22:00"/>
    <x v="0"/>
    <x v="0"/>
    <n v="5.4861111111111083E-2"/>
    <m/>
    <m/>
    <m/>
    <m/>
    <m/>
    <m/>
    <s v="Friday Prayer"/>
    <s v="Friday prayer"/>
    <m/>
    <s v="Friday prayer"/>
    <m/>
  </r>
  <r>
    <x v="0"/>
    <x v="0"/>
    <x v="0"/>
    <n v="0.28333333333333233"/>
    <x v="1"/>
    <n v="744"/>
    <n v="0.85"/>
    <n v="0.9"/>
    <m/>
    <m/>
    <x v="2"/>
    <d v="1899-12-30T19:17:00"/>
    <d v="1899-12-30T19:34:00"/>
    <x v="3"/>
    <x v="3"/>
    <n v="1.1805555555555514E-2"/>
    <m/>
    <s v="Breakdown"/>
    <m/>
    <m/>
    <m/>
    <m/>
    <m/>
    <s v="HM cyclone_underflow_block (due to oversize material)"/>
    <m/>
    <s v="HM cyclone_underflow_block (due to oversize material)"/>
    <m/>
  </r>
  <r>
    <x v="0"/>
    <x v="0"/>
    <x v="0"/>
    <n v="0"/>
    <x v="0"/>
    <n v="744"/>
    <n v="0.85"/>
    <n v="0.9"/>
    <m/>
    <m/>
    <x v="3"/>
    <d v="1899-12-30T06:00:00"/>
    <d v="1899-12-30T06:00:00"/>
    <x v="0"/>
    <x v="0"/>
    <n v="0"/>
    <m/>
    <m/>
    <m/>
    <m/>
    <m/>
    <m/>
    <m/>
    <s v="No delay"/>
    <m/>
    <s v="No delay"/>
    <m/>
  </r>
  <r>
    <x v="0"/>
    <x v="0"/>
    <x v="0"/>
    <n v="0.3666666666666667"/>
    <x v="1"/>
    <n v="744"/>
    <n v="0.85"/>
    <n v="0.9"/>
    <m/>
    <m/>
    <x v="4"/>
    <d v="1899-12-30T07:46:00"/>
    <d v="1899-12-30T08:08:00"/>
    <x v="4"/>
    <x v="4"/>
    <n v="1.5277777777777779E-2"/>
    <m/>
    <s v="Breakdown"/>
    <m/>
    <m/>
    <m/>
    <m/>
    <m/>
    <s v="Rejects dewatering screen_clamp_repair (due to clamp detached)"/>
    <m/>
    <s v="Rejects dewatering screen_clamp_repair (due to clamp detached)"/>
    <m/>
  </r>
  <r>
    <x v="0"/>
    <x v="0"/>
    <x v="0"/>
    <n v="1.5666666666666664"/>
    <x v="1"/>
    <n v="744"/>
    <n v="0.85"/>
    <n v="0.9"/>
    <m/>
    <m/>
    <x v="4"/>
    <d v="1899-12-30T13:39:00"/>
    <d v="1899-12-30T15:13:00"/>
    <x v="5"/>
    <x v="5"/>
    <n v="6.5277777777777768E-2"/>
    <m/>
    <s v="Breakdown"/>
    <m/>
    <m/>
    <m/>
    <m/>
    <m/>
    <s v="Mixing box_inlet pipe_patching (due to pipe leakage)"/>
    <m/>
    <s v="Mixing box_inlet pipe_patching (due to pipe leakage)"/>
    <m/>
  </r>
  <r>
    <x v="0"/>
    <x v="0"/>
    <x v="0"/>
    <n v="8.3333333333333037E-2"/>
    <x v="1"/>
    <n v="744"/>
    <n v="0.85"/>
    <n v="0.9"/>
    <m/>
    <m/>
    <x v="4"/>
    <d v="1899-12-30T15:31:00"/>
    <d v="1899-12-30T15:36:00"/>
    <x v="6"/>
    <x v="6"/>
    <n v="3.4722222222222099E-3"/>
    <m/>
    <s v="Breakdown"/>
    <m/>
    <m/>
    <m/>
    <m/>
    <m/>
    <s v="Fines pump_stop (no indication trip)"/>
    <m/>
    <s v="Fines pump_stop (no indication trip)"/>
    <m/>
  </r>
  <r>
    <x v="0"/>
    <x v="0"/>
    <x v="0"/>
    <n v="0.24999999999999911"/>
    <x v="1"/>
    <n v="744"/>
    <n v="0.85"/>
    <n v="0.9"/>
    <m/>
    <m/>
    <x v="4"/>
    <d v="1899-12-30T18:01:00"/>
    <d v="1899-12-30T18:16:00"/>
    <x v="7"/>
    <x v="7"/>
    <n v="1.041666666666663E-2"/>
    <m/>
    <s v="Breakdown"/>
    <m/>
    <m/>
    <m/>
    <m/>
    <m/>
    <s v="Aucomp 004_low pressure no indication"/>
    <m/>
    <s v="Aucomp 004_low pressure no indication"/>
    <m/>
  </r>
  <r>
    <x v="1"/>
    <x v="0"/>
    <x v="0"/>
    <n v="0.25000000000000178"/>
    <x v="1"/>
    <n v="744"/>
    <n v="0.85"/>
    <n v="0.9"/>
    <m/>
    <m/>
    <x v="5"/>
    <d v="1899-12-30T21:56:00"/>
    <d v="1899-12-30T22:11:00"/>
    <x v="8"/>
    <x v="8"/>
    <n v="1.0416666666666741E-2"/>
    <m/>
    <s v="Breakdown"/>
    <m/>
    <m/>
    <m/>
    <m/>
    <m/>
    <s v="Tertiary sizer discharge chute_sensor block chute_active ( due to Cable sensor broken cause by hit by materials (Repair cable &amp; replace fuse, Modify cover cable sensor for prevent  breakdown)"/>
    <m/>
    <s v="Tertiary sizer discharge chute_sensor block chute_active ( due to Cable sensor broken cause by hit by materials (Repair cable &amp; replace fuse, Modify cover cable sensor for prevent  breakdown)"/>
    <m/>
  </r>
  <r>
    <x v="1"/>
    <x v="0"/>
    <x v="0"/>
    <n v="0.26666666666666572"/>
    <x v="1"/>
    <n v="744"/>
    <n v="0.85"/>
    <n v="0.9"/>
    <m/>
    <m/>
    <x v="5"/>
    <d v="1899-12-30T22:54:00"/>
    <d v="1899-12-30T23:10:00"/>
    <x v="9"/>
    <x v="9"/>
    <n v="1.1111111111111072E-2"/>
    <m/>
    <s v="Breakdown"/>
    <m/>
    <m/>
    <m/>
    <m/>
    <m/>
    <s v="Plant feed bin conveyor_speed_low (due to sensor bypass)"/>
    <m/>
    <s v="Plant feed bin conveyor_speed_low (due to sensor bypass)"/>
    <m/>
  </r>
  <r>
    <x v="1"/>
    <x v="0"/>
    <x v="0"/>
    <n v="4.9999999999999822E-2"/>
    <x v="1"/>
    <n v="744"/>
    <n v="0.85"/>
    <n v="0.9"/>
    <m/>
    <m/>
    <x v="6"/>
    <d v="1899-12-30T09:44:00"/>
    <d v="1899-12-30T09:47:00"/>
    <x v="10"/>
    <x v="10"/>
    <n v="2.0833333333333259E-3"/>
    <m/>
    <s v="Breakdown"/>
    <m/>
    <m/>
    <m/>
    <m/>
    <m/>
    <s v="Plant feed conveyor_belt rip sensor_active (due to system error)"/>
    <m/>
    <s v="Plant feed conveyor_belt rip sensor_active (due to system error)"/>
    <m/>
  </r>
  <r>
    <x v="1"/>
    <x v="0"/>
    <x v="0"/>
    <n v="4.9999999999999822E-2"/>
    <x v="1"/>
    <n v="744"/>
    <n v="0.85"/>
    <n v="0.9"/>
    <m/>
    <m/>
    <x v="6"/>
    <d v="1899-12-30T22:36:00"/>
    <d v="1899-12-30T22:39:00"/>
    <x v="11"/>
    <x v="11"/>
    <n v="2.0833333333333259E-3"/>
    <m/>
    <s v="Breakdown"/>
    <m/>
    <m/>
    <m/>
    <m/>
    <m/>
    <s v="Flocculant pump_trip (due to level transmitter error)"/>
    <m/>
    <s v="Flocculant pump_trip (due to level transmitter error)"/>
    <m/>
  </r>
  <r>
    <x v="1"/>
    <x v="0"/>
    <x v="0"/>
    <n v="2.7833333333333368"/>
    <x v="1"/>
    <n v="744"/>
    <n v="0.85"/>
    <n v="0.9"/>
    <m/>
    <m/>
    <x v="6"/>
    <d v="1899-12-31T00:30:00"/>
    <d v="1899-12-31T03:17:00"/>
    <x v="12"/>
    <x v="12"/>
    <n v="0.11597222222222237"/>
    <m/>
    <s v="Breakdown"/>
    <m/>
    <m/>
    <m/>
    <m/>
    <m/>
    <s v="Sinks sreen_blank panel_detached (due to broken polysnap)"/>
    <m/>
    <s v="Sinks sreen_blank panel_detached (due to broken polysnap)"/>
    <m/>
  </r>
  <r>
    <x v="1"/>
    <x v="0"/>
    <x v="0"/>
    <n v="0.90000000000000213"/>
    <x v="0"/>
    <n v="744"/>
    <n v="0.85"/>
    <n v="0.9"/>
    <m/>
    <m/>
    <x v="6"/>
    <d v="1899-12-31T05:06:00"/>
    <d v="1899-12-31T06:00:00"/>
    <x v="13"/>
    <x v="13"/>
    <n v="3.7500000000000089E-2"/>
    <m/>
    <m/>
    <m/>
    <m/>
    <s v="Reject Bin Full"/>
    <m/>
    <m/>
    <s v="Reject emergency yard_full  (due to rain and slippery at reject disposal access)"/>
    <m/>
    <s v="Reject emergency yard_full  (due to rain and slippery at reject disposal access)"/>
    <m/>
  </r>
  <r>
    <x v="1"/>
    <x v="0"/>
    <x v="0"/>
    <n v="2.6166666666666667"/>
    <x v="0"/>
    <n v="744"/>
    <n v="0.85"/>
    <n v="0.9"/>
    <m/>
    <m/>
    <x v="7"/>
    <d v="1899-12-30T06:00:00"/>
    <d v="1899-12-30T08:37:00"/>
    <x v="13"/>
    <x v="13"/>
    <n v="0.10902777777777778"/>
    <m/>
    <m/>
    <m/>
    <m/>
    <s v="Reject Bin Full"/>
    <m/>
    <m/>
    <s v="Reject emergency yard_full  (due to rain and slippery at reject disposal access)"/>
    <m/>
    <s v="Reject emergency yard_full  (due to rain and slippery at reject disposal access)"/>
    <m/>
  </r>
  <r>
    <x v="1"/>
    <x v="0"/>
    <x v="0"/>
    <n v="1.2999999999999994"/>
    <x v="1"/>
    <n v="744"/>
    <n v="0.85"/>
    <n v="0.9"/>
    <m/>
    <m/>
    <x v="7"/>
    <d v="1899-12-30T08:37:00"/>
    <d v="1899-12-30T09:55:00"/>
    <x v="14"/>
    <x v="14"/>
    <n v="5.4166666666666641E-2"/>
    <m/>
    <s v="Breakdown"/>
    <m/>
    <m/>
    <m/>
    <m/>
    <m/>
    <s v="Coarse centrifuge_basket_replace (due to basket broken)"/>
    <m/>
    <s v="Coarse centrifuge_basket_replace (due to basket broken)"/>
    <m/>
  </r>
  <r>
    <x v="1"/>
    <x v="0"/>
    <x v="0"/>
    <n v="0.45000000000000107"/>
    <x v="0"/>
    <n v="744"/>
    <n v="0.85"/>
    <n v="0.9"/>
    <m/>
    <m/>
    <x v="7"/>
    <d v="1899-12-30T09:55:00"/>
    <d v="1899-12-30T10:22:00"/>
    <x v="13"/>
    <x v="13"/>
    <n v="1.8750000000000044E-2"/>
    <m/>
    <m/>
    <m/>
    <m/>
    <s v="Reject Bin Full"/>
    <m/>
    <m/>
    <s v="Start up Plant  (due to delay reject bin full)"/>
    <m/>
    <s v="Start up Plant  (due to delay reject bin full)"/>
    <m/>
  </r>
  <r>
    <x v="1"/>
    <x v="0"/>
    <x v="0"/>
    <n v="0.29999999999999893"/>
    <x v="0"/>
    <n v="744"/>
    <n v="0.85"/>
    <n v="0.9"/>
    <m/>
    <m/>
    <x v="7"/>
    <d v="1899-12-30T10:44:00"/>
    <d v="1899-12-30T11:02:00"/>
    <x v="15"/>
    <x v="15"/>
    <n v="1.2499999999999956E-2"/>
    <m/>
    <m/>
    <m/>
    <s v="Blocked/Stopped"/>
    <m/>
    <m/>
    <m/>
    <s v="Deaeration tank_overflow (due to over frother )"/>
    <m/>
    <s v="Deaeration tank_overflow (due to over frother )"/>
    <m/>
  </r>
  <r>
    <x v="1"/>
    <x v="0"/>
    <x v="0"/>
    <n v="6.666666666666643E-2"/>
    <x v="1"/>
    <n v="744"/>
    <n v="0.85"/>
    <n v="0.9"/>
    <m/>
    <m/>
    <x v="7"/>
    <d v="1899-12-30T17:16:00"/>
    <d v="1899-12-30T17:20:00"/>
    <x v="11"/>
    <x v="11"/>
    <n v="2.7777777777777679E-3"/>
    <m/>
    <s v="Breakdown"/>
    <m/>
    <m/>
    <m/>
    <m/>
    <m/>
    <s v="Flocculant pump_trip (due to level transmitter error)"/>
    <m/>
    <s v="Flocculant pump_trip (due to level transmitter error)"/>
    <m/>
  </r>
  <r>
    <x v="1"/>
    <x v="0"/>
    <x v="0"/>
    <n v="2.3999999999999995"/>
    <x v="0"/>
    <n v="744"/>
    <n v="0.85"/>
    <n v="0.9"/>
    <m/>
    <m/>
    <x v="7"/>
    <d v="1899-12-30T20:03:00"/>
    <d v="1899-12-30T22:27:00"/>
    <x v="13"/>
    <x v="13"/>
    <n v="9.9999999999999978E-2"/>
    <m/>
    <m/>
    <m/>
    <m/>
    <s v="Reject Bin Full"/>
    <m/>
    <m/>
    <s v="Reject emergency yard_full  (due to rain and slippery at reject disposal access)"/>
    <m/>
    <s v="Reject emergency yard_full  (due to rain and slippery at reject disposal access)"/>
    <m/>
  </r>
  <r>
    <x v="1"/>
    <x v="0"/>
    <x v="0"/>
    <n v="4.0166666666666684"/>
    <x v="0"/>
    <n v="744"/>
    <n v="0.85"/>
    <n v="0.9"/>
    <m/>
    <m/>
    <x v="7"/>
    <d v="1899-12-30T23:59:00"/>
    <d v="1899-12-31T04:00:00"/>
    <x v="16"/>
    <x v="16"/>
    <n v="0.16736111111111118"/>
    <m/>
    <m/>
    <m/>
    <m/>
    <s v="OB Rock Contamination"/>
    <m/>
    <m/>
    <s v="Feeder Breaker_block (due to oversize OB)"/>
    <m/>
    <s v="Feeder Breaker_block (due to oversize OB)"/>
    <m/>
  </r>
  <r>
    <x v="1"/>
    <x v="0"/>
    <x v="0"/>
    <n v="1.9999999999999982"/>
    <x v="0"/>
    <n v="744"/>
    <n v="0.85"/>
    <n v="0.9"/>
    <m/>
    <m/>
    <x v="7"/>
    <d v="1899-12-31T04:00:00"/>
    <d v="1899-12-31T06:00:00"/>
    <x v="13"/>
    <x v="13"/>
    <n v="8.3333333333333259E-2"/>
    <m/>
    <m/>
    <m/>
    <m/>
    <s v="Reject Bin Full"/>
    <m/>
    <m/>
    <s v="Reject emergency yard_full  (due to rain and slippery at reject disposal access)"/>
    <m/>
    <s v="Reject emergency yard_full  (due to rain and slippery at reject disposal access)"/>
    <m/>
  </r>
  <r>
    <x v="1"/>
    <x v="0"/>
    <x v="0"/>
    <n v="5.1333333333333337"/>
    <x v="0"/>
    <n v="744"/>
    <n v="0.85"/>
    <n v="0.9"/>
    <m/>
    <m/>
    <x v="8"/>
    <d v="1899-12-30T06:00:00"/>
    <d v="1899-12-30T11:08:00"/>
    <x v="13"/>
    <x v="13"/>
    <n v="0.21388888888888891"/>
    <m/>
    <m/>
    <m/>
    <m/>
    <s v="Reject Bin Full"/>
    <m/>
    <m/>
    <s v="Reject emergency yard_full (due to rain and slippery at reject disposal access)"/>
    <m/>
    <s v="Reject emergency yard_full (due to rain and slippery at reject disposal access)"/>
    <m/>
  </r>
  <r>
    <x v="1"/>
    <x v="0"/>
    <x v="0"/>
    <n v="0.18333333333333401"/>
    <x v="1"/>
    <n v="744"/>
    <n v="0.85"/>
    <n v="0.9"/>
    <m/>
    <m/>
    <x v="8"/>
    <d v="1899-12-30T11:42:00"/>
    <d v="1899-12-30T11:53:00"/>
    <x v="17"/>
    <x v="17"/>
    <n v="7.6388888888889173E-3"/>
    <m/>
    <s v="Breakdown"/>
    <m/>
    <m/>
    <m/>
    <m/>
    <m/>
    <s v="Reject transfer conveyor_sampler_hammer instream (due to problem in motor brake)"/>
    <m/>
    <s v="Reject transfer conveyor_sampler_hammer instream (due to problem in motor brake)"/>
    <m/>
  </r>
  <r>
    <x v="1"/>
    <x v="0"/>
    <x v="0"/>
    <n v="2.533333333333335"/>
    <x v="0"/>
    <n v="744"/>
    <n v="0.85"/>
    <n v="0.9"/>
    <m/>
    <m/>
    <x v="8"/>
    <d v="1899-12-30T21:41:00"/>
    <d v="1899-12-31T00:13:00"/>
    <x v="2"/>
    <x v="2"/>
    <n v="0.10555555555555562"/>
    <m/>
    <m/>
    <m/>
    <m/>
    <s v="Other Contamination"/>
    <m/>
    <m/>
    <s v="Thickener_torque &amp; bed mass_high (due to low yield and oxidized material)"/>
    <m/>
    <s v="Thickener_torque &amp; bed mass_high (due to low yield and oxidized material)"/>
    <m/>
  </r>
  <r>
    <x v="1"/>
    <x v="0"/>
    <x v="0"/>
    <n v="5.7833333333333314"/>
    <x v="0"/>
    <n v="744"/>
    <n v="0.85"/>
    <n v="0.9"/>
    <m/>
    <m/>
    <x v="8"/>
    <d v="1899-12-31T00:13:00"/>
    <d v="1899-12-31T06:00:00"/>
    <x v="13"/>
    <x v="13"/>
    <n v="0.24097222222222214"/>
    <m/>
    <m/>
    <m/>
    <m/>
    <s v="Reject Bin Full"/>
    <m/>
    <m/>
    <s v="Reject emergency yard_full (due to rain and slippery at reject disposal access)"/>
    <m/>
    <s v="Reject emergency yard_full (due to rain and slippery at reject disposal access)"/>
    <m/>
  </r>
  <r>
    <x v="1"/>
    <x v="0"/>
    <x v="0"/>
    <n v="7.8166666666666655"/>
    <x v="0"/>
    <n v="744"/>
    <n v="0.85"/>
    <n v="0.9"/>
    <m/>
    <m/>
    <x v="9"/>
    <d v="1899-12-30T06:00:00"/>
    <d v="1899-12-30T13:49:00"/>
    <x v="13"/>
    <x v="13"/>
    <n v="0.3256944444444444"/>
    <m/>
    <m/>
    <m/>
    <m/>
    <s v="Reject Bin Full"/>
    <m/>
    <m/>
    <s v="Reject emergency yard_full (due to rain and slippery at reject disposal access)"/>
    <m/>
    <s v="Reject emergency yard_full (due to rain and slippery at reject disposal access)"/>
    <m/>
  </r>
  <r>
    <x v="1"/>
    <x v="0"/>
    <x v="0"/>
    <n v="0.19999999999999929"/>
    <x v="1"/>
    <n v="744"/>
    <n v="0.85"/>
    <n v="0.9"/>
    <m/>
    <m/>
    <x v="9"/>
    <d v="1899-12-30T14:20:00"/>
    <d v="1899-12-30T14:32:00"/>
    <x v="17"/>
    <x v="17"/>
    <n v="8.3333333333333037E-3"/>
    <m/>
    <s v="Breakdown"/>
    <m/>
    <m/>
    <m/>
    <m/>
    <m/>
    <s v="Reject transfer conveyor_sampler_hammer instream (due to problem in motor brake)"/>
    <m/>
    <s v="Reject transfer conveyor_sampler_hammer instream (due to problem in motor brake)"/>
    <m/>
  </r>
  <r>
    <x v="1"/>
    <x v="0"/>
    <x v="0"/>
    <n v="0.68333333333333357"/>
    <x v="0"/>
    <n v="744"/>
    <n v="0.85"/>
    <n v="0.9"/>
    <m/>
    <m/>
    <x v="9"/>
    <d v="1899-12-30T20:24:00"/>
    <d v="1899-12-30T21:05:00"/>
    <x v="8"/>
    <x v="8"/>
    <n v="2.8472222222222232E-2"/>
    <m/>
    <m/>
    <m/>
    <m/>
    <s v="Other Contamination"/>
    <m/>
    <m/>
    <s v="Tertiary sizer_chute_block (due to sticky material)"/>
    <m/>
    <s v="Tertiary sizer_chute_block (due to sticky material)"/>
    <m/>
  </r>
  <r>
    <x v="1"/>
    <x v="0"/>
    <x v="0"/>
    <n v="1.416666666666667"/>
    <x v="0"/>
    <n v="744"/>
    <n v="0.85"/>
    <n v="0.9"/>
    <m/>
    <m/>
    <x v="9"/>
    <d v="1899-12-30T21:11:00"/>
    <d v="1899-12-30T22:36:00"/>
    <x v="2"/>
    <x v="2"/>
    <n v="5.902777777777779E-2"/>
    <m/>
    <m/>
    <m/>
    <m/>
    <s v="Other Contamination"/>
    <m/>
    <m/>
    <s v="Thickener_torque_high (due to low yield and oxidized material)"/>
    <m/>
    <s v="Thickener_torque_high (due to low yield and oxidized material)"/>
    <m/>
  </r>
  <r>
    <x v="1"/>
    <x v="0"/>
    <x v="0"/>
    <n v="0.94999999999999929"/>
    <x v="0"/>
    <n v="744"/>
    <n v="0.85"/>
    <n v="0.9"/>
    <m/>
    <m/>
    <x v="9"/>
    <d v="1899-12-31T05:03:00"/>
    <d v="1899-12-31T06:00:00"/>
    <x v="2"/>
    <x v="2"/>
    <n v="3.9583333333333304E-2"/>
    <m/>
    <m/>
    <m/>
    <m/>
    <s v="Other Contamination"/>
    <m/>
    <m/>
    <s v="Thickener_torque &amp; bed mass_high (due to low yield and oxidized material)"/>
    <m/>
    <s v="Thickener_torque &amp; bed mass_high (due to low yield and oxidized material)"/>
    <m/>
  </r>
  <r>
    <x v="1"/>
    <x v="0"/>
    <x v="0"/>
    <n v="1.9999999999999996"/>
    <x v="0"/>
    <n v="744"/>
    <n v="0.85"/>
    <n v="0.9"/>
    <m/>
    <m/>
    <x v="10"/>
    <d v="1899-12-30T06:00:00"/>
    <d v="1899-12-30T08:00:00"/>
    <x v="2"/>
    <x v="2"/>
    <n v="8.3333333333333315E-2"/>
    <m/>
    <m/>
    <m/>
    <m/>
    <s v="Other Contamination"/>
    <m/>
    <m/>
    <s v="Thickener_torque &amp; bed mass_high (due to low yield and oxidized material)"/>
    <m/>
    <s v="Thickener_torque &amp; bed mass_high (due to low yield and oxidized material)"/>
    <m/>
  </r>
  <r>
    <x v="1"/>
    <x v="0"/>
    <x v="0"/>
    <n v="12"/>
    <x v="2"/>
    <n v="744"/>
    <n v="0.85"/>
    <n v="0.9"/>
    <m/>
    <m/>
    <x v="10"/>
    <d v="1899-12-30T08:00:00"/>
    <d v="1899-12-30T20:00:00"/>
    <x v="0"/>
    <x v="0"/>
    <n v="0.5"/>
    <s v="Maintenance Day"/>
    <m/>
    <m/>
    <m/>
    <m/>
    <m/>
    <m/>
    <s v="Maintenance Day"/>
    <m/>
    <s v="Maintenance Day"/>
    <m/>
  </r>
  <r>
    <x v="1"/>
    <x v="0"/>
    <x v="0"/>
    <n v="2.2166666666666668"/>
    <x v="1"/>
    <n v="744"/>
    <n v="0.85"/>
    <n v="0.9"/>
    <m/>
    <m/>
    <x v="10"/>
    <d v="1899-12-30T20:00:00"/>
    <d v="1899-12-30T22:13:00"/>
    <x v="0"/>
    <x v="0"/>
    <n v="9.2361111111111116E-2"/>
    <m/>
    <s v="Maintenance Overruns"/>
    <m/>
    <m/>
    <m/>
    <m/>
    <m/>
    <s v="Maintenance Overruns"/>
    <m/>
    <s v="Maintenance Overruns"/>
    <m/>
  </r>
  <r>
    <x v="1"/>
    <x v="0"/>
    <x v="0"/>
    <n v="0.2333333333333325"/>
    <x v="1"/>
    <n v="744"/>
    <n v="0.85"/>
    <n v="0.9"/>
    <m/>
    <m/>
    <x v="10"/>
    <d v="1899-12-30T22:32:00"/>
    <d v="1899-12-30T22:46:00"/>
    <x v="18"/>
    <x v="18"/>
    <n v="9.7222222222221877E-3"/>
    <m/>
    <s v="Breakdown"/>
    <m/>
    <m/>
    <m/>
    <m/>
    <m/>
    <s v="Product collector conveyor_sampler_hammer instream (due to problem in motor brake)"/>
    <m/>
    <s v="Product collector conveyor_sampler_hammer instream (due to problem in motor brake)"/>
    <m/>
  </r>
  <r>
    <x v="1"/>
    <x v="0"/>
    <x v="0"/>
    <n v="0.28333333333333499"/>
    <x v="0"/>
    <n v="744"/>
    <n v="0.85"/>
    <n v="0.9"/>
    <m/>
    <m/>
    <x v="10"/>
    <d v="1899-12-30T22:46:00"/>
    <d v="1899-12-30T23:03:00"/>
    <x v="19"/>
    <x v="19"/>
    <n v="1.1805555555555625E-2"/>
    <m/>
    <m/>
    <m/>
    <m/>
    <s v="Other Contamination"/>
    <m/>
    <m/>
    <s v="Primary sized coal conveyor_chute_block (due to sticky material)"/>
    <m/>
    <s v="Primary sized coal conveyor_chute_block (due to sticky material)"/>
    <m/>
  </r>
  <r>
    <x v="1"/>
    <x v="0"/>
    <x v="0"/>
    <n v="0.31666666666666821"/>
    <x v="1"/>
    <n v="744"/>
    <n v="0.85"/>
    <n v="0.9"/>
    <m/>
    <m/>
    <x v="10"/>
    <d v="1899-12-30T23:48:00"/>
    <d v="1899-12-31T00:07:00"/>
    <x v="18"/>
    <x v="18"/>
    <n v="1.3194444444444509E-2"/>
    <m/>
    <s v="Breakdown"/>
    <m/>
    <m/>
    <m/>
    <m/>
    <m/>
    <s v="Product collector conveyor_sampler_hammer instream (due to problem in motor brake)"/>
    <m/>
    <s v="Product collector conveyor_sampler_hammer instream (due to problem in motor brake)"/>
    <m/>
  </r>
  <r>
    <x v="1"/>
    <x v="0"/>
    <x v="0"/>
    <n v="1.4166666666666683"/>
    <x v="0"/>
    <n v="744"/>
    <n v="0.85"/>
    <n v="0.9"/>
    <m/>
    <m/>
    <x v="11"/>
    <d v="1899-12-30T11:00:00"/>
    <d v="1899-12-30T12:25:00"/>
    <x v="2"/>
    <x v="2"/>
    <n v="5.9027777777777846E-2"/>
    <m/>
    <m/>
    <m/>
    <m/>
    <s v="Other Contamination"/>
    <m/>
    <m/>
    <s v="Thickener_dirty water (due to high portion of ultrafine reject unable to settling)"/>
    <m/>
    <s v="Thickener_dirty water (due to high portion of ultrafine reject unable to settling)"/>
    <m/>
  </r>
  <r>
    <x v="2"/>
    <x v="0"/>
    <x v="0"/>
    <n v="0"/>
    <x v="0"/>
    <n v="744"/>
    <n v="0.85"/>
    <n v="0.9"/>
    <m/>
    <m/>
    <x v="12"/>
    <d v="1899-12-30T06:00:00"/>
    <d v="1899-12-30T06:00:00"/>
    <x v="0"/>
    <x v="0"/>
    <n v="0"/>
    <m/>
    <m/>
    <m/>
    <m/>
    <m/>
    <m/>
    <m/>
    <s v="No delay"/>
    <m/>
    <s v="No delay"/>
    <m/>
  </r>
  <r>
    <x v="2"/>
    <x v="0"/>
    <x v="0"/>
    <n v="1.5499999999999998"/>
    <x v="0"/>
    <n v="744"/>
    <n v="0.85"/>
    <n v="0.9"/>
    <m/>
    <m/>
    <x v="13"/>
    <d v="1899-12-30T07:36:00"/>
    <d v="1899-12-30T09:09:00"/>
    <x v="13"/>
    <x v="13"/>
    <n v="6.4583333333333326E-2"/>
    <m/>
    <m/>
    <m/>
    <m/>
    <s v="Reject Bin Full"/>
    <m/>
    <m/>
    <s v="Reject emergency yard_full (due to rain and slippery at reject disposal access)"/>
    <m/>
    <s v="Reject emergency yard_full (due to rain and slippery at reject disposal access)"/>
    <m/>
  </r>
  <r>
    <x v="2"/>
    <x v="0"/>
    <x v="0"/>
    <n v="1.9333333333333318"/>
    <x v="0"/>
    <n v="744"/>
    <n v="0.85"/>
    <n v="0.9"/>
    <m/>
    <m/>
    <x v="13"/>
    <d v="1899-12-30T14:41:00"/>
    <d v="1899-12-30T16:37:00"/>
    <x v="13"/>
    <x v="13"/>
    <n v="8.0555555555555491E-2"/>
    <m/>
    <m/>
    <m/>
    <m/>
    <s v="Reject Bin Full"/>
    <m/>
    <m/>
    <s v="Reject emergency yard_full (due to rain and slippery at reject disposal access)"/>
    <m/>
    <s v="Reject emergency yard_full (due to rain and slippery at reject disposal access)"/>
    <m/>
  </r>
  <r>
    <x v="2"/>
    <x v="0"/>
    <x v="0"/>
    <n v="11.066666666666666"/>
    <x v="0"/>
    <n v="744"/>
    <n v="0.85"/>
    <n v="0.9"/>
    <m/>
    <m/>
    <x v="13"/>
    <d v="1899-12-30T16:51:00"/>
    <d v="1899-12-31T03:55:00"/>
    <x v="13"/>
    <x v="13"/>
    <n v="0.46111111111111114"/>
    <m/>
    <m/>
    <m/>
    <m/>
    <s v="Reject Bin Full"/>
    <m/>
    <m/>
    <s v="Reject emergency yard_full (due to rain and slippery at reject disposal access)"/>
    <m/>
    <s v="Reject emergency yard_full (due to rain and slippery at reject disposal access)"/>
    <m/>
  </r>
  <r>
    <x v="2"/>
    <x v="0"/>
    <x v="0"/>
    <n v="0.13333333333333286"/>
    <x v="1"/>
    <n v="744"/>
    <n v="0.85"/>
    <n v="0.9"/>
    <m/>
    <m/>
    <x v="13"/>
    <d v="1899-12-31T04:35:00"/>
    <d v="1899-12-31T04:43:00"/>
    <x v="10"/>
    <x v="10"/>
    <n v="5.5555555555555358E-3"/>
    <m/>
    <s v="Breakdown"/>
    <m/>
    <m/>
    <m/>
    <m/>
    <m/>
    <s v="Plant feed conveyor_primary sampler_stuck (due to sampler brake release)"/>
    <m/>
    <s v="Plant feed conveyor_primary sampler_stuck (due to sampler brake release)"/>
    <m/>
  </r>
  <r>
    <x v="2"/>
    <x v="0"/>
    <x v="0"/>
    <n v="0.2333333333333325"/>
    <x v="1"/>
    <n v="744"/>
    <n v="0.85"/>
    <n v="0.9"/>
    <m/>
    <m/>
    <x v="13"/>
    <d v="1899-12-31T05:23:00"/>
    <d v="1899-12-31T05:37:00"/>
    <x v="18"/>
    <x v="18"/>
    <n v="9.7222222222221877E-3"/>
    <m/>
    <s v="Breakdown"/>
    <m/>
    <m/>
    <m/>
    <m/>
    <m/>
    <s v="Product collector conveyor_hammer instream (due to problem in motor brake)"/>
    <m/>
    <s v="Product collector conveyor_hammer instream (due to problem in motor brake)"/>
    <m/>
  </r>
  <r>
    <x v="2"/>
    <x v="0"/>
    <x v="0"/>
    <n v="0.81666666666666776"/>
    <x v="0"/>
    <n v="744"/>
    <n v="0.85"/>
    <n v="0.9"/>
    <m/>
    <m/>
    <x v="14"/>
    <d v="1899-12-30T09:08:00"/>
    <d v="1899-12-30T09:57:00"/>
    <x v="13"/>
    <x v="13"/>
    <n v="3.4027777777777823E-2"/>
    <m/>
    <m/>
    <m/>
    <m/>
    <s v="Reject Bin Full"/>
    <m/>
    <m/>
    <s v="Reject emergency yard_full (due to rain and slippery at reject disposal access)"/>
    <m/>
    <s v="Reject emergency yard_full (due to rain and slippery at reject disposal access)"/>
    <m/>
  </r>
  <r>
    <x v="2"/>
    <x v="0"/>
    <x v="0"/>
    <n v="0.54999999999999805"/>
    <x v="0"/>
    <n v="744"/>
    <n v="0.85"/>
    <n v="0.9"/>
    <m/>
    <m/>
    <x v="14"/>
    <d v="1899-12-30T14:49:00"/>
    <d v="1899-12-30T15:22:00"/>
    <x v="16"/>
    <x v="16"/>
    <n v="2.2916666666666585E-2"/>
    <m/>
    <m/>
    <m/>
    <m/>
    <s v="OB Rock Contamination"/>
    <m/>
    <m/>
    <s v="Feeder Breaker_stuck (due to oversize OB)"/>
    <m/>
    <s v="Feeder Breaker_stuck (due to oversize OB)"/>
    <m/>
  </r>
  <r>
    <x v="2"/>
    <x v="0"/>
    <x v="0"/>
    <n v="1.8499999999999988"/>
    <x v="0"/>
    <n v="744"/>
    <n v="0.85"/>
    <n v="0.9"/>
    <m/>
    <m/>
    <x v="14"/>
    <d v="1899-12-30T20:58:00"/>
    <d v="1899-12-30T22:49:00"/>
    <x v="13"/>
    <x v="13"/>
    <n v="7.7083333333333282E-2"/>
    <m/>
    <m/>
    <m/>
    <m/>
    <s v="Reject Bin Full"/>
    <m/>
    <m/>
    <s v="Reject emergency yard_full (due to rain and slippery at reject disposal access)"/>
    <m/>
    <s v="Reject emergency yard_full (due to rain and slippery at reject disposal access)"/>
    <m/>
  </r>
  <r>
    <x v="2"/>
    <x v="0"/>
    <x v="0"/>
    <n v="0.71666666666666679"/>
    <x v="0"/>
    <n v="744"/>
    <n v="0.85"/>
    <n v="0.9"/>
    <m/>
    <m/>
    <x v="14"/>
    <d v="1899-12-31T00:09:00"/>
    <d v="1899-12-31T00:52:00"/>
    <x v="20"/>
    <x v="20"/>
    <n v="2.9861111111111116E-2"/>
    <m/>
    <m/>
    <m/>
    <m/>
    <s v="Far Feed Position"/>
    <m/>
    <m/>
    <s v="Feed bin_low level (due to the material position is too far from the hoper) "/>
    <m/>
    <s v="Feed bin_low level (due to the material position is too far from the hoper) "/>
    <m/>
  </r>
  <r>
    <x v="2"/>
    <x v="0"/>
    <x v="0"/>
    <n v="3.0166666666666693"/>
    <x v="0"/>
    <n v="744"/>
    <n v="0.85"/>
    <n v="0.9"/>
    <m/>
    <m/>
    <x v="14"/>
    <d v="1899-12-31T02:27:00"/>
    <d v="1899-12-31T05:28:00"/>
    <x v="20"/>
    <x v="20"/>
    <n v="0.12569444444444455"/>
    <m/>
    <m/>
    <m/>
    <m/>
    <s v="Reject Bin Full"/>
    <m/>
    <m/>
    <s v="Reject emergency yard_full (due to thick fog at reject disposal access)"/>
    <m/>
    <s v="Reject emergency yard_full (due to thick fog at reject disposal access)"/>
    <m/>
  </r>
  <r>
    <x v="2"/>
    <x v="0"/>
    <x v="0"/>
    <n v="1.2333333333333343"/>
    <x v="0"/>
    <n v="744"/>
    <n v="0.85"/>
    <n v="0.9"/>
    <m/>
    <m/>
    <x v="15"/>
    <d v="1899-12-30T11:14:00"/>
    <d v="1899-12-30T12:28:00"/>
    <x v="20"/>
    <x v="20"/>
    <n v="5.1388888888888928E-2"/>
    <m/>
    <m/>
    <m/>
    <m/>
    <s v="One Loader Available"/>
    <m/>
    <m/>
    <s v="Feed bin_low level (due to only one loader available)"/>
    <m/>
    <s v="Feed bin_low level (due to only one loader available)"/>
    <m/>
  </r>
  <r>
    <x v="2"/>
    <x v="0"/>
    <x v="0"/>
    <n v="3.8"/>
    <x v="0"/>
    <n v="744"/>
    <n v="0.85"/>
    <n v="0.9"/>
    <m/>
    <m/>
    <x v="15"/>
    <d v="1899-12-30T12:28:00"/>
    <d v="1899-12-30T16:16:00"/>
    <x v="13"/>
    <x v="13"/>
    <n v="0.15833333333333333"/>
    <m/>
    <m/>
    <m/>
    <m/>
    <s v="Reject Bin Full"/>
    <m/>
    <m/>
    <s v="Reject emergency yard_full (due to rain and slippery at reject disposal access)"/>
    <m/>
    <s v="Reject emergency yard_full (due to rain and slippery at reject disposal access)"/>
    <m/>
  </r>
  <r>
    <x v="2"/>
    <x v="0"/>
    <x v="0"/>
    <n v="0.76666666666666661"/>
    <x v="0"/>
    <n v="744"/>
    <n v="0.85"/>
    <n v="0.9"/>
    <m/>
    <m/>
    <x v="15"/>
    <d v="1899-12-30T20:54:00"/>
    <d v="1899-12-30T21:40:00"/>
    <x v="13"/>
    <x v="13"/>
    <n v="3.1944444444444442E-2"/>
    <m/>
    <m/>
    <m/>
    <m/>
    <s v="Reject Bin Full"/>
    <m/>
    <m/>
    <s v="Reject emergency yard_full (due to thick fog at reject disposal access)"/>
    <m/>
    <s v="Reject emergency yard_full (due to thick fog at reject disposal access)"/>
    <m/>
  </r>
  <r>
    <x v="2"/>
    <x v="0"/>
    <x v="0"/>
    <n v="3.9999999999999991"/>
    <x v="0"/>
    <n v="744"/>
    <n v="0.85"/>
    <n v="0.9"/>
    <m/>
    <m/>
    <x v="15"/>
    <d v="1899-12-30T21:40:00"/>
    <d v="1899-12-31T01:40:00"/>
    <x v="13"/>
    <x v="13"/>
    <n v="0.16666666666666663"/>
    <m/>
    <m/>
    <m/>
    <m/>
    <s v="Reject Bin Full"/>
    <m/>
    <m/>
    <s v="Reject emergency yard_full (due to rain and slippery at reject disposal access)"/>
    <m/>
    <s v="Reject emergency yard_full (due to rain and slippery at reject disposal access)"/>
    <m/>
  </r>
  <r>
    <x v="2"/>
    <x v="0"/>
    <x v="0"/>
    <n v="0.45000000000000107"/>
    <x v="0"/>
    <n v="744"/>
    <n v="0.85"/>
    <n v="0.9"/>
    <m/>
    <m/>
    <x v="15"/>
    <d v="1899-12-31T01:55:00"/>
    <d v="1899-12-31T02:22:00"/>
    <x v="21"/>
    <x v="21"/>
    <n v="1.8750000000000044E-2"/>
    <m/>
    <m/>
    <m/>
    <s v="Productions Delay"/>
    <m/>
    <m/>
    <m/>
    <s v="Fines centrifuge_clutch_release (due to unbalance load going to centrifuge)"/>
    <m/>
    <s v="Fines centrifuge_clutch_release (due to unbalance load going to centrifuge)"/>
    <m/>
  </r>
  <r>
    <x v="2"/>
    <x v="0"/>
    <x v="0"/>
    <n v="0.68333333333333224"/>
    <x v="0"/>
    <n v="744"/>
    <n v="0.85"/>
    <n v="0.9"/>
    <m/>
    <m/>
    <x v="16"/>
    <d v="1899-12-30T06:12:00"/>
    <d v="1899-12-30T06:53:00"/>
    <x v="20"/>
    <x v="20"/>
    <n v="2.8472222222222177E-2"/>
    <m/>
    <m/>
    <m/>
    <m/>
    <s v="No Loader Operator"/>
    <m/>
    <m/>
    <s v="Feed bin_low level (due to loader operator change shift)"/>
    <m/>
    <s v="Feed bin_low level (due to loader operator change shift)"/>
    <m/>
  </r>
  <r>
    <x v="2"/>
    <x v="0"/>
    <x v="0"/>
    <n v="1.4833333333333321"/>
    <x v="0"/>
    <n v="744"/>
    <n v="0.85"/>
    <n v="0.9"/>
    <m/>
    <m/>
    <x v="16"/>
    <d v="1899-12-30T10:46:00"/>
    <d v="1899-12-30T12:15:00"/>
    <x v="0"/>
    <x v="0"/>
    <n v="6.1805555555555503E-2"/>
    <m/>
    <m/>
    <m/>
    <m/>
    <m/>
    <m/>
    <s v="Friday Prayer"/>
    <s v="Friday Prayer"/>
    <m/>
    <s v="Friday Prayer"/>
    <m/>
  </r>
  <r>
    <x v="2"/>
    <x v="0"/>
    <x v="0"/>
    <n v="2.7500000000000009"/>
    <x v="0"/>
    <n v="744"/>
    <n v="0.85"/>
    <n v="0.9"/>
    <m/>
    <m/>
    <x v="16"/>
    <d v="1899-12-30T12:15:00"/>
    <d v="1899-12-30T15:00:00"/>
    <x v="2"/>
    <x v="2"/>
    <n v="0.11458333333333337"/>
    <m/>
    <m/>
    <m/>
    <m/>
    <s v="Other Contamination"/>
    <m/>
    <m/>
    <s v="Thickener_torque &amp; bed mass_high (due to low yield and oxidized material)"/>
    <m/>
    <s v="Thickener_torque &amp; bed mass_high (due to low yield and oxidized material)"/>
    <m/>
  </r>
  <r>
    <x v="2"/>
    <x v="0"/>
    <x v="0"/>
    <n v="2.5166666666666657"/>
    <x v="0"/>
    <n v="744"/>
    <n v="0.85"/>
    <n v="0.9"/>
    <m/>
    <m/>
    <x v="16"/>
    <d v="1899-12-30T15:00:00"/>
    <d v="1899-12-30T17:31:00"/>
    <x v="13"/>
    <x v="13"/>
    <n v="0.10486111111111107"/>
    <m/>
    <m/>
    <m/>
    <m/>
    <s v="Reject Bin Full"/>
    <m/>
    <m/>
    <s v="Reject emergency yard_full (due to rain and slippery at reject disposal access)"/>
    <m/>
    <s v="Reject emergency yard_full (due to rain and slippery at reject disposal access)"/>
    <m/>
  </r>
  <r>
    <x v="2"/>
    <x v="0"/>
    <x v="0"/>
    <n v="0.38333333333333197"/>
    <x v="0"/>
    <n v="744"/>
    <n v="0.85"/>
    <n v="0.9"/>
    <m/>
    <m/>
    <x v="16"/>
    <d v="1899-12-30T23:41:00"/>
    <d v="1899-12-31T00:04:00"/>
    <x v="20"/>
    <x v="20"/>
    <n v="1.5972222222222165E-2"/>
    <m/>
    <m/>
    <m/>
    <m/>
    <s v="No Loader Available"/>
    <m/>
    <m/>
    <s v="Feed bin_low level (due to no loader available)"/>
    <m/>
    <s v="Feed bin_low level (due to no loader available)"/>
    <m/>
  </r>
  <r>
    <x v="2"/>
    <x v="0"/>
    <x v="0"/>
    <n v="3.4499999999999957"/>
    <x v="0"/>
    <n v="744"/>
    <n v="0.85"/>
    <n v="0.9"/>
    <m/>
    <m/>
    <x v="16"/>
    <d v="1899-12-31T01:37:00"/>
    <d v="1899-12-31T05:04:00"/>
    <x v="20"/>
    <x v="20"/>
    <n v="0.14374999999999982"/>
    <m/>
    <m/>
    <m/>
    <m/>
    <s v="No Loader Available"/>
    <m/>
    <m/>
    <s v="Feed bin_low level (due to no loader available)"/>
    <m/>
    <s v="Feed bin_low level (due to no loader available)"/>
    <m/>
  </r>
  <r>
    <x v="2"/>
    <x v="0"/>
    <x v="0"/>
    <n v="0.60000000000000053"/>
    <x v="0"/>
    <n v="744"/>
    <n v="0.85"/>
    <n v="0.9"/>
    <m/>
    <m/>
    <x v="17"/>
    <d v="1899-12-30T06:11:00"/>
    <d v="1899-12-30T06:47:00"/>
    <x v="20"/>
    <x v="20"/>
    <n v="2.5000000000000022E-2"/>
    <m/>
    <m/>
    <m/>
    <m/>
    <s v="No Loader Operator"/>
    <m/>
    <m/>
    <s v="Feed bin_low level (due to Loader operator change shift)"/>
    <m/>
    <s v="Feed bin_low level (due to Loader operator change shift)"/>
    <m/>
  </r>
  <r>
    <x v="2"/>
    <x v="0"/>
    <x v="0"/>
    <n v="1.3500000000000005"/>
    <x v="1"/>
    <n v="744"/>
    <n v="0.85"/>
    <n v="0.9"/>
    <m/>
    <m/>
    <x v="17"/>
    <d v="1899-12-30T23:20:00"/>
    <d v="1899-12-31T00:41:00"/>
    <x v="22"/>
    <x v="22"/>
    <n v="5.6250000000000022E-2"/>
    <m/>
    <s v="Breakdown"/>
    <m/>
    <m/>
    <m/>
    <m/>
    <m/>
    <s v="Desliming screen_underpan_block (due to blank panel loose)"/>
    <m/>
    <s v="Desliming screen_underpan_block (due to blank panel loose)"/>
    <m/>
  </r>
  <r>
    <x v="2"/>
    <x v="0"/>
    <x v="0"/>
    <n v="0.75"/>
    <x v="1"/>
    <n v="744"/>
    <n v="0.85"/>
    <n v="0.9"/>
    <m/>
    <m/>
    <x v="17"/>
    <d v="1899-12-31T01:11:00"/>
    <d v="1899-12-31T01:56:00"/>
    <x v="22"/>
    <x v="22"/>
    <n v="3.125E-2"/>
    <m/>
    <s v="Breakdown"/>
    <m/>
    <m/>
    <m/>
    <m/>
    <m/>
    <s v="Desliming screen_underpan_block (due to blank panel loose)"/>
    <m/>
    <s v="Desliming screen_underpan_block (due to blank panel loose)"/>
    <m/>
  </r>
  <r>
    <x v="2"/>
    <x v="0"/>
    <x v="0"/>
    <n v="0.31666666666666821"/>
    <x v="0"/>
    <n v="744"/>
    <n v="0.85"/>
    <n v="0.9"/>
    <m/>
    <m/>
    <x v="17"/>
    <d v="1899-12-31T03:20:00"/>
    <d v="1899-12-31T03:39:00"/>
    <x v="20"/>
    <x v="20"/>
    <n v="1.3194444444444509E-2"/>
    <m/>
    <m/>
    <m/>
    <m/>
    <s v="No Loader Available"/>
    <m/>
    <m/>
    <s v="Feed bin_low level (due to no loader available)"/>
    <m/>
    <s v="Feed bin_low level (due to no loader available)"/>
    <m/>
  </r>
  <r>
    <x v="2"/>
    <x v="0"/>
    <x v="0"/>
    <n v="1.9333333333333318"/>
    <x v="0"/>
    <n v="744"/>
    <n v="0.85"/>
    <n v="0.9"/>
    <m/>
    <m/>
    <x v="17"/>
    <d v="1899-12-31T04:04:00"/>
    <d v="1899-12-31T06:00:00"/>
    <x v="13"/>
    <x v="13"/>
    <n v="8.0555555555555491E-2"/>
    <m/>
    <m/>
    <m/>
    <m/>
    <s v="Reject Bin Full"/>
    <m/>
    <m/>
    <s v="Reject emergency yard_full (due to thick fog at reject disposal access)"/>
    <m/>
    <s v="Reject emergency yard_full (due to thick fog at reject disposal access)"/>
    <m/>
  </r>
  <r>
    <x v="2"/>
    <x v="0"/>
    <x v="0"/>
    <n v="0.28333333333333366"/>
    <x v="0"/>
    <n v="744"/>
    <n v="0.85"/>
    <n v="0.9"/>
    <m/>
    <m/>
    <x v="18"/>
    <d v="1899-12-30T06:00:00"/>
    <d v="1899-12-30T06:17:00"/>
    <x v="13"/>
    <x v="13"/>
    <n v="1.1805555555555569E-2"/>
    <m/>
    <m/>
    <m/>
    <m/>
    <s v="Reject Bin Full"/>
    <m/>
    <m/>
    <s v="Reject emergency yard_full (due to rain and slippery at reject disposal access)"/>
    <m/>
    <s v="Reject emergency yard_full (due to rain and slippery at reject disposal access)"/>
    <m/>
  </r>
  <r>
    <x v="2"/>
    <x v="0"/>
    <x v="0"/>
    <n v="2.0999999999999992"/>
    <x v="1"/>
    <n v="744"/>
    <n v="0.85"/>
    <n v="0.9"/>
    <m/>
    <m/>
    <x v="18"/>
    <d v="1899-12-30T07:02:00"/>
    <d v="1899-12-30T09:08:00"/>
    <x v="22"/>
    <x v="22"/>
    <n v="8.7499999999999967E-2"/>
    <m/>
    <s v="Breakdown"/>
    <m/>
    <m/>
    <m/>
    <m/>
    <m/>
    <s v="Desliming screen_underpan_block (due to blank panel loose)"/>
    <m/>
    <s v="Desliming screen_underpan_block (due to blank panel loose)"/>
    <m/>
  </r>
  <r>
    <x v="2"/>
    <x v="0"/>
    <x v="0"/>
    <n v="0.39999999999999858"/>
    <x v="1"/>
    <n v="744"/>
    <n v="0.85"/>
    <n v="0.9"/>
    <m/>
    <m/>
    <x v="18"/>
    <d v="1899-12-30T12:36:00"/>
    <d v="1899-12-30T13:00:00"/>
    <x v="23"/>
    <x v="23"/>
    <n v="1.6666666666666607E-2"/>
    <m/>
    <s v="Breakdown"/>
    <m/>
    <m/>
    <m/>
    <m/>
    <m/>
    <s v="Floats screen_grizzly_stuck (due to oversize material)"/>
    <m/>
    <s v="Floats screen_grizzly_stuck (due to oversize material)"/>
    <m/>
  </r>
  <r>
    <x v="2"/>
    <x v="0"/>
    <x v="0"/>
    <n v="12"/>
    <x v="0"/>
    <n v="744"/>
    <n v="0.85"/>
    <n v="0.9"/>
    <m/>
    <m/>
    <x v="18"/>
    <d v="1899-12-30T18:00:00"/>
    <d v="1899-12-31T06:00:00"/>
    <x v="13"/>
    <x v="13"/>
    <n v="0.5"/>
    <m/>
    <m/>
    <m/>
    <m/>
    <s v="Reject Bin Full"/>
    <m/>
    <m/>
    <s v="Reject emergency yard_full (due to rain and slippery at reject disposal access)"/>
    <m/>
    <s v="Reject emergency yard_full (due to rain and slippery at reject disposal access)"/>
    <m/>
  </r>
  <r>
    <x v="3"/>
    <x v="0"/>
    <x v="0"/>
    <n v="3"/>
    <x v="0"/>
    <n v="744"/>
    <n v="0.85"/>
    <n v="0.9"/>
    <m/>
    <m/>
    <x v="19"/>
    <d v="1899-12-30T06:00:00"/>
    <d v="1899-12-30T09:00:00"/>
    <x v="13"/>
    <x v="13"/>
    <n v="0.125"/>
    <m/>
    <m/>
    <m/>
    <m/>
    <s v="Reject Bin Full"/>
    <m/>
    <m/>
    <s v="Reject emergency yard_full (due to rain and slippery at reject disposal access)"/>
    <m/>
    <s v="Reject emergency yard_full (due to rain and slippery at reject disposal access)"/>
    <m/>
  </r>
  <r>
    <x v="3"/>
    <x v="0"/>
    <x v="0"/>
    <n v="0.75"/>
    <x v="2"/>
    <n v="744"/>
    <n v="0.85"/>
    <n v="0.9"/>
    <m/>
    <m/>
    <x v="19"/>
    <d v="1899-12-30T09:00:00"/>
    <d v="1899-12-30T09:45:00"/>
    <x v="24"/>
    <x v="24"/>
    <n v="3.125E-2"/>
    <s v="Maintenance Day"/>
    <m/>
    <m/>
    <m/>
    <m/>
    <m/>
    <m/>
    <s v="Pulping chute_temporary repair (due to leakage)"/>
    <m/>
    <s v="Pulping chute_temporary repair (due to leakage)"/>
    <m/>
  </r>
  <r>
    <x v="3"/>
    <x v="0"/>
    <x v="0"/>
    <n v="0.14999999999999947"/>
    <x v="1"/>
    <n v="744"/>
    <n v="0.85"/>
    <n v="0.9"/>
    <m/>
    <m/>
    <x v="19"/>
    <d v="1899-12-30T10:20:00"/>
    <d v="1899-12-30T10:29:00"/>
    <x v="17"/>
    <x v="17"/>
    <n v="6.2499999999999778E-3"/>
    <m/>
    <s v="Breakdown"/>
    <m/>
    <m/>
    <m/>
    <m/>
    <m/>
    <s v="Reject transfer conveyor_sampler_trip (due to problem in motor brake)"/>
    <m/>
    <s v="Reject transfer conveyor_sampler_trip (due to problem in motor brake)"/>
    <m/>
  </r>
  <r>
    <x v="3"/>
    <x v="0"/>
    <x v="0"/>
    <n v="0.58333333333333393"/>
    <x v="0"/>
    <n v="744"/>
    <n v="0.85"/>
    <n v="0.9"/>
    <m/>
    <m/>
    <x v="19"/>
    <d v="1899-12-30T18:00:00"/>
    <d v="1899-12-30T18:35:00"/>
    <x v="20"/>
    <x v="20"/>
    <n v="2.430555555555558E-2"/>
    <m/>
    <m/>
    <m/>
    <m/>
    <s v="No Loader Operator"/>
    <m/>
    <m/>
    <s v="Feed bin_low level (due to loader operator change shift)"/>
    <m/>
    <s v="Feed bin_low level (due to loader operator change shift)"/>
    <m/>
  </r>
  <r>
    <x v="3"/>
    <x v="0"/>
    <x v="0"/>
    <n v="0.96666666666666856"/>
    <x v="0"/>
    <n v="744"/>
    <n v="0.85"/>
    <n v="0.9"/>
    <m/>
    <m/>
    <x v="19"/>
    <d v="1899-12-31T04:23:00"/>
    <d v="1899-12-31T05:21:00"/>
    <x v="20"/>
    <x v="20"/>
    <n v="4.0277777777777857E-2"/>
    <m/>
    <m/>
    <m/>
    <m/>
    <s v="No Loader Operator"/>
    <m/>
    <m/>
    <s v="Feed bin_low level (due to loader operator change shift)"/>
    <m/>
    <s v="Feed bin_low level (due to loader operator change shift)"/>
    <m/>
  </r>
  <r>
    <x v="3"/>
    <x v="0"/>
    <x v="0"/>
    <n v="0.95000000000000062"/>
    <x v="0"/>
    <n v="744"/>
    <n v="0.85"/>
    <n v="0.9"/>
    <m/>
    <m/>
    <x v="20"/>
    <d v="1899-12-30T06:53:00"/>
    <d v="1899-12-30T07:50:00"/>
    <x v="20"/>
    <x v="20"/>
    <n v="3.9583333333333359E-2"/>
    <m/>
    <m/>
    <m/>
    <m/>
    <s v="Far Feed Position"/>
    <m/>
    <m/>
    <s v="Feed bin_low level (due to the material position is too far from the hoper) "/>
    <m/>
    <s v="Feed bin_low level (due to the material position is too far from the hoper) "/>
    <m/>
  </r>
  <r>
    <x v="3"/>
    <x v="0"/>
    <x v="0"/>
    <n v="0.78333333333333321"/>
    <x v="0"/>
    <n v="744"/>
    <n v="0.85"/>
    <n v="0.9"/>
    <m/>
    <m/>
    <x v="20"/>
    <d v="1899-12-30T09:50:00"/>
    <d v="1899-12-30T10:37:00"/>
    <x v="20"/>
    <x v="20"/>
    <n v="3.2638888888888884E-2"/>
    <m/>
    <m/>
    <m/>
    <m/>
    <s v="Far Feed Position"/>
    <m/>
    <m/>
    <s v="Feed bin_low level (due to the material position is too far from the hoper) "/>
    <m/>
    <s v="Feed bin_low level (due to the material position is too far from the hoper) "/>
    <m/>
  </r>
  <r>
    <x v="3"/>
    <x v="0"/>
    <x v="0"/>
    <n v="8.3333333333333037E-2"/>
    <x v="0"/>
    <n v="744"/>
    <n v="0.85"/>
    <n v="0.9"/>
    <m/>
    <m/>
    <x v="20"/>
    <d v="1899-12-30T12:15:00"/>
    <d v="1899-12-30T12:20:00"/>
    <x v="23"/>
    <x v="23"/>
    <n v="3.4722222222222099E-3"/>
    <m/>
    <m/>
    <m/>
    <s v="Blocked/Stopped"/>
    <m/>
    <m/>
    <m/>
    <s v="Floats screen_chute_build up material (blocked condition when it is over the centrifuge's capacity)"/>
    <m/>
    <s v="Floats screen_chute_build up material (blocked condition when it is over the centrifuge's capacity)"/>
    <m/>
  </r>
  <r>
    <x v="3"/>
    <x v="0"/>
    <x v="0"/>
    <n v="0.61666666666666714"/>
    <x v="0"/>
    <n v="744"/>
    <n v="0.85"/>
    <n v="0.9"/>
    <m/>
    <m/>
    <x v="20"/>
    <d v="1899-12-30T17:10:00"/>
    <d v="1899-12-30T17:47:00"/>
    <x v="20"/>
    <x v="20"/>
    <n v="2.5694444444444464E-2"/>
    <m/>
    <m/>
    <m/>
    <m/>
    <s v="Far Feed Position"/>
    <m/>
    <m/>
    <s v="Feed bin_low level (due to the material position is too far from the hoper) "/>
    <m/>
    <s v="Feed bin_low level (due to the material position is too far from the hoper) "/>
    <m/>
  </r>
  <r>
    <x v="3"/>
    <x v="0"/>
    <x v="0"/>
    <n v="1.3333333333333313"/>
    <x v="0"/>
    <n v="744"/>
    <n v="0.85"/>
    <n v="0.9"/>
    <m/>
    <m/>
    <x v="20"/>
    <d v="1899-12-30T18:31:00"/>
    <d v="1899-12-30T19:51:00"/>
    <x v="20"/>
    <x v="20"/>
    <n v="5.5555555555555469E-2"/>
    <m/>
    <m/>
    <m/>
    <m/>
    <s v="Far Feed Position"/>
    <m/>
    <m/>
    <s v="Feed bin_low level (due to the material position is too far from the hoper) "/>
    <m/>
    <s v="Feed bin_low level (due to the material position is too far from the hoper) "/>
    <m/>
  </r>
  <r>
    <x v="3"/>
    <x v="0"/>
    <x v="0"/>
    <n v="0.89999999999999947"/>
    <x v="0"/>
    <n v="744"/>
    <n v="0.85"/>
    <n v="0.9"/>
    <m/>
    <m/>
    <x v="20"/>
    <d v="1899-12-30T21:33:00"/>
    <d v="1899-12-30T22:27:00"/>
    <x v="20"/>
    <x v="20"/>
    <n v="3.7499999999999978E-2"/>
    <m/>
    <m/>
    <m/>
    <m/>
    <s v="Far Feed Position"/>
    <m/>
    <m/>
    <s v="Feed bin_low level (due to the material position is too far from the hoper) "/>
    <m/>
    <s v="Feed bin_low level (due to the material position is too far from the hoper) "/>
    <m/>
  </r>
  <r>
    <x v="3"/>
    <x v="0"/>
    <x v="0"/>
    <n v="0.81666666666666643"/>
    <x v="0"/>
    <n v="744"/>
    <n v="0.85"/>
    <n v="0.9"/>
    <m/>
    <m/>
    <x v="20"/>
    <d v="1899-12-31T00:16:00"/>
    <d v="1899-12-31T01:05:00"/>
    <x v="20"/>
    <x v="20"/>
    <n v="3.4027777777777768E-2"/>
    <m/>
    <m/>
    <m/>
    <m/>
    <s v="Far Feed Position"/>
    <m/>
    <m/>
    <s v="Feed bin_low level (due to the material position is too far from the hoper) "/>
    <m/>
    <s v="Feed bin_low level (due to the material position is too far from the hoper) "/>
    <m/>
  </r>
  <r>
    <x v="3"/>
    <x v="0"/>
    <x v="0"/>
    <n v="1.6333333333333329"/>
    <x v="1"/>
    <n v="744"/>
    <n v="0.85"/>
    <n v="0.9"/>
    <m/>
    <m/>
    <x v="20"/>
    <d v="1899-12-31T02:40:00"/>
    <d v="1899-12-31T04:18:00"/>
    <x v="3"/>
    <x v="3"/>
    <n v="6.8055555555555536E-2"/>
    <m/>
    <s v="Breakdown"/>
    <m/>
    <m/>
    <m/>
    <m/>
    <m/>
    <s v="Desliming screen_Grizzly fell into the HMC feed pump (Due to loose )"/>
    <m/>
    <s v="Desliming screen_Grizzly fell into the HMC feed pump (Due to loose )"/>
    <m/>
  </r>
  <r>
    <x v="3"/>
    <x v="0"/>
    <x v="0"/>
    <n v="1.1499999999999999"/>
    <x v="0"/>
    <n v="744"/>
    <n v="0.85"/>
    <n v="0.9"/>
    <m/>
    <m/>
    <x v="21"/>
    <d v="1899-12-30T08:15:00"/>
    <d v="1899-12-30T09:24:00"/>
    <x v="25"/>
    <x v="25"/>
    <n v="4.7916666666666663E-2"/>
    <m/>
    <m/>
    <m/>
    <m/>
    <s v="Other Contamination"/>
    <m/>
    <m/>
    <s v="Tertiary sizer_block (due to sticky material)"/>
    <m/>
    <s v="Tertiary sizer_block (due to sticky material)"/>
    <m/>
  </r>
  <r>
    <x v="3"/>
    <x v="0"/>
    <x v="0"/>
    <n v="0.11666666666666625"/>
    <x v="0"/>
    <n v="744"/>
    <n v="0.85"/>
    <n v="0.9"/>
    <m/>
    <m/>
    <x v="21"/>
    <d v="1899-12-30T14:27:00"/>
    <d v="1899-12-30T14:34:00"/>
    <x v="23"/>
    <x v="23"/>
    <n v="4.8611111111110938E-3"/>
    <m/>
    <m/>
    <m/>
    <s v="Blocked/Stopped"/>
    <m/>
    <m/>
    <m/>
    <s v="Floats screen_chute_build up material (blocked condition when it is over the centrifuge's capacity)"/>
    <m/>
    <s v="Floats screen_chute_build up material (blocked condition when it is over the centrifuge's capacity)"/>
    <m/>
  </r>
  <r>
    <x v="3"/>
    <x v="0"/>
    <x v="0"/>
    <n v="9.9999999999999645E-2"/>
    <x v="0"/>
    <n v="744"/>
    <n v="0.85"/>
    <n v="0.9"/>
    <m/>
    <m/>
    <x v="21"/>
    <d v="1899-12-31T00:19:00"/>
    <d v="1899-12-31T00:25:00"/>
    <x v="23"/>
    <x v="23"/>
    <n v="4.1666666666666519E-3"/>
    <m/>
    <m/>
    <m/>
    <s v="Blocked/Stopped"/>
    <m/>
    <m/>
    <m/>
    <s v="Floats screen_chute_build up material (blocked condition when it is over the centrifuge's capacity)"/>
    <m/>
    <s v="Floats screen_chute_build up material (blocked condition when it is over the centrifuge's capacity)"/>
    <m/>
  </r>
  <r>
    <x v="3"/>
    <x v="0"/>
    <x v="0"/>
    <n v="0.13333333333333419"/>
    <x v="1"/>
    <n v="744"/>
    <n v="0.85"/>
    <n v="0.9"/>
    <m/>
    <m/>
    <x v="22"/>
    <d v="1899-12-30T06:56:00"/>
    <d v="1899-12-30T07:04:00"/>
    <x v="23"/>
    <x v="23"/>
    <n v="5.5555555555555913E-3"/>
    <m/>
    <s v="Breakdown"/>
    <m/>
    <m/>
    <m/>
    <m/>
    <m/>
    <s v="Floats screen_chute_build up material (blocked condition when it is below the centrifuge's capacity)"/>
    <m/>
    <s v="Floats screen_chute_build up material (blocked condition when it is below the centrifuge's capacity)"/>
    <m/>
  </r>
  <r>
    <x v="3"/>
    <x v="0"/>
    <x v="0"/>
    <n v="0.11666666666666625"/>
    <x v="1"/>
    <n v="744"/>
    <n v="0.85"/>
    <n v="0.9"/>
    <m/>
    <m/>
    <x v="22"/>
    <d v="1899-12-30T07:21:00"/>
    <d v="1899-12-30T07:28:00"/>
    <x v="23"/>
    <x v="23"/>
    <n v="4.8611111111110938E-3"/>
    <m/>
    <s v="Breakdown"/>
    <m/>
    <m/>
    <m/>
    <m/>
    <m/>
    <s v="Floats screen_chute_build up material (blocked condition when it is below the centrifuge's capacity)"/>
    <m/>
    <s v="Floats screen_chute_build up material (blocked condition when it is below the centrifuge's capacity)"/>
    <m/>
  </r>
  <r>
    <x v="3"/>
    <x v="0"/>
    <x v="0"/>
    <n v="2.0166666666666662"/>
    <x v="1"/>
    <n v="744"/>
    <n v="0.85"/>
    <n v="0.9"/>
    <m/>
    <m/>
    <x v="22"/>
    <d v="1899-12-30T11:01:00"/>
    <d v="1899-12-30T13:02:00"/>
    <x v="3"/>
    <x v="3"/>
    <n v="8.4027777777777757E-2"/>
    <m/>
    <s v="Breakdown"/>
    <m/>
    <m/>
    <m/>
    <m/>
    <m/>
    <s v="HM cyclone_underflow_block (due to oversize material)"/>
    <m/>
    <s v="HM cyclone_underflow_block (due to oversize material)"/>
    <m/>
  </r>
  <r>
    <x v="3"/>
    <x v="0"/>
    <x v="0"/>
    <n v="0.13333333333333286"/>
    <x v="1"/>
    <n v="744"/>
    <n v="0.85"/>
    <n v="0.9"/>
    <m/>
    <m/>
    <x v="22"/>
    <d v="1899-12-30T19:44:00"/>
    <d v="1899-12-30T19:52:00"/>
    <x v="23"/>
    <x v="23"/>
    <n v="5.5555555555555358E-3"/>
    <m/>
    <s v="Breakdown"/>
    <m/>
    <m/>
    <m/>
    <m/>
    <m/>
    <s v="Floats screen_chute_build up material (blocked condition when it is below the centrifuge's capacity)"/>
    <m/>
    <s v="Floats screen_chute_build up material (blocked condition when it is below the centrifuge's capacity)"/>
    <m/>
  </r>
  <r>
    <x v="3"/>
    <x v="0"/>
    <x v="0"/>
    <n v="0.11666666666666625"/>
    <x v="1"/>
    <n v="744"/>
    <n v="0.85"/>
    <n v="0.9"/>
    <m/>
    <m/>
    <x v="22"/>
    <d v="1899-12-30T20:05:00"/>
    <d v="1899-12-30T20:12:00"/>
    <x v="23"/>
    <x v="23"/>
    <n v="4.8611111111110938E-3"/>
    <m/>
    <s v="Breakdown"/>
    <m/>
    <m/>
    <m/>
    <m/>
    <m/>
    <s v="Floats screen_chute_build up material (blocked condition when it is below the centrifuge's capacity)"/>
    <m/>
    <s v="Floats screen_chute_build up material (blocked condition when it is below the centrifuge's capacity)"/>
    <m/>
  </r>
  <r>
    <x v="3"/>
    <x v="0"/>
    <x v="0"/>
    <n v="0.43333333333333446"/>
    <x v="0"/>
    <n v="744"/>
    <n v="0.85"/>
    <n v="0.9"/>
    <m/>
    <m/>
    <x v="23"/>
    <d v="1899-12-30T09:32:00"/>
    <d v="1899-12-30T09:58:00"/>
    <x v="20"/>
    <x v="20"/>
    <n v="1.8055555555555602E-2"/>
    <m/>
    <m/>
    <m/>
    <m/>
    <s v="Far Feed Position"/>
    <m/>
    <m/>
    <s v="Feed bin_low level (due to the material position is too far from the hoper) "/>
    <m/>
    <s v="Feed bin_low level (due to the material position is too far from the hoper) "/>
    <m/>
  </r>
  <r>
    <x v="3"/>
    <x v="0"/>
    <x v="0"/>
    <n v="3.3333333333333215E-2"/>
    <x v="1"/>
    <n v="744"/>
    <n v="0.85"/>
    <n v="0.9"/>
    <m/>
    <m/>
    <x v="23"/>
    <d v="1899-12-30T10:47:00"/>
    <d v="1899-12-30T10:49:00"/>
    <x v="26"/>
    <x v="26"/>
    <n v="1.388888888888884E-3"/>
    <m/>
    <s v="Poor Perfomance"/>
    <m/>
    <m/>
    <m/>
    <m/>
    <m/>
    <s v="Vibrating feeder_chute_block (due to poor performance of chute liner)"/>
    <m/>
    <s v="Vibrating feeder_chute_block (due to poor performance of chute liner)"/>
    <m/>
  </r>
  <r>
    <x v="3"/>
    <x v="0"/>
    <x v="0"/>
    <n v="1.299999999999998"/>
    <x v="0"/>
    <n v="744"/>
    <n v="0.85"/>
    <n v="0.9"/>
    <m/>
    <m/>
    <x v="23"/>
    <d v="1899-12-30T11:04:00"/>
    <d v="1899-12-30T12:22:00"/>
    <x v="0"/>
    <x v="0"/>
    <n v="5.4166666666666585E-2"/>
    <m/>
    <m/>
    <m/>
    <m/>
    <m/>
    <m/>
    <s v="Friday Prayer"/>
    <s v="Friday Prayer"/>
    <m/>
    <s v="Friday Prayer"/>
    <m/>
  </r>
  <r>
    <x v="3"/>
    <x v="0"/>
    <x v="0"/>
    <n v="1.6499999999999995"/>
    <x v="0"/>
    <n v="744"/>
    <n v="0.85"/>
    <n v="0.9"/>
    <m/>
    <m/>
    <x v="23"/>
    <d v="1899-12-30T12:53:00"/>
    <d v="1899-12-30T14:32:00"/>
    <x v="20"/>
    <x v="20"/>
    <n v="6.8749999999999978E-2"/>
    <m/>
    <m/>
    <m/>
    <m/>
    <s v="No Loader Available"/>
    <m/>
    <m/>
    <s v="Feed bin_low level (due to Loader breakdown) "/>
    <m/>
    <s v="Feed bin_low level (due to Loader breakdown) "/>
    <m/>
  </r>
  <r>
    <x v="3"/>
    <x v="0"/>
    <x v="0"/>
    <n v="4.9999999999999822E-2"/>
    <x v="1"/>
    <n v="744"/>
    <n v="0.85"/>
    <n v="0.9"/>
    <m/>
    <m/>
    <x v="23"/>
    <d v="1899-12-30T15:39:00"/>
    <d v="1899-12-30T15:42:00"/>
    <x v="26"/>
    <x v="26"/>
    <n v="2.0833333333333259E-3"/>
    <m/>
    <s v="Poor Perfomance"/>
    <m/>
    <m/>
    <m/>
    <m/>
    <m/>
    <s v="Vibrating feeder_chute_block (due to poor performance of chute liner)"/>
    <m/>
    <s v="Vibrating feeder_chute_block (due to poor performance of chute liner)"/>
    <m/>
  </r>
  <r>
    <x v="3"/>
    <x v="0"/>
    <x v="0"/>
    <n v="0.61666666666666448"/>
    <x v="0"/>
    <n v="744"/>
    <n v="0.85"/>
    <n v="0.9"/>
    <m/>
    <m/>
    <x v="23"/>
    <d v="1899-12-30T17:00:00"/>
    <d v="1899-12-30T17:37:00"/>
    <x v="23"/>
    <x v="23"/>
    <n v="2.5694444444444353E-2"/>
    <m/>
    <m/>
    <m/>
    <s v="Blocked/Stopped"/>
    <m/>
    <m/>
    <m/>
    <s v="Floats screen_underpan_block (due to accumulation material) "/>
    <m/>
    <s v="Floats screen_underpan_block (due to accumulation material) "/>
    <m/>
  </r>
  <r>
    <x v="3"/>
    <x v="0"/>
    <x v="0"/>
    <n v="6.6666666666669094E-2"/>
    <x v="0"/>
    <n v="744"/>
    <n v="0.85"/>
    <n v="0.9"/>
    <m/>
    <m/>
    <x v="23"/>
    <d v="1899-12-30T19:49:00"/>
    <d v="1899-12-30T19:53:00"/>
    <x v="23"/>
    <x v="23"/>
    <n v="2.7777777777778789E-3"/>
    <m/>
    <m/>
    <m/>
    <m/>
    <s v="Wood Contamination"/>
    <m/>
    <m/>
    <s v="Floats screen_grizzly_block (due to wood contamination)"/>
    <m/>
    <s v="Floats screen_grizzly_block (due to wood contamination)"/>
    <m/>
  </r>
  <r>
    <x v="3"/>
    <x v="0"/>
    <x v="0"/>
    <n v="0.24999999999999645"/>
    <x v="0"/>
    <n v="744"/>
    <n v="0.85"/>
    <n v="0.9"/>
    <m/>
    <m/>
    <x v="23"/>
    <d v="1899-12-31T00:46:00"/>
    <d v="1899-12-31T01:01:00"/>
    <x v="20"/>
    <x v="20"/>
    <n v="1.0416666666666519E-2"/>
    <m/>
    <m/>
    <m/>
    <m/>
    <s v="No Loader Available"/>
    <m/>
    <m/>
    <s v="Feed bin_low level (due to Loader breakdown) "/>
    <m/>
    <s v="Feed bin_low level (due to Loader breakdown) "/>
    <m/>
  </r>
  <r>
    <x v="3"/>
    <x v="0"/>
    <x v="0"/>
    <n v="0.41666666666666785"/>
    <x v="0"/>
    <n v="744"/>
    <n v="0.85"/>
    <n v="0.9"/>
    <m/>
    <m/>
    <x v="24"/>
    <d v="1899-12-30T09:11:00"/>
    <d v="1899-12-30T09:36:00"/>
    <x v="20"/>
    <x v="20"/>
    <n v="1.736111111111116E-2"/>
    <m/>
    <m/>
    <m/>
    <m/>
    <s v="No Loader Available"/>
    <m/>
    <m/>
    <s v="Feed bin_low level (due to Loader breakdown) "/>
    <m/>
    <s v="Feed bin_low level (due to Loader breakdown) "/>
    <m/>
  </r>
  <r>
    <x v="3"/>
    <x v="0"/>
    <x v="0"/>
    <n v="0.5166666666666675"/>
    <x v="0"/>
    <n v="744"/>
    <n v="0.85"/>
    <n v="0.9"/>
    <m/>
    <m/>
    <x v="24"/>
    <d v="1899-12-30T12:11:00"/>
    <d v="1899-12-30T12:42:00"/>
    <x v="20"/>
    <x v="20"/>
    <n v="2.1527777777777812E-2"/>
    <m/>
    <m/>
    <m/>
    <m/>
    <s v="Far Feed Position"/>
    <m/>
    <m/>
    <s v="Feed bin_low level (due to the material position is too far from the hoper) "/>
    <m/>
    <s v="Feed bin_low level (due to the material position is too far from the hoper) "/>
    <m/>
  </r>
  <r>
    <x v="3"/>
    <x v="0"/>
    <x v="0"/>
    <n v="8.3333333333333037E-2"/>
    <x v="1"/>
    <n v="744"/>
    <n v="0.85"/>
    <n v="0.9"/>
    <m/>
    <m/>
    <x v="24"/>
    <d v="1899-12-30T17:27:00"/>
    <d v="1899-12-30T17:32:00"/>
    <x v="3"/>
    <x v="3"/>
    <n v="3.4722222222222099E-3"/>
    <m/>
    <s v="Breakdown"/>
    <m/>
    <m/>
    <m/>
    <m/>
    <m/>
    <s v="HM Cyclone_underflow_block (due to oversize material)"/>
    <m/>
    <s v="HM Cyclone_underflow_block (due to oversize material)"/>
    <m/>
  </r>
  <r>
    <x v="3"/>
    <x v="0"/>
    <x v="0"/>
    <n v="0.9833333333333325"/>
    <x v="0"/>
    <n v="744"/>
    <n v="0.85"/>
    <n v="0.9"/>
    <m/>
    <m/>
    <x v="25"/>
    <d v="1899-12-30T06:16:00"/>
    <d v="1899-12-30T07:15:00"/>
    <x v="20"/>
    <x v="20"/>
    <n v="4.0972222222222188E-2"/>
    <m/>
    <m/>
    <m/>
    <m/>
    <s v="No Loader Operator"/>
    <m/>
    <m/>
    <s v="Feed bin_low level (due to rehandling operator change shift)"/>
    <m/>
    <s v="Feed bin_low level (due to rehandling operator change shift)"/>
    <m/>
  </r>
  <r>
    <x v="3"/>
    <x v="0"/>
    <x v="0"/>
    <n v="1.4833333333333334"/>
    <x v="1"/>
    <n v="744"/>
    <n v="0.85"/>
    <n v="0.9"/>
    <m/>
    <m/>
    <x v="25"/>
    <d v="1899-12-30T09:01:00"/>
    <d v="1899-12-30T10:30:00"/>
    <x v="27"/>
    <x v="27"/>
    <n v="6.1805555555555558E-2"/>
    <m/>
    <s v="Breakdown"/>
    <m/>
    <m/>
    <m/>
    <m/>
    <m/>
    <s v="Shuttle conveyor_motor support_repair (due to motor support broken)"/>
    <m/>
    <s v="Shuttle conveyor_motor support_repair (due to motor support broken)"/>
    <m/>
  </r>
  <r>
    <x v="3"/>
    <x v="0"/>
    <x v="0"/>
    <n v="0.16666666666666607"/>
    <x v="1"/>
    <n v="744"/>
    <n v="0.85"/>
    <n v="0.9"/>
    <m/>
    <m/>
    <x v="25"/>
    <d v="1899-12-30T10:30:00"/>
    <d v="1899-12-30T10:40:00"/>
    <x v="23"/>
    <x v="23"/>
    <n v="6.9444444444444198E-3"/>
    <m/>
    <s v="Breakdown"/>
    <m/>
    <m/>
    <m/>
    <m/>
    <m/>
    <s v="Floats screen_panel_replace (due to panel broken)"/>
    <m/>
    <s v="Floats screen_panel_replace (due to panel broken)"/>
    <m/>
  </r>
  <r>
    <x v="3"/>
    <x v="0"/>
    <x v="0"/>
    <n v="4.9999999999999822E-2"/>
    <x v="1"/>
    <n v="744"/>
    <n v="0.85"/>
    <n v="0.9"/>
    <m/>
    <m/>
    <x v="25"/>
    <d v="1899-12-30T15:12:00"/>
    <d v="1899-12-30T15:15:00"/>
    <x v="26"/>
    <x v="26"/>
    <n v="2.0833333333333259E-3"/>
    <m/>
    <s v="Poor Perfomance"/>
    <m/>
    <m/>
    <m/>
    <m/>
    <m/>
    <s v="Vibrating feeder_chute_block (due to poor performance of chute liner)"/>
    <m/>
    <s v="Vibrating feeder_chute_block (due to poor performance of chute liner)"/>
    <m/>
  </r>
  <r>
    <x v="3"/>
    <x v="0"/>
    <x v="0"/>
    <n v="0.43333333333333179"/>
    <x v="0"/>
    <n v="744"/>
    <n v="0.85"/>
    <n v="0.9"/>
    <m/>
    <m/>
    <x v="25"/>
    <d v="1899-12-30T15:33:00"/>
    <d v="1899-12-30T15:59:00"/>
    <x v="20"/>
    <x v="20"/>
    <n v="1.8055555555555491E-2"/>
    <m/>
    <m/>
    <m/>
    <m/>
    <s v="Far Feed Position"/>
    <m/>
    <m/>
    <s v="Feed bin_low level (due to the material position is too far from the hoper) "/>
    <m/>
    <s v="Feed bin_low level (due to the material position is too far from the hoper) "/>
    <m/>
  </r>
  <r>
    <x v="3"/>
    <x v="0"/>
    <x v="0"/>
    <n v="6.666666666666643E-2"/>
    <x v="1"/>
    <n v="744"/>
    <n v="0.85"/>
    <n v="0.9"/>
    <m/>
    <m/>
    <x v="25"/>
    <d v="1899-12-30T17:03:00"/>
    <d v="1899-12-30T17:07:00"/>
    <x v="26"/>
    <x v="26"/>
    <n v="2.7777777777777679E-3"/>
    <m/>
    <s v="Poor Perfomance"/>
    <m/>
    <m/>
    <m/>
    <m/>
    <m/>
    <s v="Vibrating feeder_chute_block (due to poor performance of chute liner)"/>
    <m/>
    <s v="Vibrating feeder_chute_block (due to poor performance of chute liner)"/>
    <m/>
  </r>
  <r>
    <x v="3"/>
    <x v="0"/>
    <x v="0"/>
    <n v="0.26666666666666572"/>
    <x v="0"/>
    <n v="744"/>
    <n v="0.85"/>
    <n v="0.9"/>
    <m/>
    <m/>
    <x v="25"/>
    <d v="1899-12-30T18:42:00"/>
    <d v="1899-12-30T18:58:00"/>
    <x v="20"/>
    <x v="20"/>
    <n v="1.1111111111111072E-2"/>
    <m/>
    <m/>
    <m/>
    <m/>
    <s v="Far Feed Position"/>
    <m/>
    <m/>
    <s v="Feed bin_low level (due to the material position is too far from the hoper) "/>
    <m/>
    <s v="Feed bin_low level (due to the material position is too far from the hoper) "/>
    <m/>
  </r>
  <r>
    <x v="3"/>
    <x v="0"/>
    <x v="0"/>
    <n v="9.9999999999999645E-2"/>
    <x v="1"/>
    <n v="744"/>
    <n v="0.85"/>
    <n v="0.9"/>
    <m/>
    <m/>
    <x v="25"/>
    <d v="1899-12-30T21:48:00"/>
    <d v="1899-12-30T21:54:00"/>
    <x v="12"/>
    <x v="12"/>
    <n v="4.1666666666666519E-3"/>
    <m/>
    <s v="Breakdown"/>
    <m/>
    <m/>
    <m/>
    <m/>
    <m/>
    <s v="Sinks screen_tilt switch_false block alarm (due to tilt switch error)"/>
    <m/>
    <s v="Sinks screen_tilt switch_false block alarm (due to tilt switch error)"/>
    <m/>
  </r>
  <r>
    <x v="4"/>
    <x v="0"/>
    <x v="0"/>
    <n v="20.383333333333333"/>
    <x v="2"/>
    <n v="744"/>
    <n v="0.85"/>
    <n v="0.9"/>
    <m/>
    <m/>
    <x v="26"/>
    <d v="1899-12-30T06:06:00"/>
    <d v="1899-12-31T02:29:00"/>
    <x v="0"/>
    <x v="0"/>
    <n v="0.84930555555555554"/>
    <s v="Maintenance Day"/>
    <m/>
    <m/>
    <m/>
    <m/>
    <m/>
    <m/>
    <s v="Maintenance Day"/>
    <m/>
    <s v="Maintenance Day"/>
    <m/>
  </r>
  <r>
    <x v="4"/>
    <x v="0"/>
    <x v="0"/>
    <n v="0.49999999999999956"/>
    <x v="1"/>
    <n v="744"/>
    <n v="0.85"/>
    <n v="0.9"/>
    <m/>
    <m/>
    <x v="27"/>
    <d v="1899-12-30T06:03:00"/>
    <d v="1899-12-30T06:33:00"/>
    <x v="9"/>
    <x v="9"/>
    <n v="2.0833333333333315E-2"/>
    <m/>
    <s v="Breakdown"/>
    <m/>
    <m/>
    <m/>
    <m/>
    <m/>
    <s v="Plant feed bin conveyor_fusible plug failure (due to overload) "/>
    <m/>
    <s v="Plant feed bin conveyor_fusible plug failure (due to overload) "/>
    <m/>
  </r>
  <r>
    <x v="4"/>
    <x v="0"/>
    <x v="0"/>
    <n v="0.11666666666666758"/>
    <x v="1"/>
    <n v="744"/>
    <n v="0.85"/>
    <n v="0.9"/>
    <m/>
    <m/>
    <x v="27"/>
    <d v="1899-12-30T09:08:00"/>
    <d v="1899-12-30T09:15:00"/>
    <x v="23"/>
    <x v="23"/>
    <n v="4.8611111111111494E-3"/>
    <m/>
    <s v="Breakdown"/>
    <m/>
    <m/>
    <m/>
    <m/>
    <m/>
    <s v="Floats screen_chute_build up material (blocked condition when it is below the centrifuge's capacity)"/>
    <m/>
    <s v="Floats screen_chute_build up material (blocked condition when it is below the centrifuge's capacity)"/>
    <m/>
  </r>
  <r>
    <x v="4"/>
    <x v="0"/>
    <x v="0"/>
    <n v="0.34999999999999876"/>
    <x v="0"/>
    <n v="744"/>
    <n v="0.85"/>
    <n v="0.9"/>
    <m/>
    <m/>
    <x v="27"/>
    <d v="1899-12-30T12:43:00"/>
    <d v="1899-12-30T13:04:00"/>
    <x v="28"/>
    <x v="28"/>
    <n v="1.4583333333333282E-2"/>
    <m/>
    <m/>
    <m/>
    <m/>
    <s v="Metal Contamination"/>
    <m/>
    <m/>
    <s v="Secondary sizer_stuck (due to metal contamination)"/>
    <m/>
    <s v="Secondary sizer_stuck (due to metal contamination)"/>
    <m/>
  </r>
  <r>
    <x v="4"/>
    <x v="0"/>
    <x v="0"/>
    <n v="0.11666666666666359"/>
    <x v="1"/>
    <n v="744"/>
    <n v="0.85"/>
    <n v="0.9"/>
    <m/>
    <m/>
    <x v="27"/>
    <d v="1899-12-31T05:46:00"/>
    <d v="1899-12-31T05:53:00"/>
    <x v="23"/>
    <x v="23"/>
    <n v="4.8611111111109828E-3"/>
    <m/>
    <s v="Breakdown"/>
    <m/>
    <m/>
    <m/>
    <m/>
    <m/>
    <s v="Floats screen_chute_build up material (blocked condition when it is below the centrifuge's capacity)"/>
    <m/>
    <s v="Floats screen_chute_build up material (blocked condition when it is below the centrifuge's capacity)"/>
    <m/>
  </r>
  <r>
    <x v="4"/>
    <x v="0"/>
    <x v="0"/>
    <n v="0.16666666666666741"/>
    <x v="0"/>
    <n v="744"/>
    <n v="0.85"/>
    <n v="0.9"/>
    <m/>
    <m/>
    <x v="28"/>
    <d v="1899-12-30T07:35:00"/>
    <d v="1899-12-30T07:45:00"/>
    <x v="16"/>
    <x v="16"/>
    <n v="6.9444444444444753E-3"/>
    <m/>
    <m/>
    <m/>
    <m/>
    <s v="Other Contamination"/>
    <m/>
    <m/>
    <s v="Feeder breaker_block (due to sticky material) "/>
    <m/>
    <s v="Feeder breaker_block (due to sticky material) "/>
    <m/>
  </r>
  <r>
    <x v="4"/>
    <x v="0"/>
    <x v="0"/>
    <n v="0.11666666666666625"/>
    <x v="1"/>
    <n v="744"/>
    <n v="0.85"/>
    <n v="0.9"/>
    <m/>
    <m/>
    <x v="28"/>
    <d v="1899-12-30T12:29:00"/>
    <d v="1899-12-30T12:36:00"/>
    <x v="23"/>
    <x v="23"/>
    <n v="4.8611111111110938E-3"/>
    <m/>
    <s v="Breakdown"/>
    <m/>
    <m/>
    <m/>
    <m/>
    <m/>
    <s v="Floats screen_chute_build up material (blocked condition when it is below the centrifuge's capacity)"/>
    <m/>
    <s v="Floats screen_chute_build up material (blocked condition when it is below the centrifuge's capacity)"/>
    <m/>
  </r>
  <r>
    <x v="4"/>
    <x v="0"/>
    <x v="0"/>
    <n v="3.3333333333333215E-2"/>
    <x v="0"/>
    <n v="744"/>
    <n v="0.85"/>
    <n v="0.9"/>
    <m/>
    <m/>
    <x v="28"/>
    <d v="1899-12-30T21:11:00"/>
    <d v="1899-12-30T21:13:00"/>
    <x v="26"/>
    <x v="26"/>
    <n v="1.388888888888884E-3"/>
    <m/>
    <m/>
    <m/>
    <m/>
    <s v="Other Contamination"/>
    <m/>
    <m/>
    <s v="Vibrating feeder_chute_block (due to sticky material) "/>
    <m/>
    <s v="Vibrating feeder_chute_block (due to sticky material) "/>
    <m/>
  </r>
  <r>
    <x v="4"/>
    <x v="0"/>
    <x v="0"/>
    <n v="8.3333333333333037E-2"/>
    <x v="0"/>
    <n v="744"/>
    <n v="0.85"/>
    <n v="0.9"/>
    <m/>
    <m/>
    <x v="28"/>
    <d v="1899-12-30T22:25:00"/>
    <d v="1899-12-30T22:30:00"/>
    <x v="26"/>
    <x v="26"/>
    <n v="3.4722222222222099E-3"/>
    <m/>
    <m/>
    <m/>
    <m/>
    <s v="Other Contamination"/>
    <m/>
    <m/>
    <s v="Vibrating feeder_chute_block (due to sticky material) "/>
    <m/>
    <s v="Vibrating feeder_chute_block (due to sticky material) "/>
    <m/>
  </r>
  <r>
    <x v="4"/>
    <x v="0"/>
    <x v="0"/>
    <n v="3.3333333333333215E-2"/>
    <x v="0"/>
    <n v="744"/>
    <n v="0.85"/>
    <n v="0.9"/>
    <m/>
    <m/>
    <x v="28"/>
    <d v="1899-12-31T00:01:00"/>
    <d v="1899-12-31T00:03:00"/>
    <x v="26"/>
    <x v="26"/>
    <n v="1.388888888888884E-3"/>
    <m/>
    <m/>
    <m/>
    <m/>
    <s v="Other Contamination"/>
    <m/>
    <m/>
    <s v="Vibrating feeder_chute_block (due to sticky material) "/>
    <m/>
    <s v="Vibrating feeder_chute_block (due to sticky material) "/>
    <m/>
  </r>
  <r>
    <x v="4"/>
    <x v="0"/>
    <x v="0"/>
    <n v="0.13333333333333286"/>
    <x v="0"/>
    <n v="744"/>
    <n v="0.85"/>
    <n v="0.9"/>
    <m/>
    <m/>
    <x v="28"/>
    <d v="1899-12-31T05:52:00"/>
    <d v="1899-12-31T06:00:00"/>
    <x v="23"/>
    <x v="23"/>
    <n v="5.5555555555555358E-3"/>
    <m/>
    <m/>
    <m/>
    <s v="Blocked/Stopped"/>
    <m/>
    <m/>
    <m/>
    <s v="Floats screen_grizzly_block (due to fire extinguisher sign contamination)"/>
    <m/>
    <s v="Floats screen_grizzly_block (due to fire extinguisher sign contamination)"/>
    <m/>
  </r>
  <r>
    <x v="4"/>
    <x v="0"/>
    <x v="0"/>
    <n v="6.666666666666643E-2"/>
    <x v="0"/>
    <n v="744"/>
    <n v="0.85"/>
    <n v="0.9"/>
    <m/>
    <m/>
    <x v="29"/>
    <d v="1899-12-30T06:00:00"/>
    <d v="1899-12-30T06:04:00"/>
    <x v="23"/>
    <x v="23"/>
    <n v="2.7777777777777679E-3"/>
    <m/>
    <m/>
    <m/>
    <s v="Blocked/Stopped"/>
    <m/>
    <m/>
    <m/>
    <s v="Floats screen_grizzly_block (due to fire extinguisher sign contamination)"/>
    <m/>
    <s v="Floats screen_grizzly_block (due to fire extinguisher sign contamination)"/>
    <m/>
  </r>
  <r>
    <x v="4"/>
    <x v="0"/>
    <x v="0"/>
    <n v="11.433333333333334"/>
    <x v="1"/>
    <n v="744"/>
    <n v="0.85"/>
    <n v="0.9"/>
    <m/>
    <m/>
    <x v="29"/>
    <d v="1899-12-30T18:34:00"/>
    <d v="1899-12-31T06:00:00"/>
    <x v="29"/>
    <x v="29"/>
    <n v="0.47638888888888886"/>
    <m/>
    <s v="Breakdown"/>
    <m/>
    <m/>
    <m/>
    <m/>
    <m/>
    <s v="Vacuum pump_motor_bearing broken (due to bearing motor failure)"/>
    <m/>
    <s v="Vacuum pump_motor_bearing broken (due to bearing motor failure)"/>
    <m/>
  </r>
  <r>
    <x v="4"/>
    <x v="0"/>
    <x v="0"/>
    <n v="5.25"/>
    <x v="1"/>
    <n v="744"/>
    <n v="0.85"/>
    <n v="0.9"/>
    <m/>
    <m/>
    <x v="30"/>
    <d v="1899-12-30T06:00:00"/>
    <d v="1899-12-30T11:15:00"/>
    <x v="29"/>
    <x v="29"/>
    <n v="0.21875"/>
    <m/>
    <s v="Breakdown"/>
    <m/>
    <m/>
    <m/>
    <m/>
    <m/>
    <s v="Vacuum pump_motor_bearing broken (due to bearing motor failure)"/>
    <m/>
    <s v="Vacuum pump_motor_bearing broken (due to bearing motor failure)"/>
    <m/>
  </r>
  <r>
    <x v="4"/>
    <x v="0"/>
    <x v="0"/>
    <n v="0.91666666666666607"/>
    <x v="0"/>
    <n v="744"/>
    <n v="0.85"/>
    <n v="0.9"/>
    <m/>
    <m/>
    <x v="30"/>
    <d v="1899-12-30T11:15:00"/>
    <d v="1899-12-30T12:10:00"/>
    <x v="0"/>
    <x v="0"/>
    <n v="3.819444444444442E-2"/>
    <m/>
    <m/>
    <m/>
    <m/>
    <m/>
    <m/>
    <s v="Friday Prayer"/>
    <s v="Friday Prayer"/>
    <m/>
    <s v="Friday Prayer"/>
    <m/>
  </r>
  <r>
    <x v="4"/>
    <x v="0"/>
    <x v="0"/>
    <n v="1.3333333333333339"/>
    <x v="1"/>
    <n v="744"/>
    <n v="0.85"/>
    <n v="0.9"/>
    <m/>
    <m/>
    <x v="30"/>
    <d v="1899-12-30T12:10:00"/>
    <d v="1899-12-30T13:30:00"/>
    <x v="29"/>
    <x v="29"/>
    <n v="5.555555555555558E-2"/>
    <m/>
    <s v="Breakdown"/>
    <m/>
    <m/>
    <m/>
    <m/>
    <m/>
    <s v="Vacuum pump_motor_bearing broken (due to bearing motor failure)"/>
    <m/>
    <s v="Vacuum pump_motor_bearing broken (due to bearing motor failure)"/>
    <m/>
  </r>
  <r>
    <x v="4"/>
    <x v="0"/>
    <x v="0"/>
    <n v="5.3999999999999995"/>
    <x v="1"/>
    <n v="744"/>
    <n v="0.85"/>
    <n v="0.9"/>
    <m/>
    <m/>
    <x v="30"/>
    <d v="1899-12-30T13:30:00"/>
    <d v="1899-12-30T18:54:00"/>
    <x v="29"/>
    <x v="29"/>
    <n v="0.22499999999999998"/>
    <m/>
    <s v="Breakdown"/>
    <m/>
    <m/>
    <m/>
    <m/>
    <m/>
    <s v="Vaccum pump_motor_replace (due to Motor High vibration)"/>
    <m/>
    <s v="Vaccum pump_motor_replace (due to Motor High vibration)"/>
    <m/>
  </r>
  <r>
    <x v="4"/>
    <x v="0"/>
    <x v="0"/>
    <n v="0.36666666666666536"/>
    <x v="1"/>
    <n v="744"/>
    <n v="0.85"/>
    <n v="0.9"/>
    <m/>
    <m/>
    <x v="30"/>
    <d v="1899-12-30T23:01:00"/>
    <d v="1899-12-30T23:23:00"/>
    <x v="15"/>
    <x v="15"/>
    <n v="1.5277777777777724E-2"/>
    <m/>
    <s v="Poor Perfomance"/>
    <m/>
    <m/>
    <m/>
    <m/>
    <m/>
    <s v="Deaeration tank_block (Due to double strainers)"/>
    <m/>
    <s v="Deaeration tank_block (Due to double strainers)"/>
    <m/>
  </r>
  <r>
    <x v="4"/>
    <x v="0"/>
    <x v="0"/>
    <n v="0.36666666666666536"/>
    <x v="1"/>
    <n v="744"/>
    <n v="0.85"/>
    <n v="0.9"/>
    <m/>
    <m/>
    <x v="30"/>
    <d v="1899-12-31T05:19:00"/>
    <d v="1899-12-31T05:41:00"/>
    <x v="15"/>
    <x v="15"/>
    <n v="1.5277777777777724E-2"/>
    <m/>
    <s v="Poor Perfomance"/>
    <m/>
    <m/>
    <m/>
    <m/>
    <m/>
    <s v="Deaeration tank_block (Due to double strainers)"/>
    <m/>
    <s v="Deaeration tank_block (Due to double strainers)"/>
    <m/>
  </r>
  <r>
    <x v="4"/>
    <x v="1"/>
    <x v="0"/>
    <n v="0.3000000000000016"/>
    <x v="1"/>
    <n v="672"/>
    <n v="0.85"/>
    <n v="0.9"/>
    <m/>
    <m/>
    <x v="31"/>
    <d v="1899-12-30T15:06:00"/>
    <d v="1899-12-30T15:24:00"/>
    <x v="15"/>
    <x v="15"/>
    <n v="1.2500000000000067E-2"/>
    <m/>
    <s v="Poor Perfomance"/>
    <m/>
    <m/>
    <m/>
    <m/>
    <m/>
    <s v="Deaeration tank_block (Due to double strainers)"/>
    <m/>
    <s v="Deaeration tank_block (Due to double strainers)"/>
    <m/>
  </r>
  <r>
    <x v="4"/>
    <x v="1"/>
    <x v="0"/>
    <n v="0.31666666666666821"/>
    <x v="1"/>
    <n v="672"/>
    <n v="0.85"/>
    <n v="0.9"/>
    <m/>
    <m/>
    <x v="31"/>
    <d v="1899-12-30T16:02:00"/>
    <d v="1899-12-30T16:21:00"/>
    <x v="15"/>
    <x v="15"/>
    <n v="1.3194444444444509E-2"/>
    <m/>
    <s v="Poor Perfomance"/>
    <m/>
    <m/>
    <m/>
    <m/>
    <m/>
    <s v="Deaeration tank_block (Due to double strainers)"/>
    <m/>
    <s v="Deaeration tank_block (Due to double strainers)"/>
    <m/>
  </r>
  <r>
    <x v="4"/>
    <x v="1"/>
    <x v="0"/>
    <n v="2.2666666666666666"/>
    <x v="1"/>
    <n v="672"/>
    <n v="0.85"/>
    <n v="0.9"/>
    <m/>
    <m/>
    <x v="31"/>
    <d v="1899-12-30T16:26:00"/>
    <d v="1899-12-30T18:42:00"/>
    <x v="15"/>
    <x v="15"/>
    <n v="9.4444444444444442E-2"/>
    <m/>
    <s v="Poor Perfomance"/>
    <m/>
    <m/>
    <m/>
    <m/>
    <m/>
    <s v="Deaeration tank_block and repair  (Due to double strainers)"/>
    <m/>
    <s v="Deaeration tank_block and repair  (Due to double strainers)"/>
    <m/>
  </r>
  <r>
    <x v="4"/>
    <x v="1"/>
    <x v="0"/>
    <n v="0.13333333333333286"/>
    <x v="1"/>
    <n v="672"/>
    <n v="0.85"/>
    <n v="0.9"/>
    <m/>
    <m/>
    <x v="31"/>
    <d v="1899-12-30T19:57:00"/>
    <d v="1899-12-30T20:05:00"/>
    <x v="23"/>
    <x v="23"/>
    <n v="5.5555555555555358E-3"/>
    <m/>
    <s v="Breakdown"/>
    <m/>
    <m/>
    <m/>
    <m/>
    <m/>
    <s v="Floats screen_chute_build up material (blocked condition when it is below the centrifuge's capacity)"/>
    <m/>
    <s v="Floats screen_chute_build up material (blocked condition when it is below the centrifuge's capacity)"/>
    <m/>
  </r>
  <r>
    <x v="4"/>
    <x v="1"/>
    <x v="0"/>
    <n v="0.11666666666666625"/>
    <x v="1"/>
    <n v="672"/>
    <n v="0.85"/>
    <n v="0.9"/>
    <m/>
    <m/>
    <x v="31"/>
    <d v="1899-12-30T20:12:00"/>
    <d v="1899-12-30T20:19:00"/>
    <x v="23"/>
    <x v="23"/>
    <n v="4.8611111111110938E-3"/>
    <m/>
    <s v="Breakdown"/>
    <m/>
    <m/>
    <m/>
    <m/>
    <m/>
    <s v="Floats screen_chute_build up material (blocked condition when it is below the centrifuge's capacity)"/>
    <m/>
    <s v="Floats screen_chute_build up material (blocked condition when it is below the centrifuge's capacity)"/>
    <m/>
  </r>
  <r>
    <x v="4"/>
    <x v="1"/>
    <x v="0"/>
    <n v="0.10000000000000231"/>
    <x v="1"/>
    <n v="672"/>
    <n v="0.85"/>
    <n v="0.9"/>
    <m/>
    <m/>
    <x v="31"/>
    <d v="1899-12-30T20:37:00"/>
    <d v="1899-12-30T20:43:00"/>
    <x v="23"/>
    <x v="23"/>
    <n v="4.1666666666667629E-3"/>
    <m/>
    <s v="Breakdown"/>
    <m/>
    <m/>
    <m/>
    <m/>
    <m/>
    <s v="Floats screen_chute_build up material (blocked condition when it is below the centrifuge's capacity)"/>
    <m/>
    <s v="Floats screen_chute_build up material (blocked condition when it is below the centrifuge's capacity)"/>
    <m/>
  </r>
  <r>
    <x v="4"/>
    <x v="1"/>
    <x v="0"/>
    <n v="9.9999999999999645E-2"/>
    <x v="1"/>
    <n v="672"/>
    <n v="0.85"/>
    <n v="0.9"/>
    <m/>
    <m/>
    <x v="31"/>
    <d v="1899-12-30T20:53:00"/>
    <d v="1899-12-30T20:59:00"/>
    <x v="23"/>
    <x v="23"/>
    <n v="4.1666666666666519E-3"/>
    <m/>
    <s v="Breakdown"/>
    <m/>
    <m/>
    <m/>
    <m/>
    <m/>
    <s v="Floats screen_chute_build up material (blocked condition when it is below the centrifuge's capacity)"/>
    <m/>
    <s v="Floats screen_chute_build up material (blocked condition when it is below the centrifuge's capacity)"/>
    <m/>
  </r>
  <r>
    <x v="4"/>
    <x v="1"/>
    <x v="0"/>
    <n v="9.9999999999999645E-2"/>
    <x v="1"/>
    <n v="672"/>
    <n v="0.85"/>
    <n v="0.9"/>
    <m/>
    <m/>
    <x v="31"/>
    <d v="1899-12-30T21:14:00"/>
    <d v="1899-12-30T21:20:00"/>
    <x v="23"/>
    <x v="23"/>
    <n v="4.1666666666666519E-3"/>
    <m/>
    <s v="Breakdown"/>
    <m/>
    <m/>
    <m/>
    <m/>
    <m/>
    <s v="Floats screen_chute_build up material (blocked condition when it is below the centrifuge's capacity)"/>
    <m/>
    <s v="Floats screen_chute_build up material (blocked condition when it is below the centrifuge's capacity)"/>
    <m/>
  </r>
  <r>
    <x v="4"/>
    <x v="1"/>
    <x v="0"/>
    <n v="1.7000000000000006"/>
    <x v="1"/>
    <n v="672"/>
    <n v="0.85"/>
    <n v="0.9"/>
    <m/>
    <m/>
    <x v="32"/>
    <d v="1899-12-30T06:33:00"/>
    <d v="1899-12-30T08:15:00"/>
    <x v="22"/>
    <x v="22"/>
    <n v="7.0833333333333359E-2"/>
    <m/>
    <s v="Breakdown"/>
    <m/>
    <m/>
    <m/>
    <m/>
    <m/>
    <s v="Desliming screen_panel_repair (due to panel broken)"/>
    <m/>
    <s v="Desliming screen_panel_repair (due to panel broken)"/>
    <m/>
  </r>
  <r>
    <x v="4"/>
    <x v="1"/>
    <x v="0"/>
    <n v="1.2333333333333329"/>
    <x v="1"/>
    <n v="672"/>
    <n v="0.85"/>
    <n v="0.9"/>
    <m/>
    <m/>
    <x v="32"/>
    <d v="1899-12-30T10:22:00"/>
    <d v="1899-12-30T11:36:00"/>
    <x v="22"/>
    <x v="22"/>
    <n v="5.1388888888888873E-2"/>
    <m/>
    <s v="Breakdown"/>
    <m/>
    <m/>
    <m/>
    <m/>
    <m/>
    <s v="Desliming screen_panel_repair (due to panel broken)"/>
    <m/>
    <s v="Desliming screen_panel_repair (due to panel broken)"/>
    <m/>
  </r>
  <r>
    <x v="4"/>
    <x v="1"/>
    <x v="0"/>
    <n v="0.13333333333333552"/>
    <x v="1"/>
    <n v="672"/>
    <n v="0.85"/>
    <n v="0.9"/>
    <m/>
    <m/>
    <x v="32"/>
    <d v="1899-12-30T12:22:00"/>
    <d v="1899-12-30T12:30:00"/>
    <x v="23"/>
    <x v="23"/>
    <n v="5.5555555555556468E-3"/>
    <m/>
    <s v="Breakdown"/>
    <m/>
    <m/>
    <m/>
    <m/>
    <m/>
    <s v="Floats screen_chute_build up material (blocked condition when it is below the centrifuge's capacity)"/>
    <m/>
    <s v="Floats screen_chute_build up material (blocked condition when it is below the centrifuge's capacity)"/>
    <m/>
  </r>
  <r>
    <x v="4"/>
    <x v="1"/>
    <x v="0"/>
    <n v="0.13333333333333286"/>
    <x v="1"/>
    <n v="672"/>
    <n v="0.85"/>
    <n v="0.9"/>
    <m/>
    <m/>
    <x v="32"/>
    <d v="1899-12-30T12:39:00"/>
    <d v="1899-12-30T12:47:00"/>
    <x v="23"/>
    <x v="23"/>
    <n v="5.5555555555555358E-3"/>
    <m/>
    <s v="Breakdown"/>
    <m/>
    <m/>
    <m/>
    <m/>
    <m/>
    <s v="Floats screen_chute_build up material (blocked condition when it is below the centrifuge's capacity)"/>
    <m/>
    <s v="Floats screen_chute_build up material (blocked condition when it is below the centrifuge's capacity)"/>
    <m/>
  </r>
  <r>
    <x v="4"/>
    <x v="1"/>
    <x v="0"/>
    <n v="0.11666666666666625"/>
    <x v="1"/>
    <n v="672"/>
    <n v="0.85"/>
    <n v="0.9"/>
    <m/>
    <m/>
    <x v="32"/>
    <d v="1899-12-30T13:00:00"/>
    <d v="1899-12-30T13:07:00"/>
    <x v="23"/>
    <x v="23"/>
    <n v="4.8611111111110938E-3"/>
    <m/>
    <s v="Breakdown"/>
    <m/>
    <m/>
    <m/>
    <m/>
    <m/>
    <s v="Floats screen_chute_build up material (blocked condition when it is below the centrifuge's capacity)"/>
    <m/>
    <s v="Floats screen_chute_build up material (blocked condition when it is below the centrifuge's capacity)"/>
    <m/>
  </r>
  <r>
    <x v="4"/>
    <x v="1"/>
    <x v="0"/>
    <n v="0.76666666666666661"/>
    <x v="0"/>
    <n v="672"/>
    <n v="0.85"/>
    <n v="0.9"/>
    <m/>
    <m/>
    <x v="32"/>
    <d v="1899-12-30T19:48:00"/>
    <d v="1899-12-30T20:34:00"/>
    <x v="20"/>
    <x v="20"/>
    <n v="3.1944444444444442E-2"/>
    <m/>
    <m/>
    <m/>
    <m/>
    <s v="No Loader Available"/>
    <m/>
    <m/>
    <s v="Plant feed bin_low level (due to Loader breakdown)"/>
    <m/>
    <s v="Plant feed bin_low level (due to Loader breakdown)"/>
    <m/>
  </r>
  <r>
    <x v="5"/>
    <x v="1"/>
    <x v="0"/>
    <n v="9.9999999999999645E-2"/>
    <x v="1"/>
    <n v="672"/>
    <n v="0.85"/>
    <n v="0.9"/>
    <m/>
    <m/>
    <x v="33"/>
    <d v="1899-12-30T16:35:00"/>
    <d v="1899-12-30T16:41:00"/>
    <x v="23"/>
    <x v="23"/>
    <n v="4.1666666666666519E-3"/>
    <m/>
    <s v="Breakdown"/>
    <m/>
    <m/>
    <m/>
    <m/>
    <m/>
    <s v="Floats screen_chute_build up material (blocked condition when it is below the centrifuge's capacity)"/>
    <m/>
    <s v="Floats screen_chute_build up material (blocked condition when it is below the centrifuge's capacity)"/>
    <m/>
  </r>
  <r>
    <x v="5"/>
    <x v="1"/>
    <x v="0"/>
    <n v="8.3333333333333037E-2"/>
    <x v="1"/>
    <n v="672"/>
    <n v="0.85"/>
    <n v="0.9"/>
    <m/>
    <m/>
    <x v="33"/>
    <d v="1899-12-30T16:53:00"/>
    <d v="1899-12-30T16:58:00"/>
    <x v="23"/>
    <x v="23"/>
    <n v="3.4722222222222099E-3"/>
    <m/>
    <s v="Breakdown"/>
    <m/>
    <m/>
    <m/>
    <m/>
    <m/>
    <s v="Floats screen_chute_build up material (blocked condition when it is below the centrifuge's capacity)"/>
    <m/>
    <s v="Floats screen_chute_build up material (blocked condition when it is below the centrifuge's capacity)"/>
    <m/>
  </r>
  <r>
    <x v="5"/>
    <x v="1"/>
    <x v="0"/>
    <n v="0.38333333333333464"/>
    <x v="1"/>
    <n v="672"/>
    <n v="0.85"/>
    <n v="0.9"/>
    <m/>
    <m/>
    <x v="33"/>
    <d v="1899-12-30T20:27:00"/>
    <d v="1899-12-30T20:50:00"/>
    <x v="12"/>
    <x v="12"/>
    <n v="1.5972222222222276E-2"/>
    <m/>
    <s v="Breakdown"/>
    <m/>
    <m/>
    <m/>
    <m/>
    <m/>
    <s v="Sinks screen_exciter_repair (due to cover exciter sinks screen release)"/>
    <m/>
    <s v="Sinks screen_exciter_repair (due to cover exciter sinks screen release)"/>
    <m/>
  </r>
  <r>
    <x v="5"/>
    <x v="1"/>
    <x v="0"/>
    <n v="9.9999999999999645E-2"/>
    <x v="0"/>
    <n v="672"/>
    <n v="0.85"/>
    <n v="0.9"/>
    <m/>
    <m/>
    <x v="34"/>
    <d v="1899-12-30T09:12:00"/>
    <d v="1899-12-30T09:18:00"/>
    <x v="23"/>
    <x v="23"/>
    <n v="4.1666666666666519E-3"/>
    <m/>
    <m/>
    <m/>
    <s v="Blocked/Stopped"/>
    <m/>
    <m/>
    <m/>
    <s v="Floats screen_chute_build up material (blocked condition when it is over the centrifuge's capacity)"/>
    <m/>
    <s v="Floats screen_chute_build up material (blocked condition when it is over the centrifuge's capacity)"/>
    <m/>
  </r>
  <r>
    <x v="5"/>
    <x v="1"/>
    <x v="0"/>
    <n v="8.3333333333333037E-2"/>
    <x v="0"/>
    <n v="672"/>
    <n v="0.85"/>
    <n v="0.9"/>
    <m/>
    <m/>
    <x v="34"/>
    <d v="1899-12-30T09:42:00"/>
    <d v="1899-12-30T09:47:00"/>
    <x v="23"/>
    <x v="23"/>
    <n v="3.4722222222222099E-3"/>
    <m/>
    <m/>
    <m/>
    <s v="Blocked/Stopped"/>
    <m/>
    <m/>
    <m/>
    <s v="Floats screen_chute_build up material (blocked condition when it is over the centrifuge's capacity)"/>
    <m/>
    <s v="Floats screen_chute_build up material (blocked condition when it is over the centrifuge's capacity)"/>
    <m/>
  </r>
  <r>
    <x v="5"/>
    <x v="1"/>
    <x v="0"/>
    <n v="9.9999999999999645E-2"/>
    <x v="0"/>
    <n v="672"/>
    <n v="0.85"/>
    <n v="0.9"/>
    <m/>
    <m/>
    <x v="34"/>
    <d v="1899-12-30T15:25:00"/>
    <d v="1899-12-30T15:31:00"/>
    <x v="23"/>
    <x v="23"/>
    <n v="4.1666666666666519E-3"/>
    <m/>
    <m/>
    <m/>
    <s v="Blocked/Stopped"/>
    <m/>
    <m/>
    <m/>
    <s v="Floats screen_chute_build up material (blocked condition when it is over the centrifuge's capacity)"/>
    <m/>
    <s v="Floats screen_chute_build up material (blocked condition when it is over the centrifuge's capacity)"/>
    <m/>
  </r>
  <r>
    <x v="5"/>
    <x v="1"/>
    <x v="0"/>
    <n v="8.3333333333333037E-2"/>
    <x v="0"/>
    <n v="672"/>
    <n v="0.85"/>
    <n v="0.9"/>
    <m/>
    <m/>
    <x v="34"/>
    <d v="1899-12-30T17:18:00"/>
    <d v="1899-12-30T17:23:00"/>
    <x v="23"/>
    <x v="23"/>
    <n v="3.4722222222222099E-3"/>
    <m/>
    <m/>
    <m/>
    <s v="Blocked/Stopped"/>
    <m/>
    <m/>
    <m/>
    <s v="Floats screen_chute_build up material (blocked condition when it is over the centrifuge's capacity)"/>
    <m/>
    <s v="Floats screen_chute_build up material (blocked condition when it is over the centrifuge's capacity)"/>
    <m/>
  </r>
  <r>
    <x v="5"/>
    <x v="1"/>
    <x v="0"/>
    <n v="0.11666666666666625"/>
    <x v="0"/>
    <n v="672"/>
    <n v="0.85"/>
    <n v="0.9"/>
    <m/>
    <m/>
    <x v="34"/>
    <d v="1899-12-30T18:06:00"/>
    <d v="1899-12-30T18:13:00"/>
    <x v="23"/>
    <x v="23"/>
    <n v="4.8611111111110938E-3"/>
    <m/>
    <m/>
    <m/>
    <s v="Blocked/Stopped"/>
    <m/>
    <m/>
    <m/>
    <s v="Floats screen_chute_build up material (blocked condition when it is over the centrifuge's capacity)"/>
    <m/>
    <s v="Floats screen_chute_build up material (blocked condition when it is over the centrifuge's capacity)"/>
    <m/>
  </r>
  <r>
    <x v="5"/>
    <x v="1"/>
    <x v="0"/>
    <n v="0.18333333333333535"/>
    <x v="0"/>
    <n v="672"/>
    <n v="0.85"/>
    <n v="0.9"/>
    <m/>
    <m/>
    <x v="34"/>
    <d v="1899-12-30T23:29:00"/>
    <d v="1899-12-30T23:40:00"/>
    <x v="23"/>
    <x v="23"/>
    <n v="7.6388888888889728E-3"/>
    <m/>
    <m/>
    <m/>
    <s v="Blocked/Stopped"/>
    <m/>
    <m/>
    <m/>
    <s v="Floats screen_chute_build up material (blocked condition when it is over the centrifuge's capacity)"/>
    <m/>
    <s v="Floats screen_chute_build up material (blocked condition when it is over the centrifuge's capacity)"/>
    <m/>
  </r>
  <r>
    <x v="5"/>
    <x v="1"/>
    <x v="0"/>
    <n v="9.9999999999999645E-2"/>
    <x v="0"/>
    <n v="672"/>
    <n v="0.85"/>
    <n v="0.9"/>
    <m/>
    <m/>
    <x v="34"/>
    <d v="1899-12-31T00:14:00"/>
    <d v="1899-12-31T00:20:00"/>
    <x v="23"/>
    <x v="23"/>
    <n v="4.1666666666666519E-3"/>
    <m/>
    <m/>
    <m/>
    <s v="Blocked/Stopped"/>
    <m/>
    <m/>
    <m/>
    <s v="Floats screen_chute_build up material (blocked condition when it is over the centrifuge's capacity)"/>
    <m/>
    <s v="Floats screen_chute_build up material (blocked condition when it is over the centrifuge's capacity)"/>
    <m/>
  </r>
  <r>
    <x v="5"/>
    <x v="1"/>
    <x v="0"/>
    <n v="2.433333333333334"/>
    <x v="0"/>
    <n v="672"/>
    <n v="0.85"/>
    <n v="0.9"/>
    <m/>
    <m/>
    <x v="35"/>
    <d v="1899-12-30T06:09:00"/>
    <d v="1899-12-30T08:35:00"/>
    <x v="18"/>
    <x v="18"/>
    <n v="0.10138888888888892"/>
    <m/>
    <m/>
    <m/>
    <m/>
    <s v="Stock Pile Full"/>
    <m/>
    <m/>
    <s v="Stop feed (due to stock pile full)"/>
    <m/>
    <s v="Stop feed (due to stock pile full)"/>
    <m/>
  </r>
  <r>
    <x v="5"/>
    <x v="1"/>
    <x v="0"/>
    <n v="0.60000000000000053"/>
    <x v="0"/>
    <n v="672"/>
    <n v="0.85"/>
    <n v="0.9"/>
    <m/>
    <m/>
    <x v="35"/>
    <d v="1899-12-30T09:27:00"/>
    <d v="1899-12-30T10:03:00"/>
    <x v="18"/>
    <x v="18"/>
    <n v="2.5000000000000022E-2"/>
    <m/>
    <m/>
    <m/>
    <s v="Blocked/Stopped"/>
    <m/>
    <m/>
    <m/>
    <s v="Product collector conveyor_chute_block (due to accumulation of material)"/>
    <m/>
    <s v="Product collector conveyor_chute_block (due to accumulation of material)"/>
    <m/>
  </r>
  <r>
    <x v="5"/>
    <x v="1"/>
    <x v="0"/>
    <n v="2.8333333333333339"/>
    <x v="1"/>
    <n v="672"/>
    <n v="0.85"/>
    <n v="0.9"/>
    <m/>
    <m/>
    <x v="35"/>
    <d v="1899-12-30T12:18:00"/>
    <d v="1899-12-30T15:08:00"/>
    <x v="30"/>
    <x v="21"/>
    <n v="0.11805555555555558"/>
    <m/>
    <s v="Breakdown"/>
    <m/>
    <m/>
    <m/>
    <m/>
    <m/>
    <s v="Centrifuge 1425_anchor and tube hydrolic_repair (due to anchor and tube hydrolic broken)"/>
    <m/>
    <s v="Centrifuge 1425_anchor and tube hydrolic_repair (due to anchor and tube hydrolic broken)"/>
    <m/>
  </r>
  <r>
    <x v="5"/>
    <x v="1"/>
    <x v="0"/>
    <n v="0.11666666666666625"/>
    <x v="0"/>
    <n v="672"/>
    <n v="0.85"/>
    <n v="0.9"/>
    <m/>
    <m/>
    <x v="35"/>
    <d v="1899-12-30T17:04:00"/>
    <d v="1899-12-30T17:11:00"/>
    <x v="23"/>
    <x v="23"/>
    <n v="4.8611111111110938E-3"/>
    <m/>
    <m/>
    <m/>
    <s v="Blocked/Stopped"/>
    <m/>
    <m/>
    <m/>
    <s v="Floats screen_chute_build up material (blocked condition when it is over the centrifuge's capacity)"/>
    <m/>
    <s v="Floats screen_chute_build up material (blocked condition when it is over the centrifuge's capacity)"/>
    <m/>
  </r>
  <r>
    <x v="5"/>
    <x v="1"/>
    <x v="0"/>
    <n v="8.3333333333333037E-2"/>
    <x v="0"/>
    <n v="672"/>
    <n v="0.85"/>
    <n v="0.9"/>
    <m/>
    <m/>
    <x v="36"/>
    <d v="1899-12-30T15:50:00"/>
    <d v="1899-12-30T15:55:00"/>
    <x v="23"/>
    <x v="23"/>
    <n v="3.4722222222222099E-3"/>
    <m/>
    <m/>
    <m/>
    <s v="Blocked/Stopped"/>
    <m/>
    <m/>
    <m/>
    <s v="Floats screen_chute_build up material (blocked condition when it is over the centrifuge's capacity)"/>
    <m/>
    <s v="Floats screen_chute_build up material (blocked condition when it is over the centrifuge's capacity)"/>
    <m/>
  </r>
  <r>
    <x v="5"/>
    <x v="1"/>
    <x v="0"/>
    <n v="6.6666666666669094E-2"/>
    <x v="0"/>
    <n v="672"/>
    <n v="0.85"/>
    <n v="0.9"/>
    <m/>
    <m/>
    <x v="36"/>
    <d v="1899-12-30T16:05:00"/>
    <d v="1899-12-30T16:09:00"/>
    <x v="23"/>
    <x v="23"/>
    <n v="2.7777777777778789E-3"/>
    <m/>
    <m/>
    <m/>
    <s v="Blocked/Stopped"/>
    <m/>
    <m/>
    <m/>
    <s v="Floats screen_chute_build up material (blocked condition when it is over the centrifuge's capacity)"/>
    <m/>
    <s v="Floats screen_chute_build up material (blocked condition when it is over the centrifuge's capacity)"/>
    <m/>
  </r>
  <r>
    <x v="5"/>
    <x v="1"/>
    <x v="0"/>
    <n v="6.666666666666643E-2"/>
    <x v="0"/>
    <n v="672"/>
    <n v="0.85"/>
    <n v="0.9"/>
    <m/>
    <m/>
    <x v="36"/>
    <d v="1899-12-30T16:47:00"/>
    <d v="1899-12-30T16:51:00"/>
    <x v="23"/>
    <x v="23"/>
    <n v="2.7777777777777679E-3"/>
    <m/>
    <m/>
    <m/>
    <s v="Blocked/Stopped"/>
    <m/>
    <m/>
    <m/>
    <s v="Floats screen_chute_build up material (blocked condition when it is over the centrifuge's capacity)"/>
    <m/>
    <s v="Floats screen_chute_build up material (blocked condition when it is over the centrifuge's capacity)"/>
    <m/>
  </r>
  <r>
    <x v="5"/>
    <x v="1"/>
    <x v="0"/>
    <n v="0.11666666666666625"/>
    <x v="0"/>
    <n v="672"/>
    <n v="0.85"/>
    <n v="0.9"/>
    <m/>
    <m/>
    <x v="36"/>
    <d v="1899-12-30T18:23:00"/>
    <d v="1899-12-30T18:30:00"/>
    <x v="23"/>
    <x v="23"/>
    <n v="4.8611111111110938E-3"/>
    <m/>
    <m/>
    <m/>
    <s v="Blocked/Stopped"/>
    <m/>
    <m/>
    <m/>
    <s v="Floats screen_chute_build up material (blocked condition when it is over the centrifuge's capacity)"/>
    <m/>
    <s v="Floats screen_chute_build up material (blocked condition when it is over the centrifuge's capacity)"/>
    <m/>
  </r>
  <r>
    <x v="5"/>
    <x v="1"/>
    <x v="0"/>
    <n v="0.95000000000000062"/>
    <x v="1"/>
    <n v="672"/>
    <n v="0.85"/>
    <n v="0.9"/>
    <m/>
    <m/>
    <x v="37"/>
    <d v="1899-12-30T08:46:00"/>
    <d v="1899-12-30T09:43:00"/>
    <x v="30"/>
    <x v="21"/>
    <n v="3.9583333333333359E-2"/>
    <m/>
    <s v="Breakdown"/>
    <m/>
    <m/>
    <m/>
    <m/>
    <m/>
    <s v="Centrifuge 1435_top arm_anchor_repair (due to broken)"/>
    <m/>
    <s v="Centrifuge 1435_top arm_anchor_repair (due to broken)"/>
    <m/>
  </r>
  <r>
    <x v="5"/>
    <x v="1"/>
    <x v="0"/>
    <n v="9.9999999999999645E-2"/>
    <x v="0"/>
    <n v="672"/>
    <n v="0.85"/>
    <n v="0.9"/>
    <m/>
    <m/>
    <x v="37"/>
    <d v="1899-12-30T10:54:00"/>
    <d v="1899-12-30T11:00:00"/>
    <x v="23"/>
    <x v="23"/>
    <n v="4.1666666666666519E-3"/>
    <m/>
    <m/>
    <m/>
    <s v="Blocked/Stopped"/>
    <m/>
    <m/>
    <m/>
    <s v="Floats screen_chute_build up material (blocked condition when it is over the centrifuge's capacity)"/>
    <m/>
    <s v="Floats screen_chute_build up material (blocked condition when it is over the centrifuge's capacity)"/>
    <m/>
  </r>
  <r>
    <x v="5"/>
    <x v="1"/>
    <x v="0"/>
    <n v="1.2666666666666675"/>
    <x v="0"/>
    <n v="672"/>
    <n v="0.85"/>
    <n v="0.9"/>
    <m/>
    <m/>
    <x v="37"/>
    <d v="1899-12-30T11:15:00"/>
    <d v="1899-12-30T12:31:00"/>
    <x v="0"/>
    <x v="0"/>
    <n v="5.2777777777777812E-2"/>
    <m/>
    <m/>
    <m/>
    <m/>
    <m/>
    <m/>
    <s v="Friday Prayer"/>
    <s v="Friday prayers"/>
    <m/>
    <s v="Friday prayers"/>
    <m/>
  </r>
  <r>
    <x v="5"/>
    <x v="1"/>
    <x v="0"/>
    <n v="8.3333333333333037E-2"/>
    <x v="0"/>
    <n v="672"/>
    <n v="0.85"/>
    <n v="0.9"/>
    <m/>
    <m/>
    <x v="37"/>
    <d v="1899-12-30T14:41:00"/>
    <d v="1899-12-30T14:46:00"/>
    <x v="22"/>
    <x v="22"/>
    <n v="3.4722222222222099E-3"/>
    <m/>
    <m/>
    <m/>
    <m/>
    <s v="Rubber Contamination"/>
    <m/>
    <m/>
    <s v="Desliming screen_grizzly_stuck (due to rubber)"/>
    <m/>
    <s v="Desliming screen_grizzly_stuck (due to rubber)"/>
    <m/>
  </r>
  <r>
    <x v="5"/>
    <x v="1"/>
    <x v="0"/>
    <n v="9.9999999999999645E-2"/>
    <x v="0"/>
    <n v="672"/>
    <n v="0.85"/>
    <n v="0.9"/>
    <m/>
    <m/>
    <x v="37"/>
    <d v="1899-12-30T16:58:00"/>
    <d v="1899-12-30T17:04:00"/>
    <x v="23"/>
    <x v="23"/>
    <n v="4.1666666666666519E-3"/>
    <m/>
    <m/>
    <m/>
    <s v="Blocked/Stopped"/>
    <m/>
    <m/>
    <m/>
    <s v="Floats screen_chute_build up material (blocked condition when it is over the centrifuge's capacity)"/>
    <m/>
    <s v="Floats screen_chute_build up material (blocked condition when it is over the centrifuge's capacity)"/>
    <m/>
  </r>
  <r>
    <x v="5"/>
    <x v="1"/>
    <x v="0"/>
    <n v="0.11666666666666625"/>
    <x v="0"/>
    <n v="672"/>
    <n v="0.85"/>
    <n v="0.9"/>
    <m/>
    <m/>
    <x v="37"/>
    <d v="1899-12-30T17:25:00"/>
    <d v="1899-12-30T17:32:00"/>
    <x v="23"/>
    <x v="23"/>
    <n v="4.8611111111110938E-3"/>
    <m/>
    <m/>
    <m/>
    <s v="Blocked/Stopped"/>
    <m/>
    <m/>
    <m/>
    <s v="Floats screen_chute_build up material (blocked condition when it is over the centrifuge's capacity)"/>
    <m/>
    <s v="Floats screen_chute_build up material (blocked condition when it is over the centrifuge's capacity)"/>
    <m/>
  </r>
  <r>
    <x v="5"/>
    <x v="1"/>
    <x v="0"/>
    <n v="9.9999999999999645E-2"/>
    <x v="0"/>
    <n v="672"/>
    <n v="0.85"/>
    <n v="0.9"/>
    <m/>
    <m/>
    <x v="37"/>
    <d v="1899-12-30T17:44:00"/>
    <d v="1899-12-30T17:50:00"/>
    <x v="23"/>
    <x v="23"/>
    <n v="4.1666666666666519E-3"/>
    <m/>
    <m/>
    <m/>
    <s v="Blocked/Stopped"/>
    <m/>
    <m/>
    <m/>
    <s v="Floats screen_chute_build up material (blocked condition when it is over the centrifuge's capacity)"/>
    <m/>
    <s v="Floats screen_chute_build up material (blocked condition when it is over the centrifuge's capacity)"/>
    <m/>
  </r>
  <r>
    <x v="5"/>
    <x v="1"/>
    <x v="0"/>
    <n v="9.9999999999999645E-2"/>
    <x v="1"/>
    <n v="672"/>
    <n v="0.85"/>
    <n v="0.9"/>
    <m/>
    <m/>
    <x v="37"/>
    <d v="1899-12-30T18:02:00"/>
    <d v="1899-12-30T18:08:00"/>
    <x v="23"/>
    <x v="23"/>
    <n v="4.1666666666666519E-3"/>
    <m/>
    <s v="Breakdown"/>
    <m/>
    <m/>
    <m/>
    <m/>
    <m/>
    <s v="Floats screen_chute_build up material (blocked condition when it is below the centrifuge's capacity)"/>
    <m/>
    <s v="Floats screen_chute_build up material (blocked condition when it is below the centrifuge's capacity)"/>
    <m/>
  </r>
  <r>
    <x v="5"/>
    <x v="1"/>
    <x v="0"/>
    <n v="0.16666666666666741"/>
    <x v="0"/>
    <n v="672"/>
    <n v="0.85"/>
    <n v="0.9"/>
    <m/>
    <m/>
    <x v="38"/>
    <d v="1899-12-30T06:25:00"/>
    <d v="1899-12-30T06:35:00"/>
    <x v="20"/>
    <x v="20"/>
    <n v="6.9444444444444753E-3"/>
    <m/>
    <m/>
    <m/>
    <m/>
    <s v="No Loader Available"/>
    <m/>
    <m/>
    <s v="Plant feed bin_low level (due to Loader change shift)"/>
    <m/>
    <s v="Plant feed bin_low level (due to Loader change shift)"/>
    <m/>
  </r>
  <r>
    <x v="5"/>
    <x v="1"/>
    <x v="0"/>
    <n v="0.43333333333333313"/>
    <x v="0"/>
    <n v="672"/>
    <n v="0.85"/>
    <n v="0.9"/>
    <m/>
    <m/>
    <x v="38"/>
    <d v="1899-12-30T08:13:00"/>
    <d v="1899-12-30T08:39:00"/>
    <x v="20"/>
    <x v="20"/>
    <n v="1.8055555555555547E-2"/>
    <m/>
    <m/>
    <m/>
    <m/>
    <s v="Far Feed Position"/>
    <m/>
    <m/>
    <s v="Feed bin_low level (due to the material position is too far from the hoper) "/>
    <m/>
    <s v="Feed bin_low level (due to the material position is too far from the hoper) "/>
    <m/>
  </r>
  <r>
    <x v="5"/>
    <x v="1"/>
    <x v="0"/>
    <n v="4.0333333333333323"/>
    <x v="0"/>
    <n v="672"/>
    <n v="0.85"/>
    <n v="0.9"/>
    <m/>
    <m/>
    <x v="38"/>
    <d v="1899-12-30T20:00:00"/>
    <d v="1899-12-31T00:02:00"/>
    <x v="13"/>
    <x v="13"/>
    <n v="0.16805555555555551"/>
    <m/>
    <m/>
    <m/>
    <m/>
    <s v="Reject Bin Full"/>
    <m/>
    <m/>
    <s v="Reject emergency yard_full  (due to rain and slippery at reject disposal access)"/>
    <m/>
    <s v="Reject emergency yard_full  (due to rain and slippery at reject disposal access)"/>
    <m/>
  </r>
  <r>
    <x v="5"/>
    <x v="1"/>
    <x v="0"/>
    <n v="0.9833333333333325"/>
    <x v="0"/>
    <n v="672"/>
    <n v="0.85"/>
    <n v="0.9"/>
    <m/>
    <m/>
    <x v="39"/>
    <d v="1899-12-30T06:41:00"/>
    <d v="1899-12-30T07:40:00"/>
    <x v="22"/>
    <x v="22"/>
    <n v="4.0972222222222188E-2"/>
    <m/>
    <m/>
    <m/>
    <m/>
    <m/>
    <m/>
    <s v="Commissioning"/>
    <s v="Desliming screen_underpan_block (due to panel broken)"/>
    <m/>
    <s v="Desliming screen_underpan_block (due to panel broken)"/>
    <m/>
  </r>
  <r>
    <x v="5"/>
    <x v="1"/>
    <x v="0"/>
    <n v="1.2500000000000009"/>
    <x v="0"/>
    <n v="672"/>
    <n v="0.85"/>
    <n v="0.9"/>
    <m/>
    <m/>
    <x v="39"/>
    <d v="1899-12-30T07:40:00"/>
    <d v="1899-12-30T08:55:00"/>
    <x v="2"/>
    <x v="2"/>
    <n v="5.208333333333337E-2"/>
    <m/>
    <m/>
    <m/>
    <m/>
    <s v="Other Contamination"/>
    <m/>
    <m/>
    <s v="Thickener_torque &amp; bed mass_high (due to low yield and oxidized material)"/>
    <m/>
    <s v="Thickener_torque &amp; bed mass_high (due to low yield and oxidized material)"/>
    <m/>
  </r>
  <r>
    <x v="5"/>
    <x v="1"/>
    <x v="0"/>
    <n v="0.30000000000000027"/>
    <x v="1"/>
    <n v="672"/>
    <n v="0.85"/>
    <n v="0.9"/>
    <m/>
    <m/>
    <x v="39"/>
    <d v="1899-12-30T09:05:00"/>
    <d v="1899-12-30T09:23:00"/>
    <x v="12"/>
    <x v="12"/>
    <n v="1.2500000000000011E-2"/>
    <m/>
    <s v="Breakdown"/>
    <m/>
    <m/>
    <m/>
    <m/>
    <m/>
    <s v="Sinks screen_cover exciter_repair (due to detached)"/>
    <m/>
    <s v="Sinks screen_cover exciter_repair (due to detached)"/>
    <m/>
  </r>
  <r>
    <x v="5"/>
    <x v="1"/>
    <x v="0"/>
    <n v="8.7333333333333343"/>
    <x v="0"/>
    <n v="672"/>
    <n v="0.85"/>
    <n v="0.9"/>
    <m/>
    <m/>
    <x v="39"/>
    <d v="1899-12-30T11:56:00"/>
    <d v="1899-12-30T20:40:00"/>
    <x v="13"/>
    <x v="13"/>
    <n v="0.36388888888888893"/>
    <m/>
    <m/>
    <m/>
    <m/>
    <s v="Reject Bin Full"/>
    <m/>
    <m/>
    <s v="Reject emergency yard_full (due to HD collapsed in the Reject area)"/>
    <m/>
    <s v="Reject emergency yard_full (due to HD collapsed in the Reject area)"/>
    <m/>
  </r>
  <r>
    <x v="6"/>
    <x v="1"/>
    <x v="0"/>
    <n v="0.5999999999999992"/>
    <x v="0"/>
    <n v="672"/>
    <n v="0.85"/>
    <n v="0.9"/>
    <m/>
    <m/>
    <x v="40"/>
    <d v="1899-12-30T10:48:00"/>
    <d v="1899-12-30T11:24:00"/>
    <x v="20"/>
    <x v="20"/>
    <n v="2.4999999999999967E-2"/>
    <m/>
    <m/>
    <m/>
    <m/>
    <s v="No Loader Available"/>
    <m/>
    <m/>
    <s v="Feed bin_low level (due to no Loader available)"/>
    <m/>
    <s v="Feed bin_low level (due to no Loader available)"/>
    <m/>
  </r>
  <r>
    <x v="6"/>
    <x v="1"/>
    <x v="0"/>
    <n v="0.99999999999999911"/>
    <x v="0"/>
    <n v="672"/>
    <n v="0.85"/>
    <n v="0.9"/>
    <m/>
    <m/>
    <x v="40"/>
    <d v="1899-12-30T18:30:00"/>
    <d v="1899-12-30T19:30:00"/>
    <x v="31"/>
    <x v="30"/>
    <n v="4.166666666666663E-2"/>
    <m/>
    <m/>
    <m/>
    <m/>
    <s v="Other Contamination"/>
    <m/>
    <m/>
    <s v="CM Pump_density_drop (due to mud material)"/>
    <m/>
    <s v="CM Pump_density_drop (due to mud material)"/>
    <m/>
  </r>
  <r>
    <x v="6"/>
    <x v="1"/>
    <x v="0"/>
    <n v="8.3333333333333037E-2"/>
    <x v="1"/>
    <n v="672"/>
    <n v="0.85"/>
    <n v="0.9"/>
    <m/>
    <m/>
    <x v="40"/>
    <d v="1899-12-30T20:03:00"/>
    <d v="1899-12-30T20:08:00"/>
    <x v="23"/>
    <x v="23"/>
    <n v="3.4722222222222099E-3"/>
    <m/>
    <s v="Breakdown"/>
    <m/>
    <m/>
    <m/>
    <m/>
    <m/>
    <s v="Floats screen_chute_build up material (blocked condition when it is below the centrifuge's capacity)"/>
    <m/>
    <s v="Floats screen_chute_build up material (blocked condition when it is below the centrifuge's capacity)"/>
    <m/>
  </r>
  <r>
    <x v="6"/>
    <x v="1"/>
    <x v="0"/>
    <n v="0.13333333333333286"/>
    <x v="1"/>
    <n v="672"/>
    <n v="0.85"/>
    <n v="0.9"/>
    <m/>
    <m/>
    <x v="40"/>
    <d v="1899-12-30T20:15:00"/>
    <d v="1899-12-30T20:23:00"/>
    <x v="23"/>
    <x v="23"/>
    <n v="5.5555555555555358E-3"/>
    <m/>
    <s v="Breakdown"/>
    <m/>
    <m/>
    <m/>
    <m/>
    <m/>
    <s v="Floats screen_chute_build up material (blocked condition when it is below the centrifuge's capacity)"/>
    <m/>
    <s v="Floats screen_chute_build up material (blocked condition when it is below the centrifuge's capacity)"/>
    <m/>
  </r>
  <r>
    <x v="6"/>
    <x v="1"/>
    <x v="0"/>
    <n v="6.666666666666643E-2"/>
    <x v="0"/>
    <n v="672"/>
    <n v="0.85"/>
    <n v="0.9"/>
    <m/>
    <m/>
    <x v="40"/>
    <d v="1899-12-30T21:48:00"/>
    <d v="1899-12-30T21:52:00"/>
    <x v="23"/>
    <x v="23"/>
    <n v="2.7777777777777679E-3"/>
    <m/>
    <m/>
    <m/>
    <s v="Blocked/Stopped"/>
    <m/>
    <m/>
    <m/>
    <s v="Floats screen_chute_build up material (blocked condition when it is over the centrifuge's capacity)"/>
    <m/>
    <s v="Floats screen_chute_build up material (blocked condition when it is over the centrifuge's capacity)"/>
    <m/>
  </r>
  <r>
    <x v="6"/>
    <x v="1"/>
    <x v="0"/>
    <n v="0.13333333333333286"/>
    <x v="0"/>
    <n v="672"/>
    <n v="0.85"/>
    <n v="0.9"/>
    <m/>
    <m/>
    <x v="40"/>
    <d v="1899-12-30T23:26:00"/>
    <d v="1899-12-30T23:34:00"/>
    <x v="23"/>
    <x v="23"/>
    <n v="5.5555555555555358E-3"/>
    <m/>
    <m/>
    <m/>
    <s v="Blocked/Stopped"/>
    <m/>
    <m/>
    <m/>
    <s v="Floats screen_chute_build up material (blocked condition when it is over the centrifuge's capacity)"/>
    <m/>
    <s v="Floats screen_chute_build up material (blocked condition when it is over the centrifuge's capacity)"/>
    <m/>
  </r>
  <r>
    <x v="6"/>
    <x v="1"/>
    <x v="0"/>
    <n v="6.666666666666643E-2"/>
    <x v="0"/>
    <n v="672"/>
    <n v="0.85"/>
    <n v="0.9"/>
    <m/>
    <m/>
    <x v="40"/>
    <d v="1899-12-31T01:39:00"/>
    <d v="1899-12-31T01:43:00"/>
    <x v="23"/>
    <x v="23"/>
    <n v="2.7777777777777679E-3"/>
    <m/>
    <m/>
    <m/>
    <s v="Blocked/Stopped"/>
    <m/>
    <m/>
    <m/>
    <s v="Floats screen_chute_build up material (blocked condition when it is over the centrifuge's capacity)"/>
    <m/>
    <s v="Floats screen_chute_build up material (blocked condition when it is over the centrifuge's capacity)"/>
    <m/>
  </r>
  <r>
    <x v="6"/>
    <x v="1"/>
    <x v="0"/>
    <n v="0.16666666666666607"/>
    <x v="0"/>
    <n v="672"/>
    <n v="0.85"/>
    <n v="0.9"/>
    <m/>
    <m/>
    <x v="40"/>
    <d v="1899-12-31T01:55:00"/>
    <d v="1899-12-31T02:05:00"/>
    <x v="23"/>
    <x v="23"/>
    <n v="6.9444444444444198E-3"/>
    <m/>
    <m/>
    <m/>
    <s v="Blocked/Stopped"/>
    <m/>
    <m/>
    <m/>
    <s v="Floats screen_chute_build up material (blocked condition when it is over the centrifuge's capacity)"/>
    <m/>
    <s v="Floats screen_chute_build up material (blocked condition when it is over the centrifuge's capacity)"/>
    <m/>
  </r>
  <r>
    <x v="6"/>
    <x v="1"/>
    <x v="0"/>
    <n v="0.11666666666666625"/>
    <x v="1"/>
    <n v="672"/>
    <n v="0.85"/>
    <n v="0.9"/>
    <m/>
    <m/>
    <x v="41"/>
    <d v="1899-12-30T06:41:00"/>
    <d v="1899-12-30T06:48:00"/>
    <x v="23"/>
    <x v="23"/>
    <n v="4.8611111111110938E-3"/>
    <m/>
    <s v="Breakdown"/>
    <m/>
    <m/>
    <m/>
    <m/>
    <m/>
    <s v="Floats screen_chute_build up material (blocked condition when it is below the centrifuge's capacity)"/>
    <m/>
    <s v="Floats screen_chute_build up material (blocked condition when it is below the centrifuge's capacity)"/>
    <m/>
  </r>
  <r>
    <x v="6"/>
    <x v="1"/>
    <x v="0"/>
    <n v="9.9999999999999645E-2"/>
    <x v="1"/>
    <n v="672"/>
    <n v="0.85"/>
    <n v="0.9"/>
    <m/>
    <m/>
    <x v="41"/>
    <d v="1899-12-30T07:01:00"/>
    <d v="1899-12-30T07:07:00"/>
    <x v="23"/>
    <x v="23"/>
    <n v="4.1666666666666519E-3"/>
    <m/>
    <s v="Breakdown"/>
    <m/>
    <m/>
    <m/>
    <m/>
    <m/>
    <s v="Floats screen_chute_build up material (blocked condition when it is below the centrifuge's capacity)"/>
    <m/>
    <s v="Floats screen_chute_build up material (blocked condition when it is below the centrifuge's capacity)"/>
    <m/>
  </r>
  <r>
    <x v="6"/>
    <x v="1"/>
    <x v="0"/>
    <n v="0.11666666666666892"/>
    <x v="1"/>
    <n v="672"/>
    <n v="0.85"/>
    <n v="0.9"/>
    <m/>
    <m/>
    <x v="41"/>
    <d v="1899-12-31T02:14:00"/>
    <d v="1899-12-31T02:21:00"/>
    <x v="23"/>
    <x v="23"/>
    <n v="4.8611111111112049E-3"/>
    <m/>
    <s v="Breakdown"/>
    <m/>
    <m/>
    <m/>
    <m/>
    <m/>
    <s v="Floats screen_chute_build up material (blocked condition when it is below the centrifuge's capacity)"/>
    <m/>
    <s v="Floats screen_chute_build up material (blocked condition when it is below the centrifuge's capacity)"/>
    <m/>
  </r>
  <r>
    <x v="6"/>
    <x v="1"/>
    <x v="0"/>
    <n v="9.9999999999999645E-2"/>
    <x v="1"/>
    <n v="672"/>
    <n v="0.85"/>
    <n v="0.9"/>
    <m/>
    <m/>
    <x v="41"/>
    <d v="1899-12-31T02:31:00"/>
    <d v="1899-12-31T02:37:00"/>
    <x v="23"/>
    <x v="23"/>
    <n v="4.1666666666666519E-3"/>
    <m/>
    <s v="Breakdown"/>
    <m/>
    <m/>
    <m/>
    <m/>
    <m/>
    <s v="Floats screen_chute_build up material (blocked condition when it is below the centrifuge's capacity)"/>
    <m/>
    <s v="Floats screen_chute_build up material (blocked condition when it is below the centrifuge's capacity)"/>
    <m/>
  </r>
  <r>
    <x v="6"/>
    <x v="1"/>
    <x v="0"/>
    <n v="0.18333333333333002"/>
    <x v="1"/>
    <n v="672"/>
    <n v="0.85"/>
    <n v="0.9"/>
    <m/>
    <m/>
    <x v="41"/>
    <d v="1899-12-31T05:42:00"/>
    <d v="1899-12-31T05:53:00"/>
    <x v="23"/>
    <x v="23"/>
    <n v="7.6388888888887507E-3"/>
    <m/>
    <s v="Breakdown"/>
    <m/>
    <m/>
    <m/>
    <m/>
    <m/>
    <s v="Floats screen_chute_build up material (blocked condition when it is below the centrifuge's capacity)"/>
    <m/>
    <s v="Floats screen_chute_build up material (blocked condition when it is below the centrifuge's capacity)"/>
    <m/>
  </r>
  <r>
    <x v="6"/>
    <x v="1"/>
    <x v="0"/>
    <n v="0.10000000000000098"/>
    <x v="1"/>
    <n v="672"/>
    <n v="0.85"/>
    <n v="0.9"/>
    <m/>
    <m/>
    <x v="42"/>
    <d v="1899-12-30T06:28:00"/>
    <d v="1899-12-30T06:34:00"/>
    <x v="23"/>
    <x v="23"/>
    <n v="4.1666666666667074E-3"/>
    <m/>
    <s v="Breakdown"/>
    <m/>
    <m/>
    <m/>
    <m/>
    <m/>
    <s v="Floats screen_chute_build up material (blocked condition when it is below the centrifuge's capacity)"/>
    <m/>
    <s v="Floats screen_chute_build up material (blocked condition when it is below the centrifuge's capacity)"/>
    <m/>
  </r>
  <r>
    <x v="6"/>
    <x v="1"/>
    <x v="0"/>
    <n v="9.9999999999999645E-2"/>
    <x v="1"/>
    <n v="672"/>
    <n v="0.85"/>
    <n v="0.9"/>
    <m/>
    <m/>
    <x v="42"/>
    <d v="1899-12-30T06:57:00"/>
    <d v="1899-12-30T07:03:00"/>
    <x v="3"/>
    <x v="3"/>
    <n v="4.1666666666666519E-3"/>
    <m/>
    <s v="Breakdown"/>
    <m/>
    <m/>
    <m/>
    <m/>
    <m/>
    <s v="HM cyclone_pressure_low (Blocked  due to previous down time)"/>
    <m/>
    <s v="HM cyclone_pressure_low (Blocked  due to previous down time)"/>
    <m/>
  </r>
  <r>
    <x v="6"/>
    <x v="1"/>
    <x v="0"/>
    <n v="0.10000000000000098"/>
    <x v="1"/>
    <n v="672"/>
    <n v="0.85"/>
    <n v="0.9"/>
    <m/>
    <m/>
    <x v="42"/>
    <d v="1899-12-30T08:00:00"/>
    <d v="1899-12-30T08:06:00"/>
    <x v="23"/>
    <x v="23"/>
    <n v="4.1666666666667074E-3"/>
    <m/>
    <s v="Breakdown"/>
    <m/>
    <m/>
    <m/>
    <m/>
    <m/>
    <s v="Floats screen_chute_build up material (blocked condition when it is below the centrifuge's capacity)"/>
    <m/>
    <s v="Floats screen_chute_build up material (blocked condition when it is below the centrifuge's capacity)"/>
    <m/>
  </r>
  <r>
    <x v="6"/>
    <x v="1"/>
    <x v="0"/>
    <n v="0.11666666666666758"/>
    <x v="1"/>
    <n v="672"/>
    <n v="0.85"/>
    <n v="0.9"/>
    <m/>
    <m/>
    <x v="42"/>
    <d v="1899-12-30T10:58:00"/>
    <d v="1899-12-30T11:05:00"/>
    <x v="23"/>
    <x v="23"/>
    <n v="4.8611111111111494E-3"/>
    <m/>
    <s v="Breakdown"/>
    <m/>
    <m/>
    <m/>
    <m/>
    <m/>
    <s v="Floats screen_chute_build up material (blocked condition when it is below the centrifuge's capacity)"/>
    <m/>
    <s v="Floats screen_chute_build up material (blocked condition when it is below the centrifuge's capacity)"/>
    <m/>
  </r>
  <r>
    <x v="6"/>
    <x v="1"/>
    <x v="0"/>
    <n v="9.9999999999999645E-2"/>
    <x v="1"/>
    <n v="672"/>
    <n v="0.85"/>
    <n v="0.9"/>
    <m/>
    <m/>
    <x v="42"/>
    <d v="1899-12-31T03:23:00"/>
    <d v="1899-12-31T03:29:00"/>
    <x v="23"/>
    <x v="23"/>
    <n v="4.1666666666666519E-3"/>
    <m/>
    <s v="Breakdown"/>
    <m/>
    <m/>
    <m/>
    <m/>
    <m/>
    <s v="Floats screen_chute_build up material (blocked condition when it is below the centrifuge's capacity)"/>
    <m/>
    <s v="Floats screen_chute_build up material (blocked condition when it is below the centrifuge's capacity)"/>
    <m/>
  </r>
  <r>
    <x v="6"/>
    <x v="1"/>
    <x v="0"/>
    <n v="9.9999999999999645E-2"/>
    <x v="1"/>
    <n v="672"/>
    <n v="0.85"/>
    <n v="0.9"/>
    <m/>
    <m/>
    <x v="42"/>
    <d v="1899-12-31T03:35:00"/>
    <d v="1899-12-31T03:41:00"/>
    <x v="23"/>
    <x v="23"/>
    <n v="4.1666666666666519E-3"/>
    <m/>
    <s v="Breakdown"/>
    <m/>
    <m/>
    <m/>
    <m/>
    <m/>
    <s v="Floats screen_chute_build up material (blocked condition when it is below the centrifuge's capacity)"/>
    <m/>
    <s v="Floats screen_chute_build up material (blocked condition when it is below the centrifuge's capacity)"/>
    <m/>
  </r>
  <r>
    <x v="6"/>
    <x v="1"/>
    <x v="0"/>
    <n v="0.15000000000000213"/>
    <x v="1"/>
    <n v="672"/>
    <n v="0.85"/>
    <n v="0.9"/>
    <m/>
    <m/>
    <x v="42"/>
    <d v="1899-12-31T03:53:00"/>
    <d v="1899-12-31T04:02:00"/>
    <x v="23"/>
    <x v="23"/>
    <n v="6.2500000000000888E-3"/>
    <m/>
    <s v="Breakdown"/>
    <m/>
    <m/>
    <m/>
    <m/>
    <m/>
    <s v="Floats screen_chute_build up material (blocked condition when it is below the centrifuge's capacity)"/>
    <m/>
    <s v="Floats screen_chute_build up material (blocked condition when it is below the centrifuge's capacity)"/>
    <m/>
  </r>
  <r>
    <x v="6"/>
    <x v="1"/>
    <x v="0"/>
    <n v="0.18333333333333401"/>
    <x v="1"/>
    <n v="672"/>
    <n v="0.85"/>
    <n v="0.9"/>
    <m/>
    <m/>
    <x v="43"/>
    <d v="1899-12-30T07:54:00"/>
    <d v="1899-12-30T08:05:00"/>
    <x v="23"/>
    <x v="23"/>
    <n v="7.6388888888889173E-3"/>
    <m/>
    <s v="Breakdown"/>
    <m/>
    <m/>
    <m/>
    <m/>
    <m/>
    <s v="Floats screen_chute_build up material (blocked condition when it is below the centrifuge's capacity)"/>
    <m/>
    <s v="Floats screen_chute_build up material (blocked condition when it is below the centrifuge's capacity)"/>
    <m/>
  </r>
  <r>
    <x v="6"/>
    <x v="1"/>
    <x v="0"/>
    <n v="0.11666666666666625"/>
    <x v="1"/>
    <n v="672"/>
    <n v="0.85"/>
    <n v="0.9"/>
    <m/>
    <m/>
    <x v="43"/>
    <d v="1899-12-30T08:16:00"/>
    <d v="1899-12-30T08:23:00"/>
    <x v="23"/>
    <x v="23"/>
    <n v="4.8611111111110938E-3"/>
    <m/>
    <s v="Breakdown"/>
    <m/>
    <m/>
    <m/>
    <m/>
    <m/>
    <s v="Floats screen_chute_build up material (blocked condition when it is below the centrifuge's capacity)"/>
    <m/>
    <s v="Floats screen_chute_build up material (blocked condition when it is below the centrifuge's capacity)"/>
    <m/>
  </r>
  <r>
    <x v="6"/>
    <x v="1"/>
    <x v="0"/>
    <n v="1.0666666666666655"/>
    <x v="0"/>
    <n v="672"/>
    <n v="0.85"/>
    <n v="0.9"/>
    <m/>
    <m/>
    <x v="44"/>
    <d v="1899-12-30T11:11:00"/>
    <d v="1899-12-30T12:15:00"/>
    <x v="0"/>
    <x v="0"/>
    <n v="4.4444444444444398E-2"/>
    <m/>
    <m/>
    <m/>
    <m/>
    <m/>
    <m/>
    <s v="Friday Prayer"/>
    <s v="Friday Prayer"/>
    <m/>
    <s v="Friday Prayer"/>
    <m/>
  </r>
  <r>
    <x v="6"/>
    <x v="1"/>
    <x v="0"/>
    <n v="1.0166666666666684"/>
    <x v="1"/>
    <n v="672"/>
    <n v="0.85"/>
    <n v="0.9"/>
    <m/>
    <m/>
    <x v="44"/>
    <d v="1899-12-30T12:15:00"/>
    <d v="1899-12-30T13:16:00"/>
    <x v="22"/>
    <x v="22"/>
    <n v="4.2361111111111183E-2"/>
    <m/>
    <s v="Breakdown"/>
    <m/>
    <m/>
    <m/>
    <m/>
    <m/>
    <s v="Desliming screen_discharge-end blank panel_repair (due to blank panel detached)"/>
    <m/>
    <s v="Desliming screen_discharge-end blank panel_repair (due to blank panel detached)"/>
    <m/>
  </r>
  <r>
    <x v="6"/>
    <x v="1"/>
    <x v="0"/>
    <n v="0.33333333333333481"/>
    <x v="0"/>
    <n v="672"/>
    <n v="0.85"/>
    <n v="0.9"/>
    <m/>
    <m/>
    <x v="44"/>
    <d v="1899-12-30T15:50:00"/>
    <d v="1899-12-30T16:10:00"/>
    <x v="31"/>
    <x v="30"/>
    <n v="1.3888888888888951E-2"/>
    <m/>
    <m/>
    <m/>
    <s v="Blocked/Stopped"/>
    <m/>
    <m/>
    <m/>
    <s v="CM pump_density control pipe_block (due to sediment of material)"/>
    <m/>
    <s v="CM pump_density control pipe_block (due to sediment of material)"/>
    <m/>
  </r>
  <r>
    <x v="6"/>
    <x v="1"/>
    <x v="0"/>
    <n v="1.4833333333333334"/>
    <x v="1"/>
    <n v="672"/>
    <n v="0.85"/>
    <n v="0.9"/>
    <m/>
    <m/>
    <x v="44"/>
    <d v="1899-12-30T17:32:00"/>
    <d v="1899-12-30T19:01:00"/>
    <x v="16"/>
    <x v="16"/>
    <n v="6.1805555555555558E-2"/>
    <m/>
    <s v="Breakdown"/>
    <m/>
    <m/>
    <m/>
    <m/>
    <m/>
    <s v="Feeder breaker_low speed (due to fusible plug of fluid coupling broken)"/>
    <m/>
    <s v="Feeder breaker_low speed (due to fusible plug of fluid coupling broken)"/>
    <m/>
  </r>
  <r>
    <x v="6"/>
    <x v="1"/>
    <x v="0"/>
    <n v="0.11666666666666892"/>
    <x v="1"/>
    <n v="672"/>
    <n v="0.85"/>
    <n v="0.9"/>
    <m/>
    <m/>
    <x v="44"/>
    <d v="1899-12-31T00:30:00"/>
    <d v="1899-12-31T00:37:00"/>
    <x v="23"/>
    <x v="23"/>
    <n v="4.8611111111112049E-3"/>
    <m/>
    <s v="Breakdown"/>
    <m/>
    <m/>
    <m/>
    <m/>
    <m/>
    <s v="Floats screen_chute_build up material (blocked condition when it is below the centrifuge's capacity)"/>
    <m/>
    <s v="Floats screen_chute_build up material (blocked condition when it is below the centrifuge's capacity)"/>
    <m/>
  </r>
  <r>
    <x v="6"/>
    <x v="1"/>
    <x v="0"/>
    <n v="9.9999999999999645E-2"/>
    <x v="1"/>
    <n v="672"/>
    <n v="0.85"/>
    <n v="0.9"/>
    <m/>
    <m/>
    <x v="44"/>
    <d v="1899-12-31T01:00:00"/>
    <d v="1899-12-31T01:06:00"/>
    <x v="23"/>
    <x v="23"/>
    <n v="4.1666666666666519E-3"/>
    <m/>
    <s v="Breakdown"/>
    <m/>
    <m/>
    <m/>
    <m/>
    <m/>
    <s v="Floats screen_chute_build up material (blocked condition when it is below the centrifuge's capacity)"/>
    <m/>
    <s v="Floats screen_chute_build up material (blocked condition when it is below the centrifuge's capacity)"/>
    <m/>
  </r>
  <r>
    <x v="6"/>
    <x v="1"/>
    <x v="0"/>
    <n v="9.9999999999999645E-2"/>
    <x v="1"/>
    <n v="672"/>
    <n v="0.85"/>
    <n v="0.9"/>
    <m/>
    <m/>
    <x v="45"/>
    <d v="1899-12-30T08:27:00"/>
    <d v="1899-12-30T08:33:00"/>
    <x v="23"/>
    <x v="23"/>
    <n v="4.1666666666666519E-3"/>
    <m/>
    <s v="Breakdown"/>
    <m/>
    <m/>
    <m/>
    <m/>
    <m/>
    <s v="Floats screen_chute_build up material (blocked condition when it is below the centrifuge's capacity)"/>
    <m/>
    <s v="Floats screen_chute_build up material (blocked condition when it is below the centrifuge's capacity)"/>
    <m/>
  </r>
  <r>
    <x v="6"/>
    <x v="1"/>
    <x v="0"/>
    <n v="9.9999999999999645E-2"/>
    <x v="1"/>
    <n v="672"/>
    <n v="0.85"/>
    <n v="0.9"/>
    <m/>
    <m/>
    <x v="45"/>
    <d v="1899-12-30T08:42:00"/>
    <d v="1899-12-30T08:48:00"/>
    <x v="23"/>
    <x v="23"/>
    <n v="4.1666666666666519E-3"/>
    <m/>
    <s v="Breakdown"/>
    <m/>
    <m/>
    <m/>
    <m/>
    <m/>
    <s v="Floats screen_chute_build up material (blocked condition when it is below the centrifuge's capacity)"/>
    <m/>
    <s v="Floats screen_chute_build up material (blocked condition when it is below the centrifuge's capacity)"/>
    <m/>
  </r>
  <r>
    <x v="6"/>
    <x v="1"/>
    <x v="0"/>
    <n v="0.11666666666666625"/>
    <x v="1"/>
    <n v="672"/>
    <n v="0.85"/>
    <n v="0.9"/>
    <m/>
    <m/>
    <x v="45"/>
    <d v="1899-12-30T08:56:00"/>
    <d v="1899-12-30T09:03:00"/>
    <x v="23"/>
    <x v="23"/>
    <n v="4.8611111111110938E-3"/>
    <m/>
    <s v="Breakdown"/>
    <m/>
    <m/>
    <m/>
    <m/>
    <m/>
    <s v="Floats screen_chute_build up material (blocked condition when it is below the centrifuge's capacity)"/>
    <m/>
    <s v="Floats screen_chute_build up material (blocked condition when it is below the centrifuge's capacity)"/>
    <m/>
  </r>
  <r>
    <x v="6"/>
    <x v="1"/>
    <x v="0"/>
    <n v="0.10000000000000231"/>
    <x v="1"/>
    <n v="672"/>
    <n v="0.85"/>
    <n v="0.9"/>
    <m/>
    <m/>
    <x v="45"/>
    <d v="1899-12-30T22:49:00"/>
    <d v="1899-12-30T22:55:00"/>
    <x v="23"/>
    <x v="23"/>
    <n v="4.1666666666667629E-3"/>
    <m/>
    <s v="Breakdown"/>
    <m/>
    <m/>
    <m/>
    <m/>
    <m/>
    <s v="Floats screen_chute_build up material (blocked condition when it is below the centrifuge's capacity)"/>
    <m/>
    <s v="Floats screen_chute_build up material (blocked condition when it is below the centrifuge's capacity)"/>
    <m/>
  </r>
  <r>
    <x v="6"/>
    <x v="1"/>
    <x v="0"/>
    <n v="9.9999999999999645E-2"/>
    <x v="1"/>
    <n v="672"/>
    <n v="0.85"/>
    <n v="0.9"/>
    <m/>
    <m/>
    <x v="45"/>
    <d v="1899-12-30T23:06:00"/>
    <d v="1899-12-30T23:12:00"/>
    <x v="23"/>
    <x v="23"/>
    <n v="4.1666666666666519E-3"/>
    <m/>
    <s v="Breakdown"/>
    <m/>
    <m/>
    <m/>
    <m/>
    <m/>
    <s v="Floats screen_chute_build up material (blocked condition when it is below the centrifuge's capacity)"/>
    <m/>
    <s v="Floats screen_chute_build up material (blocked condition when it is below the centrifuge's capacity)"/>
    <m/>
  </r>
  <r>
    <x v="6"/>
    <x v="1"/>
    <x v="0"/>
    <n v="0.3833333333333333"/>
    <x v="0"/>
    <n v="672"/>
    <n v="0.85"/>
    <n v="0.9"/>
    <m/>
    <m/>
    <x v="46"/>
    <d v="1899-12-30T09:55:00"/>
    <d v="1899-12-30T10:18:00"/>
    <x v="20"/>
    <x v="20"/>
    <n v="1.5972222222222221E-2"/>
    <m/>
    <m/>
    <m/>
    <m/>
    <s v="Loader Refueling"/>
    <m/>
    <m/>
    <s v="Feed bin_low level (due to Loader refueling)"/>
    <m/>
    <s v="Feed bin_low level (due to Loader refueling)"/>
    <m/>
  </r>
  <r>
    <x v="6"/>
    <x v="1"/>
    <x v="0"/>
    <n v="0.13333333333333552"/>
    <x v="1"/>
    <n v="672"/>
    <n v="0.85"/>
    <n v="0.9"/>
    <m/>
    <m/>
    <x v="46"/>
    <d v="1899-12-30T13:51:00"/>
    <d v="1899-12-30T13:59:00"/>
    <x v="18"/>
    <x v="18"/>
    <n v="5.5555555555556468E-3"/>
    <m/>
    <s v="Breakdown"/>
    <m/>
    <m/>
    <m/>
    <m/>
    <m/>
    <s v="Product collector conveyor_weighto meter_checking (due to weighto meter error)"/>
    <m/>
    <s v="Product collector conveyor_weighto meter_checking (due to weighto meter error)"/>
    <m/>
  </r>
  <r>
    <x v="6"/>
    <x v="1"/>
    <x v="0"/>
    <n v="1.0333333333333323"/>
    <x v="1"/>
    <n v="672"/>
    <n v="0.85"/>
    <n v="0.9"/>
    <m/>
    <m/>
    <x v="46"/>
    <d v="1899-12-30T14:19:00"/>
    <d v="1899-12-30T15:21:00"/>
    <x v="18"/>
    <x v="18"/>
    <n v="4.3055555555555514E-2"/>
    <m/>
    <s v="Breakdown"/>
    <m/>
    <m/>
    <m/>
    <m/>
    <m/>
    <s v="Product collector conveyor_weighto meter_calibration (due to auto zero weighto meter error )"/>
    <m/>
    <s v="Product collector conveyor_weighto meter_calibration (due to auto zero weighto meter error )"/>
    <m/>
  </r>
  <r>
    <x v="6"/>
    <x v="1"/>
    <x v="0"/>
    <n v="0.38333333333333464"/>
    <x v="0"/>
    <n v="672"/>
    <n v="0.85"/>
    <n v="0.9"/>
    <m/>
    <m/>
    <x v="46"/>
    <d v="1899-12-30T22:52:00"/>
    <d v="1899-12-30T23:15:00"/>
    <x v="20"/>
    <x v="20"/>
    <n v="1.5972222222222276E-2"/>
    <m/>
    <m/>
    <m/>
    <m/>
    <s v="OB Rock Contamination"/>
    <m/>
    <m/>
    <s v="Feed bin_block (due to oversize OB)"/>
    <m/>
    <s v="Feed bin_block (due to oversize OB)"/>
    <m/>
  </r>
  <r>
    <x v="7"/>
    <x v="1"/>
    <x v="0"/>
    <n v="1.583333333333333"/>
    <x v="1"/>
    <n v="672"/>
    <n v="0.85"/>
    <n v="0.9"/>
    <m/>
    <m/>
    <x v="47"/>
    <d v="1899-12-30T18:10:00"/>
    <d v="1899-12-30T19:45:00"/>
    <x v="2"/>
    <x v="2"/>
    <n v="6.597222222222221E-2"/>
    <m/>
    <s v="Breakdown"/>
    <m/>
    <m/>
    <m/>
    <m/>
    <m/>
    <s v="Thickener_torque _high (due to BPF #2 problem)"/>
    <m/>
    <s v="Thickener_torque _high (due to BPF #2 problem)"/>
    <m/>
  </r>
  <r>
    <x v="7"/>
    <x v="1"/>
    <x v="0"/>
    <n v="0.93333333333333535"/>
    <x v="1"/>
    <n v="672"/>
    <n v="0.85"/>
    <n v="0.9"/>
    <m/>
    <m/>
    <x v="47"/>
    <d v="1899-12-30T19:45:00"/>
    <d v="1899-12-30T20:41:00"/>
    <x v="30"/>
    <x v="21"/>
    <n v="3.8888888888888973E-2"/>
    <m/>
    <s v="Breakdown"/>
    <m/>
    <m/>
    <m/>
    <m/>
    <m/>
    <s v="Centrifuge 1425_anchor_repair (due to anchor broken)"/>
    <m/>
    <s v="Centrifuge 1425_anchor_repair (due to anchor broken)"/>
    <m/>
  </r>
  <r>
    <x v="7"/>
    <x v="1"/>
    <x v="0"/>
    <n v="9.9999999999999645E-2"/>
    <x v="1"/>
    <n v="672"/>
    <n v="0.85"/>
    <n v="0.9"/>
    <m/>
    <m/>
    <x v="47"/>
    <d v="1899-12-31T01:48:00"/>
    <d v="1899-12-31T01:54:00"/>
    <x v="23"/>
    <x v="23"/>
    <n v="4.1666666666666519E-3"/>
    <m/>
    <s v="Breakdown"/>
    <m/>
    <m/>
    <m/>
    <m/>
    <m/>
    <s v="Floats screen_chute_build up material (blocked condition when it is below the centrifuge's capacity)"/>
    <m/>
    <s v="Floats screen_chute_build up material (blocked condition when it is below the centrifuge's capacity)"/>
    <m/>
  </r>
  <r>
    <x v="7"/>
    <x v="1"/>
    <x v="0"/>
    <n v="0.11666666666666892"/>
    <x v="1"/>
    <n v="672"/>
    <n v="0.85"/>
    <n v="0.9"/>
    <m/>
    <m/>
    <x v="47"/>
    <d v="1899-12-31T02:00:00"/>
    <d v="1899-12-31T02:07:00"/>
    <x v="23"/>
    <x v="23"/>
    <n v="4.8611111111112049E-3"/>
    <m/>
    <s v="Breakdown"/>
    <m/>
    <m/>
    <m/>
    <m/>
    <m/>
    <s v="Floats screen_chute_build up material (blocked condition when it is below the centrifuge's capacity)"/>
    <m/>
    <s v="Floats screen_chute_build up material (blocked condition when it is below the centrifuge's capacity)"/>
    <m/>
  </r>
  <r>
    <x v="7"/>
    <x v="1"/>
    <x v="0"/>
    <n v="0.10000000000000497"/>
    <x v="1"/>
    <n v="672"/>
    <n v="0.85"/>
    <n v="0.9"/>
    <m/>
    <m/>
    <x v="47"/>
    <d v="1899-12-31T02:12:00"/>
    <d v="1899-12-31T02:18:00"/>
    <x v="23"/>
    <x v="23"/>
    <n v="4.1666666666668739E-3"/>
    <m/>
    <s v="Breakdown"/>
    <m/>
    <m/>
    <m/>
    <m/>
    <m/>
    <s v="Floats screen_chute_build up material (blocked condition when it is below the centrifuge's capacity)"/>
    <m/>
    <s v="Floats screen_chute_build up material (blocked condition when it is below the centrifuge's capacity)"/>
    <m/>
  </r>
  <r>
    <x v="7"/>
    <x v="1"/>
    <x v="0"/>
    <n v="2.6666666666666665"/>
    <x v="0"/>
    <n v="672"/>
    <n v="0.85"/>
    <n v="0.9"/>
    <m/>
    <m/>
    <x v="48"/>
    <d v="1899-12-30T08:19:00"/>
    <d v="1899-12-30T10:59:00"/>
    <x v="17"/>
    <x v="17"/>
    <n v="0.1111111111111111"/>
    <m/>
    <m/>
    <m/>
    <m/>
    <s v="Reject Bin Full"/>
    <m/>
    <m/>
    <s v="Reject emergency yard_full (due to rain and slippery at reject disposal access)"/>
    <m/>
    <s v="Reject emergency yard_full (due to rain and slippery at reject disposal access)"/>
    <m/>
  </r>
  <r>
    <x v="7"/>
    <x v="1"/>
    <x v="0"/>
    <n v="0.18333333333333268"/>
    <x v="1"/>
    <n v="672"/>
    <n v="0.85"/>
    <n v="0.9"/>
    <m/>
    <m/>
    <x v="48"/>
    <d v="1899-12-30T11:37:00"/>
    <d v="1899-12-30T11:48:00"/>
    <x v="29"/>
    <x v="29"/>
    <n v="7.6388888888888618E-3"/>
    <m/>
    <s v="Breakdown"/>
    <m/>
    <m/>
    <m/>
    <m/>
    <m/>
    <s v="Vacuum pump_trip (MCC Trip due overload indication)"/>
    <m/>
    <s v="Vacuum pump_trip (MCC Trip due overload indication)"/>
    <m/>
  </r>
  <r>
    <x v="7"/>
    <x v="1"/>
    <x v="0"/>
    <n v="2.5833333333333321"/>
    <x v="1"/>
    <n v="672"/>
    <n v="0.85"/>
    <n v="0.9"/>
    <m/>
    <m/>
    <x v="48"/>
    <d v="1899-12-30T16:25:00"/>
    <d v="1899-12-30T19:00:00"/>
    <x v="2"/>
    <x v="2"/>
    <n v="0.10763888888888884"/>
    <m/>
    <s v="Breakdown"/>
    <m/>
    <m/>
    <m/>
    <m/>
    <m/>
    <s v="Thickener_torque _high (due to v-belt rubber u/f thickener broken)"/>
    <m/>
    <s v="Thickener_torque _high (due to v-belt rubber u/f thickener broken)"/>
    <m/>
  </r>
  <r>
    <x v="7"/>
    <x v="1"/>
    <x v="0"/>
    <n v="1.2499999999999996"/>
    <x v="0"/>
    <n v="672"/>
    <n v="0.85"/>
    <n v="0.9"/>
    <m/>
    <m/>
    <x v="49"/>
    <d v="1899-12-30T06:18:00"/>
    <d v="1899-12-30T07:33:00"/>
    <x v="2"/>
    <x v="2"/>
    <n v="5.2083333333333315E-2"/>
    <m/>
    <m/>
    <m/>
    <m/>
    <s v="Other Contamination"/>
    <m/>
    <m/>
    <s v="Thickener_torque _high (due to oxidize material)"/>
    <m/>
    <s v="Thickener_torque _high (due to oxidize material)"/>
    <m/>
  </r>
  <r>
    <x v="7"/>
    <x v="1"/>
    <x v="0"/>
    <n v="3.5500000000000007"/>
    <x v="0"/>
    <n v="672"/>
    <n v="0.85"/>
    <n v="0.9"/>
    <m/>
    <m/>
    <x v="49"/>
    <d v="1899-12-30T16:27:00"/>
    <d v="1899-12-30T20:00:00"/>
    <x v="2"/>
    <x v="2"/>
    <n v="0.1479166666666667"/>
    <m/>
    <m/>
    <m/>
    <m/>
    <s v="Other Contamination"/>
    <m/>
    <m/>
    <s v="Thickener_torque _high (due to oxidize material)"/>
    <m/>
    <s v="Thickener_torque _high (due to oxidize material)"/>
    <m/>
  </r>
  <r>
    <x v="7"/>
    <x v="1"/>
    <x v="0"/>
    <n v="1.0999999999999988"/>
    <x v="0"/>
    <n v="672"/>
    <n v="0.85"/>
    <n v="0.9"/>
    <m/>
    <m/>
    <x v="49"/>
    <d v="1899-12-30T20:00:00"/>
    <d v="1899-12-30T21:06:00"/>
    <x v="13"/>
    <x v="13"/>
    <n v="4.5833333333333282E-2"/>
    <m/>
    <m/>
    <m/>
    <m/>
    <s v="Reject Bin Full"/>
    <m/>
    <m/>
    <s v="Reject emergency yard_full  (due to rain and slippery at reject disposal access)"/>
    <m/>
    <s v="Reject emergency yard_full  (due to rain and slippery at reject disposal access)"/>
    <m/>
  </r>
  <r>
    <x v="7"/>
    <x v="1"/>
    <x v="0"/>
    <n v="2.3666666666666636"/>
    <x v="0"/>
    <n v="672"/>
    <n v="0.85"/>
    <n v="0.9"/>
    <m/>
    <m/>
    <x v="49"/>
    <d v="1899-12-31T03:31:00"/>
    <d v="1899-12-31T05:53:00"/>
    <x v="2"/>
    <x v="2"/>
    <n v="9.8611111111110983E-2"/>
    <m/>
    <m/>
    <m/>
    <m/>
    <s v="Other Contamination"/>
    <m/>
    <m/>
    <s v="Thickener_torque _high (due to oxidize material)"/>
    <m/>
    <s v="Thickener_torque _high (due to oxidize material)"/>
    <m/>
  </r>
  <r>
    <x v="7"/>
    <x v="1"/>
    <x v="0"/>
    <n v="0.11666666666666892"/>
    <x v="0"/>
    <n v="672"/>
    <n v="0.85"/>
    <n v="0.9"/>
    <m/>
    <m/>
    <x v="49"/>
    <d v="1899-12-31T05:53:00"/>
    <d v="1899-12-31T06:00:00"/>
    <x v="13"/>
    <x v="13"/>
    <n v="4.8611111111112049E-3"/>
    <m/>
    <m/>
    <m/>
    <m/>
    <s v="Reject Bin Full"/>
    <m/>
    <m/>
    <s v="Reject emergency yard_full  (due to rain and slippery at reject disposal access)"/>
    <m/>
    <s v="Reject emergency yard_full  (due to rain and slippery at reject disposal access)"/>
    <m/>
  </r>
  <r>
    <x v="7"/>
    <x v="1"/>
    <x v="0"/>
    <n v="6.0333333333333332"/>
    <x v="0"/>
    <n v="672"/>
    <n v="0.85"/>
    <n v="0.9"/>
    <m/>
    <m/>
    <x v="50"/>
    <d v="1899-12-30T06:00:00"/>
    <d v="1899-12-30T12:02:00"/>
    <x v="13"/>
    <x v="13"/>
    <n v="0.25138888888888888"/>
    <m/>
    <m/>
    <m/>
    <m/>
    <s v="Reject Bin Full"/>
    <m/>
    <m/>
    <s v="Reject emergency yard_full  (due to rain and slippery at reject disposal access)"/>
    <m/>
    <s v="Reject emergency yard_full  (due to rain and slippery at reject disposal access)"/>
    <m/>
  </r>
  <r>
    <x v="7"/>
    <x v="1"/>
    <x v="0"/>
    <n v="0.43333333333333313"/>
    <x v="0"/>
    <n v="672"/>
    <n v="0.85"/>
    <n v="0.9"/>
    <m/>
    <m/>
    <x v="51"/>
    <d v="1899-12-30T08:29:00"/>
    <d v="1899-12-30T08:55:00"/>
    <x v="20"/>
    <x v="20"/>
    <n v="1.8055555555555547E-2"/>
    <m/>
    <m/>
    <m/>
    <m/>
    <s v="One Loader Available"/>
    <m/>
    <m/>
    <s v="Feed bin_low level (due to only one Loader available)"/>
    <m/>
    <s v="Feed bin_low level (due to only one Loader available)"/>
    <m/>
  </r>
  <r>
    <x v="7"/>
    <x v="1"/>
    <x v="0"/>
    <n v="1.416666666666667"/>
    <x v="0"/>
    <n v="672"/>
    <n v="0.85"/>
    <n v="0.9"/>
    <m/>
    <m/>
    <x v="51"/>
    <d v="1899-12-30T11:05:00"/>
    <d v="1899-12-30T12:30:00"/>
    <x v="0"/>
    <x v="0"/>
    <n v="5.902777777777779E-2"/>
    <m/>
    <m/>
    <m/>
    <m/>
    <m/>
    <m/>
    <s v="Friday Prayer"/>
    <s v="Friday Prayer"/>
    <m/>
    <s v="Friday Prayer"/>
    <m/>
  </r>
  <r>
    <x v="7"/>
    <x v="1"/>
    <x v="0"/>
    <n v="9.9999999999999645E-2"/>
    <x v="1"/>
    <n v="672"/>
    <n v="0.85"/>
    <n v="0.9"/>
    <m/>
    <m/>
    <x v="51"/>
    <d v="1899-12-30T16:53:00"/>
    <d v="1899-12-30T16:59:00"/>
    <x v="23"/>
    <x v="23"/>
    <n v="4.1666666666666519E-3"/>
    <m/>
    <s v="Breakdown"/>
    <m/>
    <m/>
    <m/>
    <m/>
    <m/>
    <s v="Floats screen_chute_build up material (blocked condition when it is below the centrifuge's capacity)"/>
    <m/>
    <s v="Floats screen_chute_build up material (blocked condition when it is below the centrifuge's capacity)"/>
    <m/>
  </r>
  <r>
    <x v="7"/>
    <x v="1"/>
    <x v="0"/>
    <n v="0.16666666666666607"/>
    <x v="1"/>
    <n v="672"/>
    <n v="0.85"/>
    <n v="0.9"/>
    <m/>
    <m/>
    <x v="51"/>
    <d v="1899-12-30T17:07:00"/>
    <d v="1899-12-30T17:17:00"/>
    <x v="23"/>
    <x v="23"/>
    <n v="6.9444444444444198E-3"/>
    <m/>
    <s v="Breakdown"/>
    <m/>
    <m/>
    <m/>
    <m/>
    <m/>
    <s v="Floats screen_chute_build up material (blocked condition when it is below the centrifuge's capacity)"/>
    <m/>
    <s v="Floats screen_chute_build up material (blocked condition when it is below the centrifuge's capacity)"/>
    <m/>
  </r>
  <r>
    <x v="7"/>
    <x v="1"/>
    <x v="0"/>
    <n v="0.11666666666666625"/>
    <x v="1"/>
    <n v="672"/>
    <n v="0.85"/>
    <n v="0.9"/>
    <m/>
    <m/>
    <x v="51"/>
    <d v="1899-12-30T18:05:00"/>
    <d v="1899-12-30T18:12:00"/>
    <x v="23"/>
    <x v="23"/>
    <n v="4.8611111111110938E-3"/>
    <m/>
    <s v="Breakdown"/>
    <m/>
    <m/>
    <m/>
    <m/>
    <m/>
    <s v="Floats screen_chute_build up material (blocked condition when it is below the centrifuge's capacity)"/>
    <m/>
    <s v="Floats screen_chute_build up material (blocked condition when it is below the centrifuge's capacity)"/>
    <m/>
  </r>
  <r>
    <x v="7"/>
    <x v="1"/>
    <x v="0"/>
    <n v="0.63333333333333375"/>
    <x v="0"/>
    <n v="672"/>
    <n v="0.85"/>
    <n v="0.9"/>
    <m/>
    <m/>
    <x v="51"/>
    <d v="1899-12-30T22:00:00"/>
    <d v="1899-12-30T22:38:00"/>
    <x v="20"/>
    <x v="20"/>
    <n v="2.6388888888888906E-2"/>
    <m/>
    <m/>
    <m/>
    <m/>
    <s v="Far Feed Position"/>
    <m/>
    <m/>
    <s v="Feed bin_low level (due to the material position is too far from the hoper) "/>
    <m/>
    <s v="Feed bin_low level (due to the material position is too far from the hoper) "/>
    <m/>
  </r>
  <r>
    <x v="7"/>
    <x v="1"/>
    <x v="0"/>
    <n v="0.11666666666666625"/>
    <x v="1"/>
    <n v="672"/>
    <n v="0.85"/>
    <n v="0.9"/>
    <m/>
    <m/>
    <x v="51"/>
    <d v="1899-12-30T23:44:00"/>
    <d v="1899-12-30T23:51:00"/>
    <x v="23"/>
    <x v="23"/>
    <n v="4.8611111111110938E-3"/>
    <m/>
    <s v="Breakdown"/>
    <m/>
    <m/>
    <m/>
    <m/>
    <m/>
    <s v="Floats screen_chute_build up material (blocked condition when it is below the centrifuge's capacity)"/>
    <m/>
    <s v="Floats screen_chute_build up material (blocked condition when it is below the centrifuge's capacity)"/>
    <m/>
  </r>
  <r>
    <x v="7"/>
    <x v="1"/>
    <x v="0"/>
    <n v="0.14999999999999947"/>
    <x v="1"/>
    <n v="672"/>
    <n v="0.85"/>
    <n v="0.9"/>
    <m/>
    <m/>
    <x v="52"/>
    <d v="1899-12-30T10:20:00"/>
    <d v="1899-12-30T10:29:00"/>
    <x v="23"/>
    <x v="23"/>
    <n v="6.2499999999999778E-3"/>
    <m/>
    <s v="Breakdown"/>
    <m/>
    <m/>
    <m/>
    <m/>
    <m/>
    <s v="Floats screen_chute_build up material (blocked condition when it is below the centrifuge's capacity)"/>
    <m/>
    <s v="Floats screen_chute_build up material (blocked condition when it is below the centrifuge's capacity)"/>
    <m/>
  </r>
  <r>
    <x v="7"/>
    <x v="1"/>
    <x v="0"/>
    <n v="0.16666666666666741"/>
    <x v="1"/>
    <n v="672"/>
    <n v="0.85"/>
    <n v="0.9"/>
    <m/>
    <m/>
    <x v="52"/>
    <d v="1899-12-30T10:41:00"/>
    <d v="1899-12-30T10:51:00"/>
    <x v="23"/>
    <x v="23"/>
    <n v="6.9444444444444753E-3"/>
    <m/>
    <s v="Breakdown"/>
    <m/>
    <m/>
    <m/>
    <m/>
    <m/>
    <s v="Floats screen_chute_build up material (blocked condition when it is below the centrifuge's capacity)"/>
    <m/>
    <s v="Floats screen_chute_build up material (blocked condition when it is below the centrifuge's capacity)"/>
    <m/>
  </r>
  <r>
    <x v="7"/>
    <x v="1"/>
    <x v="0"/>
    <n v="0.11666666666666758"/>
    <x v="1"/>
    <n v="672"/>
    <n v="0.85"/>
    <n v="0.9"/>
    <m/>
    <m/>
    <x v="52"/>
    <d v="1899-12-30T11:20:00"/>
    <d v="1899-12-30T11:27:00"/>
    <x v="23"/>
    <x v="23"/>
    <n v="4.8611111111111494E-3"/>
    <m/>
    <s v="Breakdown"/>
    <m/>
    <m/>
    <m/>
    <m/>
    <m/>
    <s v="Floats screen_chute_build up material (blocked condition when it is below the centrifuge's capacity)"/>
    <m/>
    <s v="Floats screen_chute_build up material (blocked condition when it is below the centrifuge's capacity)"/>
    <m/>
  </r>
  <r>
    <x v="7"/>
    <x v="1"/>
    <x v="0"/>
    <n v="9.9999999999999645E-2"/>
    <x v="1"/>
    <n v="672"/>
    <n v="0.85"/>
    <n v="0.9"/>
    <m/>
    <m/>
    <x v="52"/>
    <d v="1899-12-30T20:30:00"/>
    <d v="1899-12-30T20:36:00"/>
    <x v="23"/>
    <x v="23"/>
    <n v="4.1666666666666519E-3"/>
    <m/>
    <s v="Breakdown"/>
    <m/>
    <m/>
    <m/>
    <m/>
    <m/>
    <s v="Floats screen_chute_build up material (blocked condition when it is below the centrifuge's capacity)"/>
    <m/>
    <s v="Floats screen_chute_build up material (blocked condition when it is below the centrifuge's capacity)"/>
    <m/>
  </r>
  <r>
    <x v="7"/>
    <x v="1"/>
    <x v="0"/>
    <n v="9.9999999999999645E-2"/>
    <x v="1"/>
    <n v="672"/>
    <n v="0.85"/>
    <n v="0.9"/>
    <m/>
    <m/>
    <x v="52"/>
    <d v="1899-12-30T20:46:00"/>
    <d v="1899-12-30T20:52:00"/>
    <x v="23"/>
    <x v="23"/>
    <n v="4.1666666666666519E-3"/>
    <m/>
    <s v="Breakdown"/>
    <m/>
    <m/>
    <m/>
    <m/>
    <m/>
    <s v="Floats screen_chute_build up material (blocked condition when it is below the centrifuge's capacity)"/>
    <m/>
    <s v="Floats screen_chute_build up material (blocked condition when it is below the centrifuge's capacity)"/>
    <m/>
  </r>
  <r>
    <x v="7"/>
    <x v="1"/>
    <x v="0"/>
    <n v="0.11666666666666625"/>
    <x v="1"/>
    <n v="672"/>
    <n v="0.85"/>
    <n v="0.9"/>
    <m/>
    <m/>
    <x v="52"/>
    <d v="1899-12-30T21:04:00"/>
    <d v="1899-12-30T21:11:00"/>
    <x v="23"/>
    <x v="23"/>
    <n v="4.8611111111110938E-3"/>
    <m/>
    <s v="Breakdown"/>
    <m/>
    <m/>
    <m/>
    <m/>
    <m/>
    <s v="Floats screen_chute_build up material (blocked condition when it is below the centrifuge's capacity)"/>
    <m/>
    <s v="Floats screen_chute_build up material (blocked condition when it is below the centrifuge's capacity)"/>
    <m/>
  </r>
  <r>
    <x v="7"/>
    <x v="1"/>
    <x v="0"/>
    <n v="0.76666666666666661"/>
    <x v="0"/>
    <n v="672"/>
    <n v="0.85"/>
    <n v="0.9"/>
    <m/>
    <m/>
    <x v="52"/>
    <d v="1899-12-30T23:30:00"/>
    <d v="1899-12-31T00:16:00"/>
    <x v="20"/>
    <x v="20"/>
    <n v="3.1944444444444442E-2"/>
    <m/>
    <m/>
    <m/>
    <m/>
    <s v="Far Feed Position"/>
    <m/>
    <m/>
    <s v="Feed bin_low level (due to the material position is too far from the hoper) "/>
    <m/>
    <s v="Feed bin_low level (due to the material position is too far from the hoper) "/>
    <m/>
  </r>
  <r>
    <x v="7"/>
    <x v="1"/>
    <x v="0"/>
    <n v="0.16666666666666607"/>
    <x v="1"/>
    <n v="672"/>
    <n v="0.85"/>
    <n v="0.9"/>
    <m/>
    <m/>
    <x v="52"/>
    <d v="1899-12-31T01:59:00"/>
    <d v="1899-12-31T02:09:00"/>
    <x v="23"/>
    <x v="23"/>
    <n v="6.9444444444444198E-3"/>
    <m/>
    <s v="Breakdown"/>
    <m/>
    <m/>
    <m/>
    <m/>
    <m/>
    <s v="Floats screen_chute_build up material (blocked condition when it is below the centrifuge's capacity)"/>
    <m/>
    <s v="Floats screen_chute_build up material (blocked condition when it is below the centrifuge's capacity)"/>
    <m/>
  </r>
  <r>
    <x v="7"/>
    <x v="1"/>
    <x v="0"/>
    <n v="16.833333333333332"/>
    <x v="2"/>
    <n v="672"/>
    <n v="0.85"/>
    <n v="0.9"/>
    <m/>
    <m/>
    <x v="53"/>
    <d v="1899-12-30T06:22:00"/>
    <d v="1899-12-30T23:12:00"/>
    <x v="0"/>
    <x v="0"/>
    <n v="0.70138888888888884"/>
    <s v="Maintenance Day"/>
    <m/>
    <m/>
    <m/>
    <m/>
    <m/>
    <m/>
    <s v="Maintenance Day"/>
    <m/>
    <s v="Maintenance Day"/>
    <m/>
  </r>
  <r>
    <x v="7"/>
    <x v="1"/>
    <x v="0"/>
    <n v="1.0333333333333323"/>
    <x v="1"/>
    <n v="672"/>
    <n v="0.85"/>
    <n v="0.9"/>
    <m/>
    <m/>
    <x v="53"/>
    <d v="1899-12-30T23:20:00"/>
    <d v="1899-12-31T00:22:00"/>
    <x v="32"/>
    <x v="31"/>
    <n v="4.3055555555555514E-2"/>
    <m/>
    <s v="Breakdown"/>
    <m/>
    <m/>
    <m/>
    <m/>
    <m/>
    <s v="Feeder breaker hydraulic pack_repair (due to filter clog)"/>
    <m/>
    <s v="Feeder breaker hydraulic pack_repair (due to filter clog)"/>
    <m/>
  </r>
  <r>
    <x v="8"/>
    <x v="1"/>
    <x v="0"/>
    <n v="0.39999999999999858"/>
    <x v="0"/>
    <n v="672"/>
    <n v="0.85"/>
    <n v="0.9"/>
    <m/>
    <m/>
    <x v="54"/>
    <d v="1899-12-30T14:08:00"/>
    <d v="1899-12-30T14:32:00"/>
    <x v="33"/>
    <x v="32"/>
    <n v="1.6666666666666607E-2"/>
    <m/>
    <m/>
    <m/>
    <s v="Productions Delay"/>
    <m/>
    <m/>
    <m/>
    <s v="Reject collector conveyor_trip (due to high load of reject)"/>
    <m/>
    <s v="Reject collector conveyor_trip (due to high load of reject)"/>
    <m/>
  </r>
  <r>
    <x v="8"/>
    <x v="1"/>
    <x v="0"/>
    <n v="0.51666666666666483"/>
    <x v="0"/>
    <n v="672"/>
    <n v="0.85"/>
    <n v="0.9"/>
    <m/>
    <m/>
    <x v="54"/>
    <d v="1899-12-30T22:59:00"/>
    <d v="1899-12-30T23:30:00"/>
    <x v="20"/>
    <x v="20"/>
    <n v="2.1527777777777701E-2"/>
    <m/>
    <m/>
    <m/>
    <m/>
    <s v="Far Feed Position"/>
    <m/>
    <m/>
    <s v="Feed bin_low level (due to the material position is too far from the hoper) "/>
    <m/>
    <s v="Feed bin_low level (due to the material position is too far from the hoper) "/>
    <m/>
  </r>
  <r>
    <x v="8"/>
    <x v="1"/>
    <x v="0"/>
    <n v="0.25000000000000178"/>
    <x v="1"/>
    <n v="672"/>
    <n v="0.85"/>
    <n v="0.9"/>
    <m/>
    <m/>
    <x v="54"/>
    <d v="1899-12-31T00:59:00"/>
    <d v="1899-12-31T01:14:00"/>
    <x v="34"/>
    <x v="33"/>
    <n v="1.0416666666666741E-2"/>
    <m/>
    <s v="Breakdown"/>
    <m/>
    <m/>
    <m/>
    <m/>
    <m/>
    <s v="Vacuum disc filter_cloth_replace (due to cloth rip)"/>
    <m/>
    <s v="Vacuum disc filter_cloth_replace (due to cloth rip)"/>
    <m/>
  </r>
  <r>
    <x v="8"/>
    <x v="1"/>
    <x v="0"/>
    <n v="0.58333333333333259"/>
    <x v="0"/>
    <n v="672"/>
    <n v="0.85"/>
    <n v="0.9"/>
    <m/>
    <m/>
    <x v="55"/>
    <d v="1899-12-30T06:37:00"/>
    <d v="1899-12-30T07:12:00"/>
    <x v="20"/>
    <x v="20"/>
    <n v="2.4305555555555525E-2"/>
    <m/>
    <m/>
    <m/>
    <m/>
    <s v="No Loader Operator"/>
    <m/>
    <m/>
    <s v="Feed bin_low level (due to Loader operator change shift)"/>
    <m/>
    <s v="Feed bin_low level (due to Loader operator change shift)"/>
    <m/>
  </r>
  <r>
    <x v="8"/>
    <x v="1"/>
    <x v="0"/>
    <n v="13.950000000000001"/>
    <x v="1"/>
    <n v="672"/>
    <n v="0.85"/>
    <n v="0.9"/>
    <m/>
    <m/>
    <x v="55"/>
    <d v="1899-12-30T10:00:00"/>
    <d v="1899-12-30T23:57:00"/>
    <x v="27"/>
    <x v="27"/>
    <n v="0.58125000000000004"/>
    <m/>
    <s v="No Parts"/>
    <m/>
    <m/>
    <m/>
    <m/>
    <m/>
    <s v="Shuttle conveyor_gearbox_replace (due to gearbox broken)"/>
    <m/>
    <s v="Shuttle conveyor_gearbox_replace (due to gearbox broken)"/>
    <m/>
  </r>
  <r>
    <x v="8"/>
    <x v="1"/>
    <x v="0"/>
    <n v="9.9999999999999645E-2"/>
    <x v="0"/>
    <n v="672"/>
    <n v="0.85"/>
    <n v="0.9"/>
    <m/>
    <m/>
    <x v="56"/>
    <d v="1899-12-30T11:04:00"/>
    <d v="1899-12-30T11:10:00"/>
    <x v="23"/>
    <x v="23"/>
    <n v="4.1666666666666519E-3"/>
    <m/>
    <m/>
    <m/>
    <s v="Blocked/Stopped"/>
    <m/>
    <m/>
    <m/>
    <s v="Floats screen_chute_build up material (blocked condition when it is over the centrifuge's capacity)"/>
    <m/>
    <s v="Floats screen_chute_build up material (blocked condition when it is over the centrifuge's capacity)"/>
    <m/>
  </r>
  <r>
    <x v="8"/>
    <x v="1"/>
    <x v="0"/>
    <n v="9.9999999999999645E-2"/>
    <x v="0"/>
    <n v="672"/>
    <n v="0.85"/>
    <n v="0.9"/>
    <m/>
    <m/>
    <x v="56"/>
    <d v="1899-12-30T12:10:00"/>
    <d v="1899-12-30T12:16:00"/>
    <x v="23"/>
    <x v="23"/>
    <n v="4.1666666666666519E-3"/>
    <m/>
    <m/>
    <m/>
    <s v="Blocked/Stopped"/>
    <m/>
    <m/>
    <m/>
    <s v="Floats screen_chute_build up material (blocked condition when it is over the centrifuge's capacity)"/>
    <m/>
    <s v="Floats screen_chute_build up material (blocked condition when it is over the centrifuge's capacity)"/>
    <m/>
  </r>
  <r>
    <x v="8"/>
    <x v="1"/>
    <x v="0"/>
    <n v="9.9999999999999645E-2"/>
    <x v="0"/>
    <n v="672"/>
    <n v="0.85"/>
    <n v="0.9"/>
    <m/>
    <m/>
    <x v="56"/>
    <d v="1899-12-30T16:17:00"/>
    <d v="1899-12-30T16:23:00"/>
    <x v="23"/>
    <x v="23"/>
    <n v="4.1666666666666519E-3"/>
    <m/>
    <m/>
    <m/>
    <s v="Blocked/Stopped"/>
    <m/>
    <m/>
    <m/>
    <s v="Floats screen_chute_build up material (blocked condition when it is over the centrifuge's capacity)"/>
    <m/>
    <s v="Floats screen_chute_build up material (blocked condition when it is over the centrifuge's capacity)"/>
    <m/>
  </r>
  <r>
    <x v="8"/>
    <x v="1"/>
    <x v="0"/>
    <n v="0.15000000000000213"/>
    <x v="0"/>
    <n v="672"/>
    <n v="0.85"/>
    <n v="0.9"/>
    <m/>
    <m/>
    <x v="56"/>
    <d v="1899-12-30T17:31:00"/>
    <d v="1899-12-30T17:40:00"/>
    <x v="23"/>
    <x v="23"/>
    <n v="6.2500000000000888E-3"/>
    <m/>
    <m/>
    <m/>
    <s v="Blocked/Stopped"/>
    <m/>
    <m/>
    <m/>
    <s v="Floats screen_chute_build up material (blocked condition when it is over the centrifuge's capacity)"/>
    <m/>
    <s v="Floats screen_chute_build up material (blocked condition when it is over the centrifuge's capacity)"/>
    <m/>
  </r>
  <r>
    <x v="8"/>
    <x v="1"/>
    <x v="0"/>
    <n v="9.9999999999999645E-2"/>
    <x v="0"/>
    <n v="672"/>
    <n v="0.85"/>
    <n v="0.9"/>
    <m/>
    <m/>
    <x v="56"/>
    <d v="1899-12-30T18:33:00"/>
    <d v="1899-12-30T18:39:00"/>
    <x v="23"/>
    <x v="23"/>
    <n v="4.1666666666666519E-3"/>
    <m/>
    <m/>
    <m/>
    <s v="Blocked/Stopped"/>
    <m/>
    <m/>
    <m/>
    <s v="Floats screen_chute_build up material (blocked condition when it is over the centrifuge's capacity)"/>
    <m/>
    <s v="Floats screen_chute_build up material (blocked condition when it is over the centrifuge's capacity)"/>
    <m/>
  </r>
  <r>
    <x v="8"/>
    <x v="1"/>
    <x v="0"/>
    <n v="0.11666666666666625"/>
    <x v="0"/>
    <n v="672"/>
    <n v="0.85"/>
    <n v="0.9"/>
    <m/>
    <m/>
    <x v="56"/>
    <d v="1899-12-30T22:22:00"/>
    <d v="1899-12-30T22:29:00"/>
    <x v="23"/>
    <x v="23"/>
    <n v="4.8611111111110938E-3"/>
    <m/>
    <m/>
    <m/>
    <s v="Blocked/Stopped"/>
    <m/>
    <m/>
    <m/>
    <s v="Floats screen_chute_build up material (blocked condition when it is over the centrifuge's capacity)"/>
    <m/>
    <s v="Floats screen_chute_build up material (blocked condition when it is over the centrifuge's capacity)"/>
    <m/>
  </r>
  <r>
    <x v="8"/>
    <x v="1"/>
    <x v="0"/>
    <n v="9.9999999999999645E-2"/>
    <x v="0"/>
    <n v="672"/>
    <n v="0.85"/>
    <n v="0.9"/>
    <m/>
    <m/>
    <x v="56"/>
    <d v="1899-12-31T03:27:00"/>
    <d v="1899-12-31T03:33:00"/>
    <x v="23"/>
    <x v="23"/>
    <n v="4.1666666666666519E-3"/>
    <m/>
    <m/>
    <m/>
    <s v="Blocked/Stopped"/>
    <m/>
    <m/>
    <m/>
    <s v="Floats screen_chute_build up material (blocked condition when it is over the centrifuge's capacity)"/>
    <m/>
    <s v="Floats screen_chute_build up material (blocked condition when it is over the centrifuge's capacity)"/>
    <m/>
  </r>
  <r>
    <x v="8"/>
    <x v="1"/>
    <x v="0"/>
    <n v="0.13333333333333286"/>
    <x v="0"/>
    <n v="672"/>
    <n v="0.85"/>
    <n v="0.9"/>
    <m/>
    <m/>
    <x v="56"/>
    <d v="1899-12-31T03:46:00"/>
    <d v="1899-12-31T03:54:00"/>
    <x v="23"/>
    <x v="23"/>
    <n v="5.5555555555555358E-3"/>
    <m/>
    <m/>
    <m/>
    <s v="Blocked/Stopped"/>
    <m/>
    <m/>
    <m/>
    <s v="Floats screen_chute_build up material (blocked condition when it is over the centrifuge's capacity)"/>
    <m/>
    <s v="Floats screen_chute_build up material (blocked condition when it is over the centrifuge's capacity)"/>
    <m/>
  </r>
  <r>
    <x v="8"/>
    <x v="1"/>
    <x v="0"/>
    <n v="0.11666666666666892"/>
    <x v="0"/>
    <n v="672"/>
    <n v="0.85"/>
    <n v="0.9"/>
    <m/>
    <m/>
    <x v="56"/>
    <d v="1899-12-31T04:27:00"/>
    <d v="1899-12-31T04:34:00"/>
    <x v="23"/>
    <x v="23"/>
    <n v="4.8611111111112049E-3"/>
    <m/>
    <m/>
    <m/>
    <s v="Blocked/Stopped"/>
    <m/>
    <m/>
    <m/>
    <s v="Floats screen_chute_build up material (blocked condition when it is over the centrifuge's capacity)"/>
    <m/>
    <s v="Floats screen_chute_build up material (blocked condition when it is over the centrifuge's capacity)"/>
    <m/>
  </r>
  <r>
    <x v="8"/>
    <x v="1"/>
    <x v="0"/>
    <n v="0.36666666666666803"/>
    <x v="1"/>
    <n v="672"/>
    <n v="0.85"/>
    <n v="0.9"/>
    <m/>
    <m/>
    <x v="57"/>
    <d v="1899-12-30T22:48:00"/>
    <d v="1899-12-30T23:10:00"/>
    <x v="17"/>
    <x v="17"/>
    <n v="1.5277777777777835E-2"/>
    <m/>
    <s v="Breakdown"/>
    <m/>
    <m/>
    <m/>
    <m/>
    <m/>
    <s v="Reject transfer conveyor_repair (due to belt allingment right active)"/>
    <m/>
    <s v="Reject transfer conveyor_repair (due to belt allingment right active)"/>
    <m/>
  </r>
  <r>
    <x v="8"/>
    <x v="1"/>
    <x v="0"/>
    <n v="9.9999999999999645E-2"/>
    <x v="1"/>
    <n v="672"/>
    <n v="0.85"/>
    <n v="0.9"/>
    <m/>
    <m/>
    <x v="58"/>
    <d v="1899-12-30T10:19:00"/>
    <d v="1899-12-30T10:25:00"/>
    <x v="23"/>
    <x v="23"/>
    <n v="4.1666666666666519E-3"/>
    <m/>
    <s v="Breakdown"/>
    <m/>
    <m/>
    <m/>
    <m/>
    <m/>
    <s v="Floats screen_chute_build up material (blocked condition when it is below the centrifuge's capacity)"/>
    <m/>
    <s v="Floats screen_chute_build up material (blocked condition when it is below the centrifuge's capacity)"/>
    <m/>
  </r>
  <r>
    <x v="8"/>
    <x v="1"/>
    <x v="0"/>
    <n v="1.5000000000000013"/>
    <x v="0"/>
    <n v="672"/>
    <n v="0.85"/>
    <n v="0.9"/>
    <m/>
    <m/>
    <x v="58"/>
    <d v="1899-12-30T11:02:00"/>
    <d v="1899-12-30T12:32:00"/>
    <x v="0"/>
    <x v="0"/>
    <n v="6.2500000000000056E-2"/>
    <m/>
    <m/>
    <m/>
    <m/>
    <m/>
    <m/>
    <s v="Friday Prayer"/>
    <s v="Friday Prayer"/>
    <m/>
    <s v="Friday Prayer"/>
    <m/>
  </r>
  <r>
    <x v="8"/>
    <x v="1"/>
    <x v="0"/>
    <n v="4.9999999999999822E-2"/>
    <x v="0"/>
    <n v="672"/>
    <n v="0.85"/>
    <n v="0.9"/>
    <m/>
    <m/>
    <x v="58"/>
    <d v="1899-12-30T12:32:00"/>
    <d v="1899-12-30T12:35:00"/>
    <x v="0"/>
    <x v="0"/>
    <n v="2.0833333333333259E-3"/>
    <m/>
    <m/>
    <m/>
    <s v="Productions Delay"/>
    <m/>
    <m/>
    <m/>
    <s v="Start up preparation"/>
    <m/>
    <s v="Start up preparation"/>
    <m/>
  </r>
  <r>
    <x v="8"/>
    <x v="1"/>
    <x v="0"/>
    <n v="0.43333333333333446"/>
    <x v="1"/>
    <n v="672"/>
    <n v="0.85"/>
    <n v="0.9"/>
    <m/>
    <m/>
    <x v="58"/>
    <d v="1899-12-30T16:48:00"/>
    <d v="1899-12-30T17:14:00"/>
    <x v="27"/>
    <x v="27"/>
    <n v="1.8055555555555602E-2"/>
    <m/>
    <s v="Breakdown"/>
    <m/>
    <m/>
    <m/>
    <m/>
    <m/>
    <s v="Shuttle conveyor_trip (due to VSD overload)"/>
    <m/>
    <s v="Shuttle conveyor_trip (due to VSD overload)"/>
    <m/>
  </r>
  <r>
    <x v="8"/>
    <x v="1"/>
    <x v="0"/>
    <n v="0.75"/>
    <x v="1"/>
    <n v="672"/>
    <n v="0.85"/>
    <n v="0.9"/>
    <m/>
    <m/>
    <x v="58"/>
    <d v="1899-12-30T17:39:00"/>
    <d v="1899-12-30T18:24:00"/>
    <x v="21"/>
    <x v="21"/>
    <n v="3.125E-2"/>
    <m/>
    <s v="Breakdown"/>
    <m/>
    <m/>
    <m/>
    <m/>
    <m/>
    <s v="Centrifuge 1435_block (accumulation of material due to previous delay)"/>
    <m/>
    <s v="Centrifuge 1435_block (accumulation of material due to previous delay)"/>
    <m/>
  </r>
  <r>
    <x v="8"/>
    <x v="1"/>
    <x v="0"/>
    <n v="0.11666666666666625"/>
    <x v="1"/>
    <n v="672"/>
    <n v="0.85"/>
    <n v="0.9"/>
    <m/>
    <m/>
    <x v="58"/>
    <d v="1899-12-30T19:33:00"/>
    <d v="1899-12-30T19:40:00"/>
    <x v="23"/>
    <x v="23"/>
    <n v="4.8611111111110938E-3"/>
    <m/>
    <s v="Breakdown"/>
    <m/>
    <m/>
    <m/>
    <m/>
    <m/>
    <s v="Floats screen_chute_build up material (blocked condition when it is below the centrifuge's capacity)"/>
    <m/>
    <s v="Floats screen_chute_build up material (blocked condition when it is below the centrifuge's capacity)"/>
    <m/>
  </r>
  <r>
    <x v="8"/>
    <x v="1"/>
    <x v="0"/>
    <n v="1.0999999999999988"/>
    <x v="1"/>
    <n v="672"/>
    <n v="0.85"/>
    <n v="0.9"/>
    <m/>
    <m/>
    <x v="58"/>
    <d v="1899-12-30T20:46:00"/>
    <d v="1899-12-30T21:52:00"/>
    <x v="10"/>
    <x v="10"/>
    <n v="4.5833333333333282E-2"/>
    <m/>
    <s v="Breakdown"/>
    <m/>
    <m/>
    <m/>
    <m/>
    <m/>
    <s v="Plant feed &amp; Product collector conveyor_weighthometer_calibration (due to weighthometer error reading)"/>
    <m/>
    <s v="Plant feed &amp; Product collector conveyor_weighthometer_calibration (due to weighthometer error reading)"/>
    <m/>
  </r>
  <r>
    <x v="8"/>
    <x v="2"/>
    <x v="0"/>
    <n v="3.05"/>
    <x v="1"/>
    <n v="744"/>
    <n v="0.85"/>
    <n v="0.9"/>
    <m/>
    <m/>
    <x v="59"/>
    <d v="1899-12-30T14:28:00"/>
    <d v="1899-12-30T17:31:00"/>
    <x v="2"/>
    <x v="2"/>
    <n v="0.12708333333333333"/>
    <m/>
    <s v="Breakdown"/>
    <m/>
    <m/>
    <m/>
    <m/>
    <m/>
    <s v="Thickener_toque_high (due to material stuck in underflow thickener pump)"/>
    <m/>
    <s v="Thickener_toque_high (due to material stuck in underflow thickener pump)"/>
    <m/>
  </r>
  <r>
    <x v="8"/>
    <x v="2"/>
    <x v="0"/>
    <n v="1.9500000000000011"/>
    <x v="1"/>
    <n v="744"/>
    <n v="0.85"/>
    <n v="0.9"/>
    <m/>
    <m/>
    <x v="59"/>
    <d v="1899-12-30T19:27:00"/>
    <d v="1899-12-30T21:24:00"/>
    <x v="2"/>
    <x v="2"/>
    <n v="8.1250000000000044E-2"/>
    <m/>
    <s v="Breakdown"/>
    <m/>
    <m/>
    <m/>
    <m/>
    <m/>
    <s v="Thickener_toque_high (due to material stuck in underflow thickener pump)"/>
    <m/>
    <s v="Thickener_toque_high (due to material stuck in underflow thickener pump)"/>
    <m/>
  </r>
  <r>
    <x v="8"/>
    <x v="2"/>
    <x v="0"/>
    <n v="0.13333333333333286"/>
    <x v="1"/>
    <n v="744"/>
    <n v="0.85"/>
    <n v="0.9"/>
    <m/>
    <m/>
    <x v="60"/>
    <d v="1899-12-30T10:21:00"/>
    <d v="1899-12-30T10:29:00"/>
    <x v="35"/>
    <x v="34"/>
    <n v="5.5555555555555358E-3"/>
    <m/>
    <s v="Breakdown"/>
    <m/>
    <m/>
    <m/>
    <m/>
    <m/>
    <s v="Chain speed switch_sensor_replace (due to broken)"/>
    <m/>
    <s v="Chain speed switch_sensor_replace (due to broken)"/>
    <m/>
  </r>
  <r>
    <x v="8"/>
    <x v="2"/>
    <x v="0"/>
    <n v="0.81666666666666643"/>
    <x v="0"/>
    <n v="744"/>
    <n v="0.85"/>
    <n v="0.9"/>
    <m/>
    <m/>
    <x v="60"/>
    <d v="1899-12-30T23:06:00"/>
    <d v="1899-12-30T23:55:00"/>
    <x v="20"/>
    <x v="20"/>
    <n v="3.4027777777777768E-2"/>
    <m/>
    <m/>
    <m/>
    <m/>
    <s v="No Loader Available"/>
    <m/>
    <m/>
    <s v="Feed bin_low level (due to excavator breakdown)"/>
    <m/>
    <s v="Feed bin_low level (due to excavator breakdown)"/>
    <m/>
  </r>
  <r>
    <x v="8"/>
    <x v="2"/>
    <x v="0"/>
    <n v="1.3833333333333311"/>
    <x v="0"/>
    <n v="744"/>
    <n v="0.85"/>
    <n v="0.9"/>
    <m/>
    <m/>
    <x v="60"/>
    <d v="1899-12-31T01:12:00"/>
    <d v="1899-12-31T02:35:00"/>
    <x v="20"/>
    <x v="20"/>
    <n v="5.7638888888888795E-2"/>
    <m/>
    <m/>
    <m/>
    <m/>
    <s v="No Loader Available"/>
    <m/>
    <m/>
    <s v="Feed bin_low level (due to dump truck rehandling breakdown)"/>
    <m/>
    <s v="Feed bin_low level (due to dump truck rehandling breakdown)"/>
    <m/>
  </r>
  <r>
    <x v="9"/>
    <x v="2"/>
    <x v="0"/>
    <n v="0.33333333333333215"/>
    <x v="0"/>
    <n v="744"/>
    <n v="0.85"/>
    <n v="0.9"/>
    <m/>
    <m/>
    <x v="61"/>
    <d v="1899-12-30T14:17:00"/>
    <d v="1899-12-30T14:37:00"/>
    <x v="30"/>
    <x v="21"/>
    <n v="1.388888888888884E-2"/>
    <m/>
    <m/>
    <m/>
    <s v="Productions Delay"/>
    <m/>
    <m/>
    <m/>
    <s v="Centrifuge 1425 &amp; 1435_water housing_clean up (due to cleaning build up material)"/>
    <m/>
    <s v="Centrifuge 1425 &amp; 1435_water housing_clean up (due to cleaning build up material)"/>
    <m/>
  </r>
  <r>
    <x v="9"/>
    <x v="2"/>
    <x v="0"/>
    <n v="0.99999999999999911"/>
    <x v="0"/>
    <n v="744"/>
    <n v="0.85"/>
    <n v="0.9"/>
    <m/>
    <m/>
    <x v="62"/>
    <d v="1899-12-30T08:33:00"/>
    <d v="1899-12-30T09:33:00"/>
    <x v="20"/>
    <x v="20"/>
    <n v="4.166666666666663E-2"/>
    <m/>
    <m/>
    <m/>
    <m/>
    <s v="No Loader Available"/>
    <m/>
    <m/>
    <s v="Feed bin_low level (due to no Loader available)"/>
    <m/>
    <s v="Feed bin_low level (due to no Loader available)"/>
    <m/>
  </r>
  <r>
    <x v="9"/>
    <x v="2"/>
    <x v="0"/>
    <n v="0.2166666666666659"/>
    <x v="0"/>
    <n v="744"/>
    <n v="0.85"/>
    <n v="0.9"/>
    <m/>
    <m/>
    <x v="62"/>
    <d v="1899-12-30T20:08:00"/>
    <d v="1899-12-30T20:21:00"/>
    <x v="20"/>
    <x v="20"/>
    <n v="9.0277777777777457E-3"/>
    <m/>
    <m/>
    <m/>
    <m/>
    <s v="No Loader Available"/>
    <m/>
    <m/>
    <s v="Feed bin_low level (due to no Loader available)"/>
    <m/>
    <s v="Feed bin_low level (due to no Loader available)"/>
    <m/>
  </r>
  <r>
    <x v="9"/>
    <x v="2"/>
    <x v="0"/>
    <n v="0.2166666666666659"/>
    <x v="1"/>
    <n v="744"/>
    <n v="0.85"/>
    <n v="0.9"/>
    <m/>
    <m/>
    <x v="62"/>
    <d v="1899-12-30T20:45:00"/>
    <d v="1899-12-30T20:58:00"/>
    <x v="21"/>
    <x v="21"/>
    <n v="9.0277777777777457E-3"/>
    <m/>
    <s v="Breakdown"/>
    <m/>
    <m/>
    <m/>
    <m/>
    <m/>
    <s v="Centrifuge 1435_anchor_bolt_repair (due to loose bolt)"/>
    <m/>
    <s v="Centrifuge 1435_anchor_bolt_repair (due to loose bolt)"/>
    <m/>
  </r>
  <r>
    <x v="9"/>
    <x v="2"/>
    <x v="0"/>
    <n v="1.3499999999999979"/>
    <x v="0"/>
    <n v="744"/>
    <n v="0.85"/>
    <n v="0.9"/>
    <m/>
    <m/>
    <x v="62"/>
    <d v="1899-12-30T23:50:00"/>
    <d v="1899-12-31T01:11:00"/>
    <x v="36"/>
    <x v="35"/>
    <n v="5.6249999999999911E-2"/>
    <m/>
    <m/>
    <m/>
    <s v="Blocked/Stopped"/>
    <m/>
    <m/>
    <m/>
    <s v="Centrate pump_stop (due to hose stuck in the centrate pump)"/>
    <m/>
    <s v="Centrate pump_stop (due to hose stuck in the centrate pump)"/>
    <m/>
  </r>
  <r>
    <x v="9"/>
    <x v="2"/>
    <x v="0"/>
    <n v="1.5333333333333332"/>
    <x v="1"/>
    <n v="744"/>
    <n v="0.85"/>
    <n v="0.9"/>
    <m/>
    <m/>
    <x v="63"/>
    <d v="1899-12-30T10:38:00"/>
    <d v="1899-12-30T12:10:00"/>
    <x v="22"/>
    <x v="22"/>
    <n v="6.3888888888888884E-2"/>
    <m/>
    <s v="No Parts"/>
    <m/>
    <m/>
    <m/>
    <m/>
    <m/>
    <s v="Desliming Screen_block and Panel replace (due to panel broken and detached)"/>
    <m/>
    <s v="Desliming Screen_block and Panel replace (due to panel broken and detached)"/>
    <m/>
  </r>
  <r>
    <x v="9"/>
    <x v="2"/>
    <x v="0"/>
    <n v="1.3333333333333339"/>
    <x v="1"/>
    <n v="744"/>
    <n v="0.85"/>
    <n v="0.9"/>
    <m/>
    <m/>
    <x v="63"/>
    <d v="1899-12-30T13:00:00"/>
    <d v="1899-12-30T14:20:00"/>
    <x v="22"/>
    <x v="22"/>
    <n v="5.555555555555558E-2"/>
    <m/>
    <s v="Breakdown"/>
    <m/>
    <m/>
    <m/>
    <m/>
    <m/>
    <s v="Desliming Screen_block and Panel replace (due to panel broken)"/>
    <m/>
    <s v="Desliming Screen_block and Panel replace (due to panel broken)"/>
    <m/>
  </r>
  <r>
    <x v="9"/>
    <x v="2"/>
    <x v="0"/>
    <n v="0.16666666666666607"/>
    <x v="0"/>
    <n v="744"/>
    <n v="0.85"/>
    <n v="0.9"/>
    <m/>
    <m/>
    <x v="63"/>
    <d v="1899-12-31T01:39:00"/>
    <d v="1899-12-31T01:49:00"/>
    <x v="28"/>
    <x v="28"/>
    <n v="6.9444444444444198E-3"/>
    <m/>
    <m/>
    <m/>
    <m/>
    <s v="OB Rock Contamination"/>
    <m/>
    <m/>
    <s v="Secondary sizer_block (due to oversize OB)"/>
    <m/>
    <s v="Secondary sizer_block (due to oversize OB)"/>
    <m/>
  </r>
  <r>
    <x v="9"/>
    <x v="2"/>
    <x v="0"/>
    <n v="1.7999999999999989"/>
    <x v="0"/>
    <n v="744"/>
    <n v="0.85"/>
    <n v="0.9"/>
    <m/>
    <m/>
    <x v="64"/>
    <d v="1899-12-30T09:37:00"/>
    <d v="1899-12-30T11:25:00"/>
    <x v="2"/>
    <x v="2"/>
    <n v="7.4999999999999956E-2"/>
    <m/>
    <m/>
    <m/>
    <m/>
    <s v="Other Contamination"/>
    <m/>
    <m/>
    <s v="Thickener_torque &amp; bed mass_high (due to oxidized material)"/>
    <m/>
    <s v="Thickener_torque &amp; bed mass_high (due to oxidized material)"/>
    <m/>
  </r>
  <r>
    <x v="9"/>
    <x v="2"/>
    <x v="0"/>
    <n v="1.8166666666666682"/>
    <x v="1"/>
    <n v="744"/>
    <n v="0.85"/>
    <n v="0.9"/>
    <m/>
    <m/>
    <x v="64"/>
    <d v="1899-12-30T11:26:00"/>
    <d v="1899-12-30T13:15:00"/>
    <x v="37"/>
    <x v="36"/>
    <n v="7.5694444444444509E-2"/>
    <m/>
    <s v="Breakdown"/>
    <m/>
    <m/>
    <m/>
    <m/>
    <m/>
    <s v="HM cyclone feed pump_discharge pump_patching (due to discharge HM pump leakage)"/>
    <m/>
    <s v="HM cyclone feed pump_discharge pump_patching (due to discharge HM pump leakage)"/>
    <m/>
  </r>
  <r>
    <x v="9"/>
    <x v="2"/>
    <x v="0"/>
    <n v="1.6333333333333355"/>
    <x v="0"/>
    <n v="744"/>
    <n v="0.85"/>
    <n v="0.9"/>
    <m/>
    <m/>
    <x v="64"/>
    <d v="1899-12-30T20:37:00"/>
    <d v="1899-12-30T22:15:00"/>
    <x v="16"/>
    <x v="16"/>
    <n v="6.8055555555555647E-2"/>
    <m/>
    <m/>
    <m/>
    <m/>
    <s v="OB Rock Contamination"/>
    <m/>
    <m/>
    <s v="Feeder breaker_block (due to oversize OB)"/>
    <m/>
    <s v="Feeder breaker_block (due to oversize OB)"/>
    <m/>
  </r>
  <r>
    <x v="9"/>
    <x v="2"/>
    <x v="0"/>
    <n v="0.78333333333333321"/>
    <x v="0"/>
    <n v="744"/>
    <n v="0.85"/>
    <n v="0.9"/>
    <m/>
    <m/>
    <x v="65"/>
    <d v="1899-12-30T06:01:00"/>
    <d v="1899-12-30T06:48:00"/>
    <x v="0"/>
    <x v="0"/>
    <n v="3.2638888888888884E-2"/>
    <m/>
    <m/>
    <m/>
    <m/>
    <s v="Loader Refueling"/>
    <m/>
    <m/>
    <s v="Hopper_empty (due to WA refueling)"/>
    <m/>
    <s v="Hopper_empty (due to WA refueling)"/>
    <m/>
  </r>
  <r>
    <x v="9"/>
    <x v="2"/>
    <x v="0"/>
    <n v="1.683333333333334"/>
    <x v="1"/>
    <n v="744"/>
    <n v="0.85"/>
    <n v="0.9"/>
    <m/>
    <m/>
    <x v="65"/>
    <d v="1899-12-30T07:54:00"/>
    <d v="1899-12-30T09:35:00"/>
    <x v="30"/>
    <x v="21"/>
    <n v="7.0138888888888917E-2"/>
    <m/>
    <s v="Breakdown"/>
    <m/>
    <m/>
    <m/>
    <m/>
    <m/>
    <s v="Centrifuge 1425_top arm_anchor_repair (due to broken)"/>
    <m/>
    <s v="Centrifuge 1425_top arm_anchor_repair (due to broken)"/>
    <m/>
  </r>
  <r>
    <x v="9"/>
    <x v="2"/>
    <x v="0"/>
    <n v="1.3000000000000007"/>
    <x v="0"/>
    <n v="744"/>
    <n v="0.85"/>
    <n v="0.9"/>
    <m/>
    <m/>
    <x v="65"/>
    <d v="1899-12-30T11:06:00"/>
    <d v="1899-12-30T12:24:00"/>
    <x v="0"/>
    <x v="0"/>
    <n v="5.4166666666666696E-2"/>
    <m/>
    <m/>
    <m/>
    <m/>
    <m/>
    <m/>
    <s v="Friday Prayer"/>
    <s v="Friday prayer"/>
    <m/>
    <s v="Friday prayer"/>
    <m/>
  </r>
  <r>
    <x v="9"/>
    <x v="2"/>
    <x v="0"/>
    <n v="2.6666666666666679"/>
    <x v="0"/>
    <n v="744"/>
    <n v="0.85"/>
    <n v="0.9"/>
    <m/>
    <m/>
    <x v="65"/>
    <d v="1899-12-30T17:15:00"/>
    <d v="1899-12-30T19:55:00"/>
    <x v="2"/>
    <x v="2"/>
    <n v="0.11111111111111116"/>
    <m/>
    <m/>
    <m/>
    <m/>
    <s v="Other Contamination"/>
    <m/>
    <m/>
    <s v="Thickener_torque &amp; bed mass_high (due to oxidized material)"/>
    <m/>
    <s v="Thickener_torque &amp; bed mass_high (due to oxidized material)"/>
    <m/>
  </r>
  <r>
    <x v="9"/>
    <x v="2"/>
    <x v="0"/>
    <n v="2.1499999999999977"/>
    <x v="1"/>
    <n v="744"/>
    <n v="0.85"/>
    <n v="0.9"/>
    <m/>
    <m/>
    <x v="65"/>
    <d v="1899-12-30T19:55:00"/>
    <d v="1899-12-30T22:04:00"/>
    <x v="38"/>
    <x v="37"/>
    <n v="8.9583333333333237E-2"/>
    <m/>
    <s v="Breakdown"/>
    <m/>
    <m/>
    <m/>
    <m/>
    <m/>
    <s v="Process water tank_low level (due to sump pump SP-1710 broken)"/>
    <m/>
    <s v="Process water tank_low level (due to sump pump SP-1710 broken)"/>
    <m/>
  </r>
  <r>
    <x v="9"/>
    <x v="2"/>
    <x v="0"/>
    <n v="0.59999999999999787"/>
    <x v="0"/>
    <n v="744"/>
    <n v="0.85"/>
    <n v="0.9"/>
    <m/>
    <m/>
    <x v="65"/>
    <d v="1899-12-30T22:08:00"/>
    <d v="1899-12-30T22:44:00"/>
    <x v="39"/>
    <x v="38"/>
    <n v="2.4999999999999911E-2"/>
    <m/>
    <m/>
    <m/>
    <s v="Blocked/Stopped"/>
    <m/>
    <m/>
    <m/>
    <s v="Boom conveyor_trip (due to water accumulation in conveyor)"/>
    <m/>
    <s v="Boom conveyor_trip (due to water accumulation in conveyor)"/>
    <m/>
  </r>
  <r>
    <x v="9"/>
    <x v="2"/>
    <x v="0"/>
    <n v="0.13333333333333319"/>
    <x v="0"/>
    <n v="744"/>
    <n v="0.85"/>
    <n v="0.9"/>
    <m/>
    <m/>
    <x v="65"/>
    <d v="1899-12-30T01:52:00"/>
    <d v="1899-12-30T02:00:00"/>
    <x v="23"/>
    <x v="23"/>
    <n v="5.5555555555555497E-3"/>
    <m/>
    <m/>
    <m/>
    <s v="Blocked/Stopped"/>
    <m/>
    <m/>
    <m/>
    <s v="Floats screen_chute_build up material (blocked condition when it is over the centrifuge's capacity)"/>
    <m/>
    <s v="Floats screen_chute_build up material (blocked condition when it is over the centrifuge's capacity)"/>
    <m/>
  </r>
  <r>
    <x v="9"/>
    <x v="2"/>
    <x v="0"/>
    <n v="0.11666666666666692"/>
    <x v="1"/>
    <n v="744"/>
    <n v="0.85"/>
    <n v="0.9"/>
    <m/>
    <m/>
    <x v="65"/>
    <d v="1899-12-30T02:12:00"/>
    <d v="1899-12-30T02:19:00"/>
    <x v="23"/>
    <x v="23"/>
    <n v="4.8611111111111216E-3"/>
    <m/>
    <s v="Breakdown"/>
    <m/>
    <m/>
    <m/>
    <m/>
    <m/>
    <s v="Floats screen_chute_build up material (blocked condition when it is below the centrifuge's capacity)"/>
    <m/>
    <s v="Floats screen_chute_build up material (blocked condition when it is below the centrifuge's capacity)"/>
    <m/>
  </r>
  <r>
    <x v="9"/>
    <x v="2"/>
    <x v="0"/>
    <n v="0.19999999999999996"/>
    <x v="0"/>
    <n v="744"/>
    <n v="0.85"/>
    <n v="0.9"/>
    <m/>
    <m/>
    <x v="65"/>
    <d v="1899-12-30T05:48:00"/>
    <d v="1899-12-30T06:00:00"/>
    <x v="25"/>
    <x v="25"/>
    <n v="8.3333333333333315E-3"/>
    <m/>
    <m/>
    <m/>
    <m/>
    <s v="Metal Contamination"/>
    <m/>
    <m/>
    <s v="Tertiary sizer_block (due to metal contamination)"/>
    <m/>
    <s v="Tertiary sizer_block (due to metal contamination)"/>
    <m/>
  </r>
  <r>
    <x v="9"/>
    <x v="2"/>
    <x v="0"/>
    <n v="1.7833333333333337"/>
    <x v="0"/>
    <n v="744"/>
    <n v="0.85"/>
    <n v="0.9"/>
    <m/>
    <m/>
    <x v="66"/>
    <d v="1899-12-30T06:00:00"/>
    <d v="1899-12-30T07:47:00"/>
    <x v="25"/>
    <x v="25"/>
    <n v="7.4305555555555569E-2"/>
    <m/>
    <m/>
    <m/>
    <m/>
    <s v="Metal Contamination"/>
    <m/>
    <m/>
    <s v="Tertiary sizer_block (due to metal contamination)"/>
    <m/>
    <s v="Tertiary sizer_block (due to metal contamination)"/>
    <m/>
  </r>
  <r>
    <x v="9"/>
    <x v="2"/>
    <x v="0"/>
    <n v="2.0500000000000007"/>
    <x v="0"/>
    <n v="744"/>
    <n v="0.85"/>
    <n v="0.9"/>
    <m/>
    <m/>
    <x v="66"/>
    <d v="1899-12-30T16:47:00"/>
    <d v="1899-12-30T18:50:00"/>
    <x v="2"/>
    <x v="2"/>
    <n v="8.5416666666666696E-2"/>
    <m/>
    <m/>
    <m/>
    <m/>
    <s v="Other Contamination"/>
    <m/>
    <m/>
    <s v="Thickener_torque &amp; bed mass_high (due to oxidized material)"/>
    <m/>
    <s v="Thickener_torque &amp; bed mass_high (due to oxidized material)"/>
    <m/>
  </r>
  <r>
    <x v="9"/>
    <x v="2"/>
    <x v="0"/>
    <n v="0.5333333333333341"/>
    <x v="1"/>
    <n v="744"/>
    <n v="0.85"/>
    <n v="0.9"/>
    <m/>
    <m/>
    <x v="66"/>
    <d v="1899-12-30T23:51:00"/>
    <d v="1899-12-31T00:23:00"/>
    <x v="21"/>
    <x v="21"/>
    <n v="2.2222222222222254E-2"/>
    <m/>
    <s v="Breakdown"/>
    <m/>
    <m/>
    <m/>
    <m/>
    <m/>
    <s v="Fines Centrifuge_block (due to accumulation of material on discharge chute)"/>
    <m/>
    <s v="Fines Centrifuge_block (due to accumulation of material on discharge chute)"/>
    <m/>
  </r>
  <r>
    <x v="9"/>
    <x v="2"/>
    <x v="0"/>
    <n v="2.5666666666666664"/>
    <x v="1"/>
    <n v="744"/>
    <n v="0.85"/>
    <n v="0.9"/>
    <m/>
    <m/>
    <x v="66"/>
    <d v="1899-12-30T01:13:00"/>
    <d v="1899-12-30T03:47:00"/>
    <x v="12"/>
    <x v="12"/>
    <n v="0.10694444444444444"/>
    <m/>
    <s v="Breakdown"/>
    <m/>
    <m/>
    <m/>
    <m/>
    <m/>
    <s v="Sinks screen_exciter_repair (due to exciter sinks screen broken)"/>
    <m/>
    <s v="Sinks screen_exciter_repair (due to exciter sinks screen broken)"/>
    <m/>
  </r>
  <r>
    <x v="9"/>
    <x v="2"/>
    <x v="0"/>
    <n v="9.9999999999999645E-2"/>
    <x v="1"/>
    <n v="744"/>
    <n v="0.85"/>
    <n v="0.9"/>
    <m/>
    <m/>
    <x v="67"/>
    <d v="1899-12-30T09:59:00"/>
    <d v="1899-12-30T10:05:00"/>
    <x v="23"/>
    <x v="23"/>
    <n v="4.1666666666666519E-3"/>
    <m/>
    <s v="Breakdown"/>
    <m/>
    <m/>
    <m/>
    <m/>
    <m/>
    <s v="Floats screen_chute_build up material (blocked condition when it is below the centrifuge's capacity)"/>
    <m/>
    <s v="Floats screen_chute_build up material (blocked condition when it is below the centrifuge's capacity)"/>
    <m/>
  </r>
  <r>
    <x v="9"/>
    <x v="2"/>
    <x v="0"/>
    <n v="0.40000000000000124"/>
    <x v="0"/>
    <n v="744"/>
    <n v="0.85"/>
    <n v="0.9"/>
    <m/>
    <m/>
    <x v="67"/>
    <d v="1899-12-30T13:40:00"/>
    <d v="1899-12-30T14:04:00"/>
    <x v="20"/>
    <x v="20"/>
    <n v="1.6666666666666718E-2"/>
    <m/>
    <m/>
    <m/>
    <m/>
    <s v="Far Feed Position"/>
    <m/>
    <m/>
    <s v="Plant feed bin_low level (due to cycle unit rehandling)"/>
    <m/>
    <s v="Plant feed bin_low level (due to cycle unit rehandling)"/>
    <m/>
  </r>
  <r>
    <x v="9"/>
    <x v="2"/>
    <x v="0"/>
    <n v="0.23333333333333517"/>
    <x v="0"/>
    <n v="744"/>
    <n v="0.85"/>
    <n v="0.9"/>
    <m/>
    <m/>
    <x v="67"/>
    <d v="1899-12-30T14:26:00"/>
    <d v="1899-12-30T14:40:00"/>
    <x v="28"/>
    <x v="28"/>
    <n v="9.7222222222222987E-3"/>
    <m/>
    <m/>
    <m/>
    <m/>
    <s v="OB Rock Contamination"/>
    <m/>
    <m/>
    <s v="Secondary sizer_block (due to oversize OB)"/>
    <m/>
    <s v="Secondary sizer_block (due to oversize OB)"/>
    <m/>
  </r>
  <r>
    <x v="9"/>
    <x v="2"/>
    <x v="0"/>
    <n v="2.0500000000000007"/>
    <x v="0"/>
    <n v="744"/>
    <n v="0.85"/>
    <n v="0.9"/>
    <m/>
    <m/>
    <x v="67"/>
    <d v="1899-12-30T17:14:00"/>
    <d v="1899-12-30T19:17:00"/>
    <x v="20"/>
    <x v="20"/>
    <n v="8.5416666666666696E-2"/>
    <m/>
    <m/>
    <m/>
    <m/>
    <s v="No Loader Operator"/>
    <m/>
    <m/>
    <s v="Plant feed bin_low level (due to operator change shift)"/>
    <m/>
    <s v="Plant feed bin_low level (due to operator change shift)"/>
    <m/>
  </r>
  <r>
    <x v="9"/>
    <x v="2"/>
    <x v="0"/>
    <n v="1.2500000000000002"/>
    <x v="0"/>
    <n v="744"/>
    <n v="0.85"/>
    <n v="0.9"/>
    <m/>
    <m/>
    <x v="67"/>
    <d v="1899-12-30T03:03:00"/>
    <d v="1899-12-30T04:18:00"/>
    <x v="2"/>
    <x v="2"/>
    <n v="5.2083333333333343E-2"/>
    <m/>
    <m/>
    <m/>
    <m/>
    <s v="Other Contamination"/>
    <m/>
    <m/>
    <s v="Thickener_torque_high (due to oxidized material)"/>
    <m/>
    <s v="Thickener_torque_high (due to oxidized material)"/>
    <m/>
  </r>
  <r>
    <x v="10"/>
    <x v="2"/>
    <x v="0"/>
    <n v="0.36666666666666803"/>
    <x v="1"/>
    <n v="744"/>
    <n v="0.85"/>
    <n v="0.9"/>
    <m/>
    <m/>
    <x v="68"/>
    <d v="1899-12-30T13:01:00"/>
    <d v="1899-12-30T13:23:00"/>
    <x v="40"/>
    <x v="39"/>
    <n v="1.5277777777777835E-2"/>
    <m/>
    <s v="Breakdown"/>
    <m/>
    <m/>
    <m/>
    <m/>
    <m/>
    <s v="Reject sampler_hammer instream (due to problem in motor brake)"/>
    <m/>
    <s v="Reject sampler_hammer instream (due to problem in motor brake)"/>
    <m/>
  </r>
  <r>
    <x v="10"/>
    <x v="2"/>
    <x v="0"/>
    <n v="2.1000000000000005"/>
    <x v="2"/>
    <n v="744"/>
    <n v="0.85"/>
    <n v="0.9"/>
    <m/>
    <m/>
    <x v="69"/>
    <d v="1899-12-30T09:02:00"/>
    <d v="1899-12-30T11:08:00"/>
    <x v="0"/>
    <x v="0"/>
    <n v="8.7500000000000022E-2"/>
    <s v="Maintenance Day"/>
    <m/>
    <m/>
    <m/>
    <m/>
    <m/>
    <m/>
    <s v="Maintenance day"/>
    <m/>
    <s v="Maintenance day"/>
    <m/>
  </r>
  <r>
    <x v="10"/>
    <x v="2"/>
    <x v="0"/>
    <n v="0.10000000000000231"/>
    <x v="1"/>
    <n v="744"/>
    <n v="0.85"/>
    <n v="0.9"/>
    <m/>
    <m/>
    <x v="70"/>
    <d v="1899-12-30T16:49:00"/>
    <d v="1899-12-30T16:55:00"/>
    <x v="23"/>
    <x v="23"/>
    <n v="4.1666666666667629E-3"/>
    <m/>
    <s v="Breakdown"/>
    <m/>
    <m/>
    <m/>
    <m/>
    <m/>
    <s v="Floats screen_chute_build up material (blocked condition when it is below the centrifuge's capacity)"/>
    <m/>
    <s v="Floats screen_chute_build up material (blocked condition when it is below the centrifuge's capacity)"/>
    <m/>
  </r>
  <r>
    <x v="10"/>
    <x v="2"/>
    <x v="0"/>
    <n v="1.4333333333333336"/>
    <x v="0"/>
    <n v="744"/>
    <n v="0.85"/>
    <n v="0.9"/>
    <m/>
    <m/>
    <x v="70"/>
    <d v="1899-12-30T04:34:00"/>
    <d v="1899-12-30T06:00:00"/>
    <x v="16"/>
    <x v="16"/>
    <n v="5.9722222222222232E-2"/>
    <m/>
    <m/>
    <m/>
    <m/>
    <s v="OB Rock Contamination"/>
    <m/>
    <m/>
    <s v="Feeder breaker_block (due to oversize OB)"/>
    <m/>
    <s v="Feeder breaker_block (due to oversize OB)"/>
    <m/>
  </r>
  <r>
    <x v="10"/>
    <x v="2"/>
    <x v="0"/>
    <n v="1.2166666666666663"/>
    <x v="0"/>
    <n v="744"/>
    <n v="0.85"/>
    <n v="0.9"/>
    <m/>
    <m/>
    <x v="71"/>
    <d v="1899-12-30T06:00:00"/>
    <d v="1899-12-30T07:13:00"/>
    <x v="16"/>
    <x v="16"/>
    <n v="5.0694444444444431E-2"/>
    <m/>
    <m/>
    <m/>
    <m/>
    <s v="OB Rock Contamination"/>
    <m/>
    <m/>
    <s v="Feeder breaker_block (due to oversize OB)"/>
    <m/>
    <s v="Feeder breaker_block (due to oversize OB)"/>
    <m/>
  </r>
  <r>
    <x v="10"/>
    <x v="2"/>
    <x v="0"/>
    <n v="1.0666666666666669"/>
    <x v="0"/>
    <n v="744"/>
    <n v="0.85"/>
    <n v="0.9"/>
    <m/>
    <m/>
    <x v="71"/>
    <d v="1899-12-30T07:33:00"/>
    <d v="1899-12-30T08:37:00"/>
    <x v="16"/>
    <x v="16"/>
    <n v="4.4444444444444453E-2"/>
    <m/>
    <m/>
    <m/>
    <m/>
    <s v="OB Rock Contamination"/>
    <m/>
    <m/>
    <s v="Feeder breaker_block (due to oversize OB)"/>
    <m/>
    <s v="Feeder breaker_block (due to oversize OB)"/>
    <m/>
  </r>
  <r>
    <x v="10"/>
    <x v="2"/>
    <x v="0"/>
    <n v="0.58333333333333259"/>
    <x v="0"/>
    <n v="744"/>
    <n v="0.85"/>
    <n v="0.9"/>
    <m/>
    <m/>
    <x v="71"/>
    <d v="1899-12-30T11:32:00"/>
    <d v="1899-12-30T12:07:00"/>
    <x v="20"/>
    <x v="20"/>
    <n v="2.4305555555555525E-2"/>
    <m/>
    <m/>
    <m/>
    <m/>
    <s v="No Loader Available"/>
    <m/>
    <m/>
    <s v="Feed bin_low level (due to stopper hopper broken)"/>
    <m/>
    <s v="Feed bin_low level (due to stopper hopper broken)"/>
    <m/>
  </r>
  <r>
    <x v="10"/>
    <x v="2"/>
    <x v="0"/>
    <n v="1.4666666666666668"/>
    <x v="0"/>
    <n v="744"/>
    <n v="0.85"/>
    <n v="0.9"/>
    <m/>
    <m/>
    <x v="71"/>
    <d v="1899-12-30T17:34:00"/>
    <d v="1899-12-30T19:02:00"/>
    <x v="2"/>
    <x v="2"/>
    <n v="6.1111111111111116E-2"/>
    <m/>
    <m/>
    <m/>
    <m/>
    <s v="Other Contamination"/>
    <m/>
    <m/>
    <s v="Thickener_torque &amp; bed mass_high (due to oxidized material)"/>
    <m/>
    <s v="Thickener_torque &amp; bed mass_high (due to oxidized material)"/>
    <m/>
  </r>
  <r>
    <x v="10"/>
    <x v="2"/>
    <x v="0"/>
    <n v="0.43333333333333179"/>
    <x v="1"/>
    <n v="744"/>
    <n v="0.85"/>
    <n v="0.9"/>
    <m/>
    <m/>
    <x v="71"/>
    <d v="1899-12-30T23:50:00"/>
    <d v="1899-12-31T00:16:00"/>
    <x v="21"/>
    <x v="21"/>
    <n v="1.8055555555555491E-2"/>
    <m/>
    <s v="Breakdown"/>
    <m/>
    <m/>
    <m/>
    <m/>
    <m/>
    <s v="Fines Centrifuge_block (due to accumulation of material on discharge chute)"/>
    <m/>
    <s v="Fines Centrifuge_block (due to accumulation of material on discharge chute)"/>
    <m/>
  </r>
  <r>
    <x v="10"/>
    <x v="2"/>
    <x v="0"/>
    <n v="0.81666666666666643"/>
    <x v="0"/>
    <n v="744"/>
    <n v="0.85"/>
    <n v="0.9"/>
    <m/>
    <m/>
    <x v="72"/>
    <d v="1899-12-30T06:12:00"/>
    <d v="1899-12-30T07:01:00"/>
    <x v="20"/>
    <x v="20"/>
    <n v="3.4027777777777768E-2"/>
    <m/>
    <m/>
    <m/>
    <m/>
    <s v="No Loader Operator"/>
    <m/>
    <m/>
    <s v="Feed bin_low level (due to no hauler operator)"/>
    <m/>
    <s v="Feed bin_low level (due to no hauler operator)"/>
    <m/>
  </r>
  <r>
    <x v="10"/>
    <x v="2"/>
    <x v="0"/>
    <n v="0.68333333333333357"/>
    <x v="0"/>
    <n v="744"/>
    <n v="0.85"/>
    <n v="0.9"/>
    <m/>
    <m/>
    <x v="72"/>
    <d v="1899-12-30T09:22:00"/>
    <d v="1899-12-30T10:03:00"/>
    <x v="20"/>
    <x v="20"/>
    <n v="2.8472222222222232E-2"/>
    <m/>
    <m/>
    <m/>
    <m/>
    <s v="No Loader Operator"/>
    <m/>
    <m/>
    <s v="Feed bin_low level (due to no hauler operator)"/>
    <m/>
    <s v="Feed bin_low level (due to no hauler operator)"/>
    <m/>
  </r>
  <r>
    <x v="10"/>
    <x v="2"/>
    <x v="0"/>
    <n v="1.5333333333333345"/>
    <x v="0"/>
    <n v="744"/>
    <n v="0.85"/>
    <n v="0.9"/>
    <m/>
    <m/>
    <x v="72"/>
    <d v="1899-12-30T11:02:00"/>
    <d v="1899-12-30T12:34:00"/>
    <x v="0"/>
    <x v="0"/>
    <n v="6.3888888888888939E-2"/>
    <m/>
    <m/>
    <m/>
    <m/>
    <m/>
    <m/>
    <s v="Friday Prayer"/>
    <s v="Friday prayer"/>
    <m/>
    <s v="Friday prayer"/>
    <m/>
  </r>
  <r>
    <x v="10"/>
    <x v="2"/>
    <x v="0"/>
    <n v="9.9999999999999645E-2"/>
    <x v="1"/>
    <n v="744"/>
    <n v="0.85"/>
    <n v="0.9"/>
    <m/>
    <m/>
    <x v="72"/>
    <d v="1899-12-30T14:13:00"/>
    <d v="1899-12-30T14:19:00"/>
    <x v="23"/>
    <x v="23"/>
    <n v="4.1666666666666519E-3"/>
    <m/>
    <s v="Breakdown"/>
    <m/>
    <m/>
    <m/>
    <m/>
    <m/>
    <s v="Floats screen_chute_build up material (blocked condition when it is below the centrifuge's capacity)"/>
    <m/>
    <s v="Floats screen_chute_build up material (blocked condition when it is below the centrifuge's capacity)"/>
    <m/>
  </r>
  <r>
    <x v="10"/>
    <x v="2"/>
    <x v="0"/>
    <n v="9.9999999999999645E-2"/>
    <x v="1"/>
    <n v="744"/>
    <n v="0.85"/>
    <n v="0.9"/>
    <m/>
    <m/>
    <x v="72"/>
    <d v="1899-12-30T15:09:00"/>
    <d v="1899-12-30T15:15:00"/>
    <x v="23"/>
    <x v="23"/>
    <n v="4.1666666666666519E-3"/>
    <m/>
    <s v="Breakdown"/>
    <m/>
    <m/>
    <m/>
    <m/>
    <m/>
    <s v="Floats screen_chute_build up material (blocked condition when it is below the centrifuge's capacity)"/>
    <m/>
    <s v="Floats screen_chute_build up material (blocked condition when it is below the centrifuge's capacity)"/>
    <m/>
  </r>
  <r>
    <x v="10"/>
    <x v="2"/>
    <x v="0"/>
    <n v="0.10000000000000231"/>
    <x v="1"/>
    <n v="744"/>
    <n v="0.85"/>
    <n v="0.9"/>
    <m/>
    <m/>
    <x v="72"/>
    <d v="1899-12-30T19:05:00"/>
    <d v="1899-12-30T19:11:00"/>
    <x v="23"/>
    <x v="23"/>
    <n v="4.1666666666667629E-3"/>
    <m/>
    <s v="Breakdown"/>
    <m/>
    <m/>
    <m/>
    <m/>
    <m/>
    <s v="Floats screen_chute_build up material (blocked condition when it is below the centrifuge's capacity)"/>
    <m/>
    <s v="Floats screen_chute_build up material (blocked condition when it is below the centrifuge's capacity)"/>
    <m/>
  </r>
  <r>
    <x v="10"/>
    <x v="2"/>
    <x v="0"/>
    <n v="1.116666666666668"/>
    <x v="0"/>
    <n v="744"/>
    <n v="0.85"/>
    <n v="0.9"/>
    <m/>
    <m/>
    <x v="72"/>
    <d v="1899-12-30T23:08:00"/>
    <d v="1899-12-31T00:15:00"/>
    <x v="16"/>
    <x v="16"/>
    <n v="4.6527777777777835E-2"/>
    <m/>
    <m/>
    <m/>
    <m/>
    <s v="OB Rock Contamination"/>
    <m/>
    <m/>
    <s v="Feeder breaker_block (due to oversize OB)"/>
    <m/>
    <s v="Feeder breaker_block (due to oversize OB)"/>
    <m/>
  </r>
  <r>
    <x v="10"/>
    <x v="2"/>
    <x v="0"/>
    <n v="2.2999999999999998"/>
    <x v="0"/>
    <n v="744"/>
    <n v="0.85"/>
    <n v="0.9"/>
    <m/>
    <m/>
    <x v="73"/>
    <d v="1899-12-30T06:04:00"/>
    <d v="1899-12-30T08:22:00"/>
    <x v="2"/>
    <x v="2"/>
    <n v="9.5833333333333326E-2"/>
    <m/>
    <m/>
    <m/>
    <m/>
    <s v="Other Contamination"/>
    <m/>
    <m/>
    <s v="Thickener_torque_high (due to oxidized material)"/>
    <m/>
    <s v="Thickener_torque_high (due to oxidized material)"/>
    <m/>
  </r>
  <r>
    <x v="10"/>
    <x v="2"/>
    <x v="0"/>
    <n v="4.9999999999999822E-2"/>
    <x v="0"/>
    <n v="744"/>
    <n v="0.85"/>
    <n v="0.9"/>
    <m/>
    <m/>
    <x v="73"/>
    <d v="1899-12-30T12:10:00"/>
    <d v="1899-12-30T12:13:00"/>
    <x v="28"/>
    <x v="28"/>
    <n v="2.0833333333333259E-3"/>
    <m/>
    <m/>
    <m/>
    <m/>
    <s v="OB Rock Contamination"/>
    <m/>
    <m/>
    <s v="Secondary sizer_block (due to oversize OB)"/>
    <m/>
    <s v="Secondary sizer_block (due to oversize OB)"/>
    <m/>
  </r>
  <r>
    <x v="10"/>
    <x v="2"/>
    <x v="0"/>
    <n v="0.41666666666666785"/>
    <x v="0"/>
    <n v="744"/>
    <n v="0.85"/>
    <n v="0.9"/>
    <m/>
    <m/>
    <x v="73"/>
    <d v="1899-12-30T13:45:00"/>
    <d v="1899-12-30T14:10:00"/>
    <x v="20"/>
    <x v="20"/>
    <n v="1.736111111111116E-2"/>
    <m/>
    <m/>
    <m/>
    <m/>
    <s v="Far Feed Position"/>
    <m/>
    <m/>
    <s v="Feed bin_low level (due to the material position is too far from hopper)"/>
    <m/>
    <s v="Feed bin_low level (due to the material position is too far from hopper)"/>
    <m/>
  </r>
  <r>
    <x v="10"/>
    <x v="2"/>
    <x v="0"/>
    <n v="0.61666666666666714"/>
    <x v="0"/>
    <n v="744"/>
    <n v="0.85"/>
    <n v="0.9"/>
    <m/>
    <m/>
    <x v="74"/>
    <d v="1899-12-30T11:50:00"/>
    <d v="1899-12-30T12:27:00"/>
    <x v="20"/>
    <x v="20"/>
    <n v="2.5694444444444464E-2"/>
    <m/>
    <m/>
    <m/>
    <m/>
    <s v="Far Feed Position"/>
    <m/>
    <m/>
    <s v="Feed bin_low level (due to the material position is too far from hopper)"/>
    <m/>
    <s v="Feed bin_low level (due to the material position is too far from hopper)"/>
    <m/>
  </r>
  <r>
    <x v="10"/>
    <x v="2"/>
    <x v="0"/>
    <n v="0.41666666666666519"/>
    <x v="0"/>
    <n v="744"/>
    <n v="0.85"/>
    <n v="0.9"/>
    <m/>
    <m/>
    <x v="74"/>
    <d v="1899-12-30T20:11:00"/>
    <d v="1899-12-30T20:36:00"/>
    <x v="20"/>
    <x v="20"/>
    <n v="1.7361111111111049E-2"/>
    <m/>
    <m/>
    <m/>
    <m/>
    <s v="Far Feed Position"/>
    <m/>
    <m/>
    <s v="Feed bin_low level (due to the material position is too far from hopper)"/>
    <m/>
    <s v="Feed bin_low level (due to the material position is too far from hopper)"/>
    <m/>
  </r>
  <r>
    <x v="11"/>
    <x v="2"/>
    <x v="0"/>
    <n v="0.18333333333333268"/>
    <x v="0"/>
    <n v="744"/>
    <n v="0.85"/>
    <n v="0.9"/>
    <m/>
    <m/>
    <x v="75"/>
    <d v="1899-12-30T13:16:00"/>
    <d v="1899-12-30T13:27:00"/>
    <x v="25"/>
    <x v="25"/>
    <n v="7.6388888888888618E-3"/>
    <m/>
    <m/>
    <m/>
    <m/>
    <s v="Other Contamination"/>
    <m/>
    <m/>
    <s v="Tertiary sizer_block (due to sticky material)"/>
    <m/>
    <s v="Tertiary sizer_block (due to sticky material)"/>
    <m/>
  </r>
  <r>
    <x v="11"/>
    <x v="2"/>
    <x v="0"/>
    <n v="9.1499999999999968"/>
    <x v="2"/>
    <n v="744"/>
    <n v="0.85"/>
    <n v="0.9"/>
    <m/>
    <m/>
    <x v="75"/>
    <d v="1899-12-30T18:31:00"/>
    <d v="1899-12-31T03:40:00"/>
    <x v="0"/>
    <x v="0"/>
    <n v="0.38124999999999987"/>
    <s v="Maintenance Day"/>
    <m/>
    <m/>
    <m/>
    <m/>
    <m/>
    <m/>
    <s v="Maintenance day"/>
    <m/>
    <s v="Maintenance day"/>
    <m/>
  </r>
  <r>
    <x v="11"/>
    <x v="2"/>
    <x v="0"/>
    <n v="2.333333333333333"/>
    <x v="1"/>
    <n v="744"/>
    <n v="0.85"/>
    <n v="0.9"/>
    <m/>
    <m/>
    <x v="75"/>
    <d v="1899-12-30T03:40:00"/>
    <d v="1899-12-30T06:00:00"/>
    <x v="12"/>
    <x v="12"/>
    <n v="9.722222222222221E-2"/>
    <m/>
    <s v="Maintenance Overruns"/>
    <m/>
    <m/>
    <m/>
    <m/>
    <m/>
    <s v="Sinks screen_sprayer_repair (due to sprayer detached)"/>
    <m/>
    <s v="Sinks screen_sprayer_repair (due to sprayer detached)"/>
    <m/>
  </r>
  <r>
    <x v="11"/>
    <x v="2"/>
    <x v="0"/>
    <n v="1.1166666666666667"/>
    <x v="1"/>
    <n v="744"/>
    <n v="0.85"/>
    <n v="0.9"/>
    <m/>
    <m/>
    <x v="76"/>
    <d v="1899-12-30T06:00:00"/>
    <d v="1899-12-30T07:07:00"/>
    <x v="12"/>
    <x v="12"/>
    <n v="4.6527777777777779E-2"/>
    <m/>
    <s v="Maintenance Overruns"/>
    <m/>
    <m/>
    <m/>
    <m/>
    <m/>
    <s v="Sinks screen_sprayer_repair (due to sprayer detached)"/>
    <m/>
    <s v="Sinks screen_sprayer_repair (due to sprayer detached)"/>
    <m/>
  </r>
  <r>
    <x v="11"/>
    <x v="2"/>
    <x v="0"/>
    <n v="1.3833333333333311"/>
    <x v="0"/>
    <n v="744"/>
    <n v="0.85"/>
    <n v="0.9"/>
    <m/>
    <m/>
    <x v="76"/>
    <d v="1899-12-31T00:31:00"/>
    <d v="1899-12-31T01:54:00"/>
    <x v="2"/>
    <x v="2"/>
    <n v="5.7638888888888795E-2"/>
    <m/>
    <m/>
    <m/>
    <m/>
    <s v="Other Contamination"/>
    <m/>
    <m/>
    <s v="Thickener_torque_high (due to oxidized material)"/>
    <m/>
    <s v="Thickener_torque_high (due to oxidized material)"/>
    <m/>
  </r>
  <r>
    <x v="11"/>
    <x v="2"/>
    <x v="0"/>
    <n v="0.25000000000000011"/>
    <x v="1"/>
    <n v="744"/>
    <n v="0.85"/>
    <n v="0.9"/>
    <m/>
    <m/>
    <x v="76"/>
    <d v="1899-12-30T02:11:00"/>
    <d v="1899-12-30T02:26:00"/>
    <x v="40"/>
    <x v="39"/>
    <n v="1.0416666666666671E-2"/>
    <m/>
    <s v="Breakdown"/>
    <m/>
    <m/>
    <m/>
    <m/>
    <m/>
    <s v="Reject sampler_hammer instream (due to problem in motor brake)"/>
    <m/>
    <s v="Reject sampler_hammer instream (due to problem in motor brake)"/>
    <m/>
  </r>
  <r>
    <x v="11"/>
    <x v="2"/>
    <x v="0"/>
    <n v="1.1000000000000001"/>
    <x v="0"/>
    <n v="744"/>
    <n v="0.85"/>
    <n v="0.9"/>
    <m/>
    <m/>
    <x v="77"/>
    <d v="1899-12-30T06:17:00"/>
    <d v="1899-12-30T07:23:00"/>
    <x v="20"/>
    <x v="20"/>
    <n v="4.5833333333333337E-2"/>
    <m/>
    <m/>
    <m/>
    <m/>
    <s v="One Loader Available"/>
    <m/>
    <m/>
    <s v="Plant feed bin_low level (due to only one loader available)"/>
    <m/>
    <s v="Plant feed bin_low level (due to only one loader available)"/>
    <m/>
  </r>
  <r>
    <x v="11"/>
    <x v="2"/>
    <x v="0"/>
    <n v="0.10000000000000231"/>
    <x v="0"/>
    <n v="744"/>
    <n v="0.85"/>
    <n v="0.9"/>
    <m/>
    <m/>
    <x v="77"/>
    <d v="1899-12-30T16:49:00"/>
    <d v="1899-12-30T16:55:00"/>
    <x v="23"/>
    <x v="23"/>
    <n v="4.1666666666667629E-3"/>
    <m/>
    <m/>
    <m/>
    <s v="Blocked/Stopped"/>
    <m/>
    <m/>
    <m/>
    <s v="Floats screen_chute_build up material (blocked condition when it is over the centrifuge's capacity)"/>
    <m/>
    <s v="Floats screen_chute_build up material (blocked condition when it is over the centrifuge's capacity)"/>
    <m/>
  </r>
  <r>
    <x v="11"/>
    <x v="2"/>
    <x v="0"/>
    <n v="0.9666666666666659"/>
    <x v="0"/>
    <n v="744"/>
    <n v="0.85"/>
    <n v="0.9"/>
    <m/>
    <m/>
    <x v="77"/>
    <d v="1899-12-30T17:24:00"/>
    <d v="1899-12-30T18:22:00"/>
    <x v="20"/>
    <x v="20"/>
    <n v="4.0277777777777746E-2"/>
    <m/>
    <m/>
    <m/>
    <m/>
    <s v="One Loader Available"/>
    <m/>
    <m/>
    <s v="Plant feed bin_low level (due to only one loader available)"/>
    <m/>
    <s v="Plant feed bin_low level (due to only one loader available)"/>
    <m/>
  </r>
  <r>
    <x v="11"/>
    <x v="2"/>
    <x v="0"/>
    <n v="0.79999999999999982"/>
    <x v="0"/>
    <n v="744"/>
    <n v="0.85"/>
    <n v="0.9"/>
    <m/>
    <m/>
    <x v="77"/>
    <d v="1899-12-30T19:22:00"/>
    <d v="1899-12-30T20:10:00"/>
    <x v="20"/>
    <x v="20"/>
    <n v="3.3333333333333326E-2"/>
    <m/>
    <m/>
    <m/>
    <m/>
    <s v="One Loader Available"/>
    <m/>
    <m/>
    <s v="Plant feed bin_low level (due to only one loader available)"/>
    <m/>
    <s v="Plant feed bin_low level (due to only one loader available)"/>
    <m/>
  </r>
  <r>
    <x v="11"/>
    <x v="2"/>
    <x v="0"/>
    <n v="1.416666666666667"/>
    <x v="0"/>
    <n v="744"/>
    <n v="0.85"/>
    <n v="0.9"/>
    <m/>
    <m/>
    <x v="78"/>
    <d v="1899-12-30T06:03:00"/>
    <d v="1899-12-30T07:28:00"/>
    <x v="20"/>
    <x v="20"/>
    <n v="5.902777777777779E-2"/>
    <m/>
    <m/>
    <m/>
    <m/>
    <s v="One Loader Available"/>
    <m/>
    <m/>
    <s v="Plant feed bin_low level (due to only one Loader available)"/>
    <m/>
    <s v="Plant feed bin_low level (due to only one Loader available)"/>
    <m/>
  </r>
  <r>
    <x v="11"/>
    <x v="2"/>
    <x v="0"/>
    <n v="2.6333333333333333"/>
    <x v="0"/>
    <n v="744"/>
    <n v="0.85"/>
    <n v="0.9"/>
    <m/>
    <m/>
    <x v="78"/>
    <d v="1899-12-30T08:59:00"/>
    <d v="1899-12-30T11:37:00"/>
    <x v="20"/>
    <x v="20"/>
    <n v="0.10972222222222222"/>
    <m/>
    <m/>
    <m/>
    <m/>
    <s v="One Loader Available"/>
    <m/>
    <m/>
    <s v="Plant feed bin_low level (due to only one Loader available)"/>
    <m/>
    <s v="Plant feed bin_low level (due to only one Loader available)"/>
    <m/>
  </r>
  <r>
    <x v="11"/>
    <x v="2"/>
    <x v="0"/>
    <n v="4.9999999999999822E-2"/>
    <x v="0"/>
    <n v="744"/>
    <n v="0.85"/>
    <n v="0.9"/>
    <m/>
    <m/>
    <x v="79"/>
    <d v="1899-12-30T08:28:00"/>
    <d v="1899-12-30T08:31:00"/>
    <x v="22"/>
    <x v="22"/>
    <n v="2.0833333333333259E-3"/>
    <m/>
    <m/>
    <m/>
    <m/>
    <s v="Rubber Contamination"/>
    <m/>
    <m/>
    <s v="Desliming screen_grizzly_block (due to rubber contamination)"/>
    <m/>
    <s v="Desliming screen_grizzly_block (due to rubber contamination)"/>
    <m/>
  </r>
  <r>
    <x v="11"/>
    <x v="2"/>
    <x v="0"/>
    <n v="0.53333333333333277"/>
    <x v="0"/>
    <n v="744"/>
    <n v="0.85"/>
    <n v="0.9"/>
    <m/>
    <m/>
    <x v="79"/>
    <d v="1899-12-30T10:28:00"/>
    <d v="1899-12-30T11:00:00"/>
    <x v="20"/>
    <x v="20"/>
    <n v="2.2222222222222199E-2"/>
    <m/>
    <m/>
    <m/>
    <m/>
    <s v="One Loader Available"/>
    <m/>
    <m/>
    <s v="Plant feed bin_low level (due to only one Loader available)"/>
    <m/>
    <s v="Plant feed bin_low level (due to only one Loader available)"/>
    <m/>
  </r>
  <r>
    <x v="11"/>
    <x v="2"/>
    <x v="0"/>
    <n v="1.0000000000000004"/>
    <x v="0"/>
    <n v="744"/>
    <n v="0.85"/>
    <n v="0.9"/>
    <m/>
    <m/>
    <x v="79"/>
    <d v="1899-12-30T11:00:00"/>
    <d v="1899-12-30T12:00:00"/>
    <x v="0"/>
    <x v="0"/>
    <n v="4.1666666666666685E-2"/>
    <m/>
    <m/>
    <m/>
    <m/>
    <m/>
    <m/>
    <s v="Friday Prayer"/>
    <s v="Friday Prayer"/>
    <m/>
    <s v="Friday Prayer"/>
    <m/>
  </r>
  <r>
    <x v="11"/>
    <x v="2"/>
    <x v="0"/>
    <n v="1.4333333333333336"/>
    <x v="0"/>
    <n v="744"/>
    <n v="0.85"/>
    <n v="0.9"/>
    <m/>
    <m/>
    <x v="79"/>
    <d v="1899-12-30T12:00:00"/>
    <d v="1899-12-30T13:26:00"/>
    <x v="20"/>
    <x v="20"/>
    <n v="5.9722222222222232E-2"/>
    <m/>
    <m/>
    <m/>
    <m/>
    <s v="One Loader Available"/>
    <m/>
    <m/>
    <s v="Plant feed bin_low level (due to only one Loader available)"/>
    <m/>
    <s v="Plant feed bin_low level (due to only one Loader available)"/>
    <m/>
  </r>
  <r>
    <x v="11"/>
    <x v="2"/>
    <x v="0"/>
    <n v="8.3333333333333037E-2"/>
    <x v="0"/>
    <n v="744"/>
    <n v="0.85"/>
    <n v="0.9"/>
    <m/>
    <m/>
    <x v="79"/>
    <d v="1899-12-30T18:48:00"/>
    <d v="1899-12-30T18:53:00"/>
    <x v="23"/>
    <x v="23"/>
    <n v="3.4722222222222099E-3"/>
    <m/>
    <m/>
    <m/>
    <s v="Blocked/Stopped"/>
    <m/>
    <m/>
    <m/>
    <s v="Floats screen_chute_build up material (blocked condition when it is over the centrifuge's capacity)"/>
    <m/>
    <s v="Floats screen_chute_build up material (blocked condition when it is over the centrifuge's capacity)"/>
    <m/>
  </r>
  <r>
    <x v="11"/>
    <x v="2"/>
    <x v="0"/>
    <n v="0.11666666666666625"/>
    <x v="0"/>
    <n v="744"/>
    <n v="0.85"/>
    <n v="0.9"/>
    <m/>
    <m/>
    <x v="79"/>
    <d v="1899-12-30T22:31:00"/>
    <d v="1899-12-30T22:38:00"/>
    <x v="23"/>
    <x v="23"/>
    <n v="4.8611111111110938E-3"/>
    <m/>
    <m/>
    <m/>
    <s v="Blocked/Stopped"/>
    <m/>
    <m/>
    <m/>
    <s v="Floats screen_chute_build up material (blocked condition when it is over the centrifuge's capacity)"/>
    <m/>
    <s v="Floats screen_chute_build up material (blocked condition when it is over the centrifuge's capacity)"/>
    <m/>
  </r>
  <r>
    <x v="11"/>
    <x v="2"/>
    <x v="0"/>
    <n v="0.10000000000000231"/>
    <x v="0"/>
    <n v="744"/>
    <n v="0.85"/>
    <n v="0.9"/>
    <m/>
    <m/>
    <x v="79"/>
    <d v="1899-12-30T22:51:00"/>
    <d v="1899-12-30T22:57:00"/>
    <x v="23"/>
    <x v="23"/>
    <n v="4.1666666666667629E-3"/>
    <m/>
    <m/>
    <m/>
    <s v="Blocked/Stopped"/>
    <m/>
    <m/>
    <m/>
    <s v="Floats screen_chute_build up material (blocked condition when it is over the centrifuge's capacity)"/>
    <m/>
    <s v="Floats screen_chute_build up material (blocked condition when it is over the centrifuge's capacity)"/>
    <m/>
  </r>
  <r>
    <x v="11"/>
    <x v="2"/>
    <x v="0"/>
    <n v="0.2166666666666659"/>
    <x v="0"/>
    <n v="744"/>
    <n v="0.85"/>
    <n v="0.9"/>
    <m/>
    <m/>
    <x v="79"/>
    <d v="1899-12-30T23:13:00"/>
    <d v="1899-12-30T23:26:00"/>
    <x v="23"/>
    <x v="23"/>
    <n v="9.0277777777777457E-3"/>
    <m/>
    <m/>
    <m/>
    <s v="Blocked/Stopped"/>
    <m/>
    <m/>
    <m/>
    <s v="Floats screen_chute_build up material (blocked condition when it is over the centrifuge's capacity)"/>
    <m/>
    <s v="Floats screen_chute_build up material (blocked condition when it is over the centrifuge's capacity)"/>
    <m/>
  </r>
  <r>
    <x v="11"/>
    <x v="2"/>
    <x v="0"/>
    <n v="0.26666666666666572"/>
    <x v="0"/>
    <n v="744"/>
    <n v="0.85"/>
    <n v="0.9"/>
    <m/>
    <m/>
    <x v="79"/>
    <d v="1899-12-31T03:39:00"/>
    <d v="1899-12-31T03:55:00"/>
    <x v="39"/>
    <x v="38"/>
    <n v="1.1111111111111072E-2"/>
    <m/>
    <m/>
    <m/>
    <s v="Blocked/Stopped"/>
    <m/>
    <m/>
    <m/>
    <s v="Boom conveyor_tilt switch_active (due to contact with stock pile)"/>
    <m/>
    <s v="Boom conveyor_tilt switch_active (due to contact with stock pile)"/>
    <m/>
  </r>
  <r>
    <x v="11"/>
    <x v="2"/>
    <x v="0"/>
    <n v="3.3333333333333215E-2"/>
    <x v="1"/>
    <n v="744"/>
    <n v="0.85"/>
    <n v="0.9"/>
    <m/>
    <m/>
    <x v="79"/>
    <d v="1899-12-31T05:42:00"/>
    <d v="1899-12-31T05:44:00"/>
    <x v="1"/>
    <x v="1"/>
    <n v="1.388888888888884E-3"/>
    <m/>
    <s v="Breakdown"/>
    <m/>
    <m/>
    <m/>
    <m/>
    <m/>
    <s v="Plant feed sampler_hammer instream (due to problem in motor brake)"/>
    <m/>
    <s v="Plant feed sampler_hammer instream (due to problem in motor brake)"/>
    <m/>
  </r>
  <r>
    <x v="11"/>
    <x v="2"/>
    <x v="0"/>
    <n v="0.49999999999999956"/>
    <x v="1"/>
    <n v="744"/>
    <n v="0.85"/>
    <n v="0.9"/>
    <m/>
    <m/>
    <x v="80"/>
    <d v="1899-12-30T06:00:00"/>
    <d v="1899-12-30T06:30:00"/>
    <x v="1"/>
    <x v="1"/>
    <n v="2.0833333333333315E-2"/>
    <m/>
    <s v="Breakdown"/>
    <m/>
    <m/>
    <m/>
    <m/>
    <m/>
    <s v="Plant feed sampler_hammer instream (due to problem in motor brake)"/>
    <m/>
    <s v="Plant feed sampler_hammer instream (due to problem in motor brake)"/>
    <m/>
  </r>
  <r>
    <x v="11"/>
    <x v="2"/>
    <x v="0"/>
    <n v="0.11666666666666625"/>
    <x v="0"/>
    <n v="744"/>
    <n v="0.85"/>
    <n v="0.9"/>
    <m/>
    <m/>
    <x v="80"/>
    <d v="1899-12-30T09:48:00"/>
    <d v="1899-12-30T09:55:00"/>
    <x v="23"/>
    <x v="23"/>
    <n v="4.8611111111110938E-3"/>
    <m/>
    <m/>
    <m/>
    <s v="Blocked/Stopped"/>
    <m/>
    <m/>
    <m/>
    <s v="Floats screen_chute_build up material (blocked condition when it is over the centrifuge's capacity)"/>
    <m/>
    <s v="Floats screen_chute_build up material (blocked condition when it is over the centrifuge's capacity)"/>
    <m/>
  </r>
  <r>
    <x v="11"/>
    <x v="2"/>
    <x v="0"/>
    <n v="0.70000000000000151"/>
    <x v="1"/>
    <n v="744"/>
    <n v="0.85"/>
    <n v="0.9"/>
    <m/>
    <m/>
    <x v="80"/>
    <d v="1899-12-30T11:48:00"/>
    <d v="1899-12-30T12:30:00"/>
    <x v="1"/>
    <x v="1"/>
    <n v="2.916666666666673E-2"/>
    <m/>
    <s v="Breakdown"/>
    <m/>
    <m/>
    <m/>
    <m/>
    <m/>
    <s v="Plant feed sampler_hammer instream (due to problem in motor brake)"/>
    <m/>
    <s v="Plant feed sampler_hammer instream (due to problem in motor brake)"/>
    <m/>
  </r>
  <r>
    <x v="11"/>
    <x v="2"/>
    <x v="0"/>
    <n v="1.3666666666666671"/>
    <x v="1"/>
    <n v="744"/>
    <n v="0.85"/>
    <n v="0.9"/>
    <m/>
    <m/>
    <x v="80"/>
    <d v="1899-12-30T17:05:00"/>
    <d v="1899-12-30T18:27:00"/>
    <x v="1"/>
    <x v="1"/>
    <n v="5.6944444444444464E-2"/>
    <m/>
    <s v="Breakdown"/>
    <m/>
    <m/>
    <m/>
    <m/>
    <m/>
    <s v="Plant feed sampler_hammer instream (due to shaft hammer sampler failure)"/>
    <m/>
    <s v="Plant feed sampler_hammer instream (due to shaft hammer sampler failure)"/>
    <m/>
  </r>
  <r>
    <x v="11"/>
    <x v="2"/>
    <x v="0"/>
    <n v="0.16666666666666607"/>
    <x v="1"/>
    <n v="744"/>
    <n v="0.85"/>
    <n v="0.9"/>
    <m/>
    <m/>
    <x v="81"/>
    <d v="1899-12-30T14:07:00"/>
    <d v="1899-12-30T14:17:00"/>
    <x v="1"/>
    <x v="1"/>
    <n v="6.9444444444444198E-3"/>
    <m/>
    <s v="Breakdown"/>
    <m/>
    <m/>
    <m/>
    <m/>
    <m/>
    <s v="Plant feed sampler_hammer instream (due to shaft hammer sampler failure)"/>
    <m/>
    <s v="Plant feed sampler_hammer instream (due to shaft hammer sampler failure)"/>
    <m/>
  </r>
  <r>
    <x v="11"/>
    <x v="2"/>
    <x v="0"/>
    <n v="9.9999999999999645E-2"/>
    <x v="1"/>
    <n v="744"/>
    <n v="0.85"/>
    <n v="0.9"/>
    <m/>
    <m/>
    <x v="81"/>
    <d v="1899-12-30T15:26:00"/>
    <d v="1899-12-30T15:32:00"/>
    <x v="23"/>
    <x v="23"/>
    <n v="4.1666666666666519E-3"/>
    <m/>
    <s v="Breakdown"/>
    <m/>
    <m/>
    <m/>
    <m/>
    <m/>
    <s v="Floats screen_chute_build up material (blocked condition when it is below the centrifuge's capacity)"/>
    <m/>
    <s v="Floats screen_chute_build up material (blocked condition when it is below the centrifuge's capacity)"/>
    <m/>
  </r>
  <r>
    <x v="11"/>
    <x v="2"/>
    <x v="0"/>
    <n v="1.5"/>
    <x v="1"/>
    <n v="744"/>
    <n v="0.85"/>
    <n v="0.9"/>
    <m/>
    <m/>
    <x v="81"/>
    <d v="1899-12-30T17:10:00"/>
    <d v="1899-12-30T18:40:00"/>
    <x v="1"/>
    <x v="1"/>
    <n v="6.25E-2"/>
    <m/>
    <s v="Breakdown"/>
    <m/>
    <m/>
    <m/>
    <m/>
    <m/>
    <s v="Plant feed sampler_hammer instream (due to shaft hammer sampler failure)"/>
    <m/>
    <s v="Plant feed sampler_hammer instream (due to shaft hammer sampler failure)"/>
    <m/>
  </r>
  <r>
    <x v="11"/>
    <x v="2"/>
    <x v="0"/>
    <n v="0.13333333333333286"/>
    <x v="1"/>
    <n v="744"/>
    <n v="0.85"/>
    <n v="0.9"/>
    <m/>
    <m/>
    <x v="81"/>
    <d v="1899-12-30T19:54:00"/>
    <d v="1899-12-30T20:02:00"/>
    <x v="23"/>
    <x v="23"/>
    <n v="5.5555555555555358E-3"/>
    <m/>
    <s v="Breakdown"/>
    <m/>
    <m/>
    <m/>
    <m/>
    <m/>
    <s v="Floats screen_chute_build up material (blocked condition when it is below the centrifuge's capacity)"/>
    <m/>
    <s v="Floats screen_chute_build up material (blocked condition when it is below the centrifuge's capacity)"/>
    <m/>
  </r>
  <r>
    <x v="11"/>
    <x v="2"/>
    <x v="0"/>
    <n v="1.2666666666666675"/>
    <x v="1"/>
    <n v="744"/>
    <n v="0.85"/>
    <n v="0.9"/>
    <m/>
    <m/>
    <x v="81"/>
    <d v="1899-12-30T22:00:00"/>
    <d v="1899-12-30T23:16:00"/>
    <x v="41"/>
    <x v="40"/>
    <n v="5.2777777777777812E-2"/>
    <m/>
    <s v="Breakdown"/>
    <m/>
    <m/>
    <m/>
    <m/>
    <m/>
    <s v="Product weightometer_error and calibration (due to integrator broken)"/>
    <m/>
    <s v="Product weightometer_error and calibration (due to integrator broken)"/>
    <m/>
  </r>
  <r>
    <x v="12"/>
    <x v="2"/>
    <x v="0"/>
    <n v="2.0500000000000007"/>
    <x v="1"/>
    <n v="744"/>
    <n v="0.85"/>
    <n v="0.9"/>
    <m/>
    <m/>
    <x v="82"/>
    <d v="1899-12-30T08:45:00"/>
    <d v="1899-12-30T10:48:00"/>
    <x v="4"/>
    <x v="4"/>
    <n v="8.5416666666666696E-2"/>
    <m/>
    <s v="Breakdown"/>
    <m/>
    <m/>
    <m/>
    <m/>
    <m/>
    <s v="Rejects dewatering screen_panel_repair (due to side rail broken)"/>
    <m/>
    <s v="Rejects dewatering screen_panel_repair (due to side rail broken)"/>
    <m/>
  </r>
  <r>
    <x v="12"/>
    <x v="2"/>
    <x v="0"/>
    <n v="9.9999999999999645E-2"/>
    <x v="1"/>
    <n v="744"/>
    <n v="0.85"/>
    <n v="0.9"/>
    <m/>
    <m/>
    <x v="82"/>
    <d v="1899-12-30T13:39:00"/>
    <d v="1899-12-30T13:45:00"/>
    <x v="23"/>
    <x v="23"/>
    <n v="4.1666666666666519E-3"/>
    <m/>
    <s v="Breakdown"/>
    <m/>
    <m/>
    <m/>
    <m/>
    <m/>
    <s v="Floats screen_chute_build up material (blocked condition when it is below the centrifuge's capacity)"/>
    <m/>
    <s v="Floats screen_chute_build up material (blocked condition when it is below the centrifuge's capacity)"/>
    <m/>
  </r>
  <r>
    <x v="12"/>
    <x v="2"/>
    <x v="0"/>
    <n v="9.9999999999999645E-2"/>
    <x v="1"/>
    <n v="744"/>
    <n v="0.85"/>
    <n v="0.9"/>
    <m/>
    <m/>
    <x v="82"/>
    <d v="1899-12-31T03:48:00"/>
    <d v="1899-12-31T03:54:00"/>
    <x v="23"/>
    <x v="23"/>
    <n v="4.1666666666666519E-3"/>
    <m/>
    <s v="Breakdown"/>
    <m/>
    <m/>
    <m/>
    <m/>
    <m/>
    <s v="Floats screen_chute_build up material (blocked condition when it is below the centrifuge's capacity)"/>
    <m/>
    <s v="Floats screen_chute_build up material (blocked condition when it is below the centrifuge's capacity)"/>
    <m/>
  </r>
  <r>
    <x v="12"/>
    <x v="2"/>
    <x v="0"/>
    <n v="9.9999999999999645E-2"/>
    <x v="1"/>
    <n v="744"/>
    <n v="0.85"/>
    <n v="0.9"/>
    <m/>
    <m/>
    <x v="82"/>
    <d v="1899-12-31T05:43:00"/>
    <d v="1899-12-31T05:49:00"/>
    <x v="23"/>
    <x v="23"/>
    <n v="4.1666666666666519E-3"/>
    <m/>
    <s v="Breakdown"/>
    <m/>
    <m/>
    <m/>
    <m/>
    <m/>
    <s v="Floats screen_chute_build up material (blocked condition when it is below the centrifuge's capacity)"/>
    <m/>
    <s v="Floats screen_chute_build up material (blocked condition when it is below the centrifuge's capacity)"/>
    <m/>
  </r>
  <r>
    <x v="12"/>
    <x v="2"/>
    <x v="0"/>
    <n v="6.666666666666643E-2"/>
    <x v="1"/>
    <n v="744"/>
    <n v="0.85"/>
    <n v="0.9"/>
    <m/>
    <m/>
    <x v="83"/>
    <d v="1899-12-30T07:30:00"/>
    <d v="1899-12-30T07:34:00"/>
    <x v="23"/>
    <x v="23"/>
    <n v="2.7777777777777679E-3"/>
    <m/>
    <s v="Breakdown"/>
    <m/>
    <m/>
    <m/>
    <m/>
    <m/>
    <s v="Floats screen_chute_build up material (blocked condition when it is below the centrifuge's capacity)"/>
    <m/>
    <s v="Floats screen_chute_build up material (blocked condition when it is below the centrifuge's capacity)"/>
    <m/>
  </r>
  <r>
    <x v="12"/>
    <x v="2"/>
    <x v="0"/>
    <n v="9.9999999999999645E-2"/>
    <x v="1"/>
    <n v="744"/>
    <n v="0.85"/>
    <n v="0.9"/>
    <m/>
    <m/>
    <x v="83"/>
    <d v="1899-12-30T20:51:00"/>
    <d v="1899-12-30T20:57:00"/>
    <x v="23"/>
    <x v="23"/>
    <n v="4.1666666666666519E-3"/>
    <m/>
    <s v="Breakdown"/>
    <m/>
    <m/>
    <m/>
    <m/>
    <m/>
    <s v="Floats screen_chute_build up material (blocked condition when it is below the centrifuge's capacity)"/>
    <m/>
    <s v="Floats screen_chute_build up material (blocked condition when it is below the centrifuge's capacity)"/>
    <m/>
  </r>
  <r>
    <x v="12"/>
    <x v="2"/>
    <x v="0"/>
    <n v="9.9999999999999645E-2"/>
    <x v="1"/>
    <n v="744"/>
    <n v="0.85"/>
    <n v="0.9"/>
    <m/>
    <m/>
    <x v="83"/>
    <d v="1899-12-31T03:10:00"/>
    <d v="1899-12-31T03:16:00"/>
    <x v="23"/>
    <x v="23"/>
    <n v="4.1666666666666519E-3"/>
    <m/>
    <s v="Breakdown"/>
    <m/>
    <m/>
    <m/>
    <m/>
    <m/>
    <s v="Floats screen_chute_build up material (blocked condition when it is below the centrifuge's capacity)"/>
    <m/>
    <s v="Floats screen_chute_build up material (blocked condition when it is below the centrifuge's capacity)"/>
    <m/>
  </r>
  <r>
    <x v="12"/>
    <x v="2"/>
    <x v="0"/>
    <n v="0.11666666666666625"/>
    <x v="1"/>
    <n v="744"/>
    <n v="0.85"/>
    <n v="0.9"/>
    <m/>
    <m/>
    <x v="84"/>
    <d v="1899-12-30T07:02:00"/>
    <d v="1899-12-30T07:09:00"/>
    <x v="23"/>
    <x v="23"/>
    <n v="4.8611111111110938E-3"/>
    <m/>
    <s v="Breakdown"/>
    <m/>
    <m/>
    <m/>
    <m/>
    <m/>
    <s v="Floats screen_chute_build up material (blocked condition when it is below the centrifuge's capacity)"/>
    <m/>
    <s v="Floats screen_chute_build up material (blocked condition when it is below the centrifuge's capacity)"/>
    <m/>
  </r>
  <r>
    <x v="12"/>
    <x v="2"/>
    <x v="0"/>
    <n v="0.13333333333333286"/>
    <x v="1"/>
    <n v="744"/>
    <n v="0.85"/>
    <n v="0.9"/>
    <m/>
    <m/>
    <x v="84"/>
    <d v="1899-12-30T16:31:00"/>
    <d v="1899-12-30T16:39:00"/>
    <x v="23"/>
    <x v="23"/>
    <n v="5.5555555555555358E-3"/>
    <m/>
    <s v="Breakdown"/>
    <m/>
    <m/>
    <m/>
    <m/>
    <m/>
    <s v="Floats screen_chute_build up material (blocked condition when it is below the centrifuge's capacity)"/>
    <m/>
    <s v="Floats screen_chute_build up material (blocked condition when it is below the centrifuge's capacity)"/>
    <m/>
  </r>
  <r>
    <x v="12"/>
    <x v="2"/>
    <x v="0"/>
    <n v="0.10000000000000231"/>
    <x v="1"/>
    <n v="744"/>
    <n v="0.85"/>
    <n v="0.9"/>
    <m/>
    <m/>
    <x v="84"/>
    <d v="1899-12-30T16:47:00"/>
    <d v="1899-12-30T16:53:00"/>
    <x v="23"/>
    <x v="23"/>
    <n v="4.1666666666667629E-3"/>
    <m/>
    <s v="Breakdown"/>
    <m/>
    <m/>
    <m/>
    <m/>
    <m/>
    <s v="Floats screen_chute_build up material (blocked condition when it is below the centrifuge's capacity)"/>
    <m/>
    <s v="Floats screen_chute_build up material (blocked condition when it is below the centrifuge's capacity)"/>
    <m/>
  </r>
  <r>
    <x v="12"/>
    <x v="2"/>
    <x v="0"/>
    <n v="0.16666666666666607"/>
    <x v="1"/>
    <n v="744"/>
    <n v="0.85"/>
    <n v="0.9"/>
    <m/>
    <m/>
    <x v="84"/>
    <d v="1899-12-30T16:53:00"/>
    <d v="1899-12-30T17:03:00"/>
    <x v="17"/>
    <x v="17"/>
    <n v="6.9444444444444198E-3"/>
    <m/>
    <s v="Breakdown"/>
    <m/>
    <m/>
    <m/>
    <m/>
    <m/>
    <s v="Reject transfer conveyor_trip (no indication)"/>
    <m/>
    <s v="Reject transfer conveyor_trip (no indication)"/>
    <m/>
  </r>
  <r>
    <x v="12"/>
    <x v="2"/>
    <x v="0"/>
    <n v="9.9999999999999645E-2"/>
    <x v="1"/>
    <n v="744"/>
    <n v="0.85"/>
    <n v="0.9"/>
    <m/>
    <m/>
    <x v="84"/>
    <d v="1899-12-30T20:09:00"/>
    <d v="1899-12-30T20:15:00"/>
    <x v="23"/>
    <x v="23"/>
    <n v="4.1666666666666519E-3"/>
    <m/>
    <s v="Breakdown"/>
    <m/>
    <m/>
    <m/>
    <m/>
    <m/>
    <s v="Floats screen_chute_build up material (blocked condition when it is below the centrifuge's capacity)"/>
    <m/>
    <s v="Floats screen_chute_build up material (blocked condition when it is below the centrifuge's capacity)"/>
    <m/>
  </r>
  <r>
    <x v="12"/>
    <x v="2"/>
    <x v="0"/>
    <n v="0.78333333333333321"/>
    <x v="1"/>
    <n v="744"/>
    <n v="0.85"/>
    <n v="0.9"/>
    <m/>
    <m/>
    <x v="84"/>
    <d v="1899-12-30T20:15:00"/>
    <d v="1899-12-30T21:02:00"/>
    <x v="22"/>
    <x v="22"/>
    <n v="3.2638888888888884E-2"/>
    <m/>
    <s v="Breakdown"/>
    <m/>
    <m/>
    <m/>
    <m/>
    <m/>
    <s v="Desliming screen_panel_repair (due to panel broken)"/>
    <m/>
    <s v="Desliming screen_panel_repair (due to panel broken)"/>
    <m/>
  </r>
  <r>
    <x v="12"/>
    <x v="2"/>
    <x v="0"/>
    <n v="1.1000000000000014"/>
    <x v="1"/>
    <n v="744"/>
    <n v="0.85"/>
    <n v="0.9"/>
    <m/>
    <m/>
    <x v="84"/>
    <d v="1899-12-30T23:09:00"/>
    <d v="1899-12-31T00:15:00"/>
    <x v="41"/>
    <x v="40"/>
    <n v="4.5833333333333393E-2"/>
    <m/>
    <s v="Breakdown"/>
    <m/>
    <m/>
    <m/>
    <m/>
    <m/>
    <s v="Product weightometer_calibration (due to integrator broken)"/>
    <m/>
    <s v="Product weightometer_calibration (due to integrator broken)"/>
    <m/>
  </r>
  <r>
    <x v="12"/>
    <x v="2"/>
    <x v="0"/>
    <n v="0.76666666666666394"/>
    <x v="1"/>
    <n v="744"/>
    <n v="0.85"/>
    <n v="0.9"/>
    <m/>
    <m/>
    <x v="84"/>
    <d v="1899-12-31T00:15:00"/>
    <d v="1899-12-31T01:01:00"/>
    <x v="42"/>
    <x v="41"/>
    <n v="3.1944444444444331E-2"/>
    <m/>
    <s v="Breakdown"/>
    <m/>
    <m/>
    <m/>
    <m/>
    <m/>
    <s v="Flotation_sequence_stuck (due to locked blower 1855)"/>
    <m/>
    <s v="Flotation_sequence_stuck (due to locked blower 1855)"/>
    <m/>
  </r>
  <r>
    <x v="12"/>
    <x v="2"/>
    <x v="0"/>
    <n v="3.1333333333333329"/>
    <x v="1"/>
    <n v="744"/>
    <n v="0.85"/>
    <n v="0.9"/>
    <m/>
    <m/>
    <x v="84"/>
    <d v="1899-12-31T01:40:00"/>
    <d v="1899-12-31T04:48:00"/>
    <x v="21"/>
    <x v="21"/>
    <n v="0.13055555555555554"/>
    <m/>
    <s v="Breakdown"/>
    <m/>
    <m/>
    <m/>
    <m/>
    <m/>
    <s v="Fines centrifuge_anchor_repair (due to anchor broken)"/>
    <m/>
    <s v="Fines centrifuge_anchor_repair (due to anchor broken)"/>
    <m/>
  </r>
  <r>
    <x v="12"/>
    <x v="2"/>
    <x v="0"/>
    <n v="6.666666666666643E-2"/>
    <x v="1"/>
    <n v="744"/>
    <n v="0.85"/>
    <n v="0.9"/>
    <m/>
    <m/>
    <x v="84"/>
    <d v="1899-12-31T05:19:00"/>
    <d v="1899-12-31T05:23:00"/>
    <x v="23"/>
    <x v="23"/>
    <n v="2.7777777777777679E-3"/>
    <m/>
    <s v="Breakdown"/>
    <m/>
    <m/>
    <m/>
    <m/>
    <m/>
    <s v="Floats screen_chute_build up material (blocked condition when it is below the centrifuge's capacity)"/>
    <m/>
    <s v="Floats screen_chute_build up material (blocked condition when it is below the centrifuge's capacity)"/>
    <m/>
  </r>
  <r>
    <x v="12"/>
    <x v="2"/>
    <x v="0"/>
    <n v="1.6666666666669272E-2"/>
    <x v="1"/>
    <n v="744"/>
    <n v="0.85"/>
    <n v="0.9"/>
    <m/>
    <m/>
    <x v="84"/>
    <d v="1899-12-31T05:59:00"/>
    <d v="1899-12-31T06:00:00"/>
    <x v="23"/>
    <x v="23"/>
    <n v="6.94444444444553E-4"/>
    <m/>
    <s v="Breakdown"/>
    <m/>
    <m/>
    <m/>
    <m/>
    <m/>
    <s v="Floats screen_chute_build up material (blocked condition when it is below the centrifuge's capacity)"/>
    <m/>
    <s v="Floats screen_chute_build up material (blocked condition when it is below the centrifuge's capacity)"/>
    <m/>
  </r>
  <r>
    <x v="12"/>
    <x v="2"/>
    <x v="0"/>
    <n v="4.9999999999999822E-2"/>
    <x v="1"/>
    <n v="744"/>
    <n v="0.85"/>
    <n v="0.9"/>
    <m/>
    <m/>
    <x v="85"/>
    <d v="1899-12-30T06:00:00"/>
    <d v="1899-12-30T06:03:00"/>
    <x v="23"/>
    <x v="23"/>
    <n v="2.0833333333333259E-3"/>
    <m/>
    <s v="Breakdown"/>
    <m/>
    <m/>
    <m/>
    <m/>
    <m/>
    <s v="Floats screen_chute_build up material (blocked condition when it is below the centrifuge's capacity)"/>
    <m/>
    <s v="Floats screen_chute_build up material (blocked condition when it is below the centrifuge's capacity)"/>
    <m/>
  </r>
  <r>
    <x v="12"/>
    <x v="2"/>
    <x v="0"/>
    <n v="0.25000000000000044"/>
    <x v="1"/>
    <n v="744"/>
    <n v="0.85"/>
    <n v="0.9"/>
    <m/>
    <m/>
    <x v="85"/>
    <d v="1899-12-30T06:03:00"/>
    <d v="1899-12-30T06:18:00"/>
    <x v="41"/>
    <x v="40"/>
    <n v="1.0416666666666685E-2"/>
    <m/>
    <s v="Breakdown"/>
    <m/>
    <m/>
    <m/>
    <m/>
    <m/>
    <s v="Product weightometer_error (due to integrator broken)"/>
    <m/>
    <s v="Product weightometer_error (due to integrator broken)"/>
    <m/>
  </r>
  <r>
    <x v="12"/>
    <x v="2"/>
    <x v="0"/>
    <n v="5.2000000000000011"/>
    <x v="1"/>
    <n v="744"/>
    <n v="0.85"/>
    <n v="0.9"/>
    <m/>
    <m/>
    <x v="85"/>
    <d v="1899-12-30T07:18:00"/>
    <d v="1899-12-30T12:30:00"/>
    <x v="41"/>
    <x v="40"/>
    <n v="0.21666666666666673"/>
    <m/>
    <s v="Breakdown"/>
    <m/>
    <m/>
    <m/>
    <m/>
    <m/>
    <s v="Product weightometer_integrator_replace (due to integrator broken)"/>
    <m/>
    <s v="Product weightometer_integrator_replace (due to integrator broken)"/>
    <m/>
  </r>
  <r>
    <x v="12"/>
    <x v="2"/>
    <x v="0"/>
    <n v="9.9999999999999645E-2"/>
    <x v="1"/>
    <n v="744"/>
    <n v="0.85"/>
    <n v="0.9"/>
    <m/>
    <m/>
    <x v="85"/>
    <d v="1899-12-30T13:36:00"/>
    <d v="1899-12-30T13:42:00"/>
    <x v="23"/>
    <x v="23"/>
    <n v="4.1666666666666519E-3"/>
    <m/>
    <s v="Breakdown"/>
    <m/>
    <m/>
    <m/>
    <m/>
    <m/>
    <s v="Floats screen_chute_build up material (blocked condition when it is below the centrifuge's capacity)"/>
    <m/>
    <s v="Floats screen_chute_build up material (blocked condition when it is below the centrifuge's capacity)"/>
    <m/>
  </r>
  <r>
    <x v="12"/>
    <x v="2"/>
    <x v="0"/>
    <n v="1.416666666666667"/>
    <x v="1"/>
    <n v="744"/>
    <n v="0.85"/>
    <n v="0.9"/>
    <m/>
    <m/>
    <x v="85"/>
    <d v="1899-12-30T14:11:00"/>
    <d v="1899-12-30T15:36:00"/>
    <x v="41"/>
    <x v="40"/>
    <n v="5.902777777777779E-2"/>
    <m/>
    <s v="Breakdown"/>
    <m/>
    <m/>
    <m/>
    <m/>
    <m/>
    <s v="Product weightometer_recalibration (due to error reading)"/>
    <m/>
    <s v="Product weightometer_recalibration (due to error reading)"/>
    <m/>
  </r>
  <r>
    <x v="12"/>
    <x v="2"/>
    <x v="0"/>
    <n v="1.2333333333333343"/>
    <x v="1"/>
    <n v="744"/>
    <n v="0.85"/>
    <n v="0.9"/>
    <m/>
    <m/>
    <x v="85"/>
    <d v="1899-12-30T15:44:00"/>
    <d v="1899-12-30T16:58:00"/>
    <x v="41"/>
    <x v="40"/>
    <n v="5.1388888888888928E-2"/>
    <m/>
    <s v="Breakdown"/>
    <m/>
    <m/>
    <m/>
    <m/>
    <m/>
    <s v="Product weightometer_recalibration (due to error reading)"/>
    <m/>
    <s v="Product weightometer_recalibration (due to error reading)"/>
    <m/>
  </r>
  <r>
    <x v="12"/>
    <x v="2"/>
    <x v="0"/>
    <n v="0.13333333333333286"/>
    <x v="1"/>
    <n v="744"/>
    <n v="0.85"/>
    <n v="0.9"/>
    <m/>
    <m/>
    <x v="85"/>
    <d v="1899-12-30T18:03:00"/>
    <d v="1899-12-30T18:11:00"/>
    <x v="23"/>
    <x v="23"/>
    <n v="5.5555555555555358E-3"/>
    <m/>
    <s v="Breakdown"/>
    <m/>
    <m/>
    <m/>
    <m/>
    <m/>
    <s v="Floats screen_chute_build up material (blocked condition when it is below the centrifuge's capacity)"/>
    <m/>
    <s v="Floats screen_chute_build up material (blocked condition when it is below the centrifuge's capacity)"/>
    <m/>
  </r>
  <r>
    <x v="12"/>
    <x v="2"/>
    <x v="0"/>
    <n v="0.11666666666666625"/>
    <x v="1"/>
    <n v="744"/>
    <n v="0.85"/>
    <n v="0.9"/>
    <m/>
    <m/>
    <x v="85"/>
    <d v="1899-12-30T18:29:00"/>
    <d v="1899-12-30T18:36:00"/>
    <x v="23"/>
    <x v="23"/>
    <n v="4.8611111111110938E-3"/>
    <m/>
    <s v="Breakdown"/>
    <m/>
    <m/>
    <m/>
    <m/>
    <m/>
    <s v="Floats screen_chute_build up material (blocked condition when it is below the centrifuge's capacity)"/>
    <m/>
    <s v="Floats screen_chute_build up material (blocked condition when it is below the centrifuge's capacity)"/>
    <m/>
  </r>
  <r>
    <x v="12"/>
    <x v="2"/>
    <x v="0"/>
    <n v="0.15000000000000213"/>
    <x v="1"/>
    <n v="744"/>
    <n v="0.85"/>
    <n v="0.9"/>
    <m/>
    <m/>
    <x v="85"/>
    <d v="1899-12-30T23:56:00"/>
    <d v="1899-12-31T00:05:00"/>
    <x v="23"/>
    <x v="23"/>
    <n v="6.2500000000000888E-3"/>
    <m/>
    <s v="Breakdown"/>
    <m/>
    <m/>
    <m/>
    <m/>
    <m/>
    <s v="Floats screen_chute_build up material (blocked condition when it is below the centrifuge's capacity)"/>
    <m/>
    <s v="Floats screen_chute_build up material (blocked condition when it is below the centrifuge's capacity)"/>
    <m/>
  </r>
  <r>
    <x v="12"/>
    <x v="2"/>
    <x v="0"/>
    <n v="9.9999999999999645E-2"/>
    <x v="1"/>
    <n v="744"/>
    <n v="0.85"/>
    <n v="0.9"/>
    <m/>
    <m/>
    <x v="85"/>
    <d v="1899-12-31T00:22:00"/>
    <d v="1899-12-31T00:28:00"/>
    <x v="23"/>
    <x v="23"/>
    <n v="4.1666666666666519E-3"/>
    <m/>
    <s v="Breakdown"/>
    <m/>
    <m/>
    <m/>
    <m/>
    <m/>
    <s v="Floats screen_chute_build up material (blocked condition when it is below the centrifuge's capacity)"/>
    <m/>
    <s v="Floats screen_chute_build up material (blocked condition when it is below the centrifuge's capacity)"/>
    <m/>
  </r>
  <r>
    <x v="12"/>
    <x v="2"/>
    <x v="0"/>
    <n v="9.9999999999999645E-2"/>
    <x v="1"/>
    <n v="744"/>
    <n v="0.85"/>
    <n v="0.9"/>
    <m/>
    <m/>
    <x v="85"/>
    <d v="1899-12-31T01:26:00"/>
    <d v="1899-12-31T01:32:00"/>
    <x v="23"/>
    <x v="23"/>
    <n v="4.1666666666666519E-3"/>
    <m/>
    <s v="Breakdown"/>
    <m/>
    <m/>
    <m/>
    <m/>
    <m/>
    <s v="Floats screen_chute_build up material (blocked condition when it is below the centrifuge's capacity)"/>
    <m/>
    <s v="Floats screen_chute_build up material (blocked condition when it is below the centrifuge's capacity)"/>
    <m/>
  </r>
  <r>
    <x v="12"/>
    <x v="2"/>
    <x v="0"/>
    <n v="0.11666666666666892"/>
    <x v="1"/>
    <n v="744"/>
    <n v="0.85"/>
    <n v="0.9"/>
    <m/>
    <m/>
    <x v="85"/>
    <d v="1899-12-31T05:45:00"/>
    <d v="1899-12-31T05:52:00"/>
    <x v="23"/>
    <x v="23"/>
    <n v="4.8611111111112049E-3"/>
    <m/>
    <s v="Breakdown"/>
    <m/>
    <m/>
    <m/>
    <m/>
    <m/>
    <s v="Floats screen_chute_build up material (blocked condition when it is below the centrifuge's capacity)"/>
    <m/>
    <s v="Floats screen_chute_build up material (blocked condition when it is below the centrifuge's capacity)"/>
    <m/>
  </r>
  <r>
    <x v="12"/>
    <x v="2"/>
    <x v="0"/>
    <n v="0.13333333333333419"/>
    <x v="1"/>
    <n v="744"/>
    <n v="0.85"/>
    <n v="0.9"/>
    <m/>
    <m/>
    <x v="86"/>
    <d v="1899-12-30T06:04:00"/>
    <d v="1899-12-30T06:12:00"/>
    <x v="23"/>
    <x v="23"/>
    <n v="5.5555555555555913E-3"/>
    <m/>
    <s v="Breakdown"/>
    <m/>
    <m/>
    <m/>
    <m/>
    <m/>
    <s v="Floats screen_chute_build up material (blocked condition when it is below the centrifuge's capacity)"/>
    <m/>
    <s v="Floats screen_chute_build up material (blocked condition when it is below the centrifuge's capacity)"/>
    <m/>
  </r>
  <r>
    <x v="12"/>
    <x v="2"/>
    <x v="0"/>
    <n v="1.8166666666666669"/>
    <x v="1"/>
    <n v="744"/>
    <n v="0.85"/>
    <n v="0.9"/>
    <m/>
    <m/>
    <x v="86"/>
    <d v="1899-12-30T06:21:00"/>
    <d v="1899-12-30T08:10:00"/>
    <x v="23"/>
    <x v="23"/>
    <n v="7.5694444444444453E-2"/>
    <m/>
    <s v="Breakdown"/>
    <m/>
    <m/>
    <m/>
    <m/>
    <m/>
    <s v="Floats screen_underpan_block (due to side rail broken)"/>
    <m/>
    <s v="Floats screen_underpan_block (due to side rail broken)"/>
    <m/>
  </r>
  <r>
    <x v="12"/>
    <x v="2"/>
    <x v="0"/>
    <n v="0.11666666666666625"/>
    <x v="1"/>
    <n v="744"/>
    <n v="0.85"/>
    <n v="0.9"/>
    <m/>
    <m/>
    <x v="86"/>
    <d v="1899-12-30T09:00:00"/>
    <d v="1899-12-30T09:07:00"/>
    <x v="23"/>
    <x v="23"/>
    <n v="4.8611111111110938E-3"/>
    <m/>
    <s v="Breakdown"/>
    <m/>
    <m/>
    <m/>
    <m/>
    <m/>
    <s v="Floats screen_chute_build up material (blocked condition when it is below the centrifuge's capacity)"/>
    <m/>
    <s v="Floats screen_chute_build up material (blocked condition when it is below the centrifuge's capacity)"/>
    <m/>
  </r>
  <r>
    <x v="12"/>
    <x v="2"/>
    <x v="0"/>
    <n v="1.4833333333333347"/>
    <x v="0"/>
    <n v="744"/>
    <n v="0.85"/>
    <n v="0.9"/>
    <m/>
    <m/>
    <x v="86"/>
    <d v="1899-12-30T10:58:00"/>
    <d v="1899-12-30T12:27:00"/>
    <x v="0"/>
    <x v="0"/>
    <n v="6.1805555555555614E-2"/>
    <m/>
    <m/>
    <m/>
    <m/>
    <m/>
    <m/>
    <s v="Friday Prayer"/>
    <s v="Friday Prayer"/>
    <m/>
    <s v="Friday Prayer"/>
    <m/>
  </r>
  <r>
    <x v="12"/>
    <x v="2"/>
    <x v="0"/>
    <n v="9.9999999999999645E-2"/>
    <x v="1"/>
    <n v="744"/>
    <n v="0.85"/>
    <n v="0.9"/>
    <m/>
    <m/>
    <x v="86"/>
    <d v="1899-12-30T15:36:00"/>
    <d v="1899-12-30T15:42:00"/>
    <x v="23"/>
    <x v="23"/>
    <n v="4.1666666666666519E-3"/>
    <m/>
    <s v="Breakdown"/>
    <m/>
    <m/>
    <m/>
    <m/>
    <m/>
    <s v="Floats screen_chute_build up material (blocked condition when it is below the centrifuge's capacity)"/>
    <m/>
    <s v="Floats screen_chute_build up material (blocked condition when it is below the centrifuge's capacity)"/>
    <m/>
  </r>
  <r>
    <x v="12"/>
    <x v="2"/>
    <x v="0"/>
    <n v="9.9999999999999645E-2"/>
    <x v="1"/>
    <n v="744"/>
    <n v="0.85"/>
    <n v="0.9"/>
    <m/>
    <m/>
    <x v="86"/>
    <d v="1899-12-30T18:38:00"/>
    <d v="1899-12-30T18:44:00"/>
    <x v="23"/>
    <x v="23"/>
    <n v="4.1666666666666519E-3"/>
    <m/>
    <s v="Breakdown"/>
    <m/>
    <m/>
    <m/>
    <m/>
    <m/>
    <s v="Floats screen_chute_build up material (blocked condition when it is below the centrifuge's capacity)"/>
    <m/>
    <s v="Floats screen_chute_build up material (blocked condition when it is below the centrifuge's capacity)"/>
    <m/>
  </r>
  <r>
    <x v="12"/>
    <x v="2"/>
    <x v="0"/>
    <n v="1.5333333333333332"/>
    <x v="1"/>
    <n v="744"/>
    <n v="0.85"/>
    <n v="0.9"/>
    <m/>
    <m/>
    <x v="86"/>
    <d v="1899-12-30T20:07:00"/>
    <d v="1899-12-30T21:39:00"/>
    <x v="12"/>
    <x v="12"/>
    <n v="6.3888888888888884E-2"/>
    <m/>
    <s v="Breakdown"/>
    <m/>
    <m/>
    <m/>
    <m/>
    <m/>
    <s v="Sinks screen_panel_replace (due to blank panel broken)"/>
    <m/>
    <s v="Sinks screen_panel_replace (due to blank panel broken)"/>
    <m/>
  </r>
  <r>
    <x v="12"/>
    <x v="2"/>
    <x v="0"/>
    <n v="6.666666666666643E-2"/>
    <x v="1"/>
    <n v="744"/>
    <n v="0.85"/>
    <n v="0.9"/>
    <m/>
    <m/>
    <x v="86"/>
    <d v="1899-12-30T22:58:00"/>
    <d v="1899-12-30T23:02:00"/>
    <x v="23"/>
    <x v="23"/>
    <n v="2.7777777777777679E-3"/>
    <m/>
    <s v="Breakdown"/>
    <m/>
    <m/>
    <m/>
    <m/>
    <m/>
    <s v="Floats screen_chute_build up material (blocked condition when it is below the centrifuge's capacity)"/>
    <m/>
    <s v="Floats screen_chute_build up material (blocked condition when it is below the centrifuge's capacity)"/>
    <m/>
  </r>
  <r>
    <x v="12"/>
    <x v="2"/>
    <x v="0"/>
    <n v="6.666666666666643E-2"/>
    <x v="1"/>
    <n v="744"/>
    <n v="0.85"/>
    <n v="0.9"/>
    <m/>
    <m/>
    <x v="86"/>
    <d v="1899-12-30T23:52:00"/>
    <d v="1899-12-30T23:56:00"/>
    <x v="23"/>
    <x v="23"/>
    <n v="2.7777777777777679E-3"/>
    <m/>
    <s v="Breakdown"/>
    <m/>
    <m/>
    <m/>
    <m/>
    <m/>
    <s v="Floats screen_chute_build up material (blocked condition when it is below the centrifuge's capacity)"/>
    <m/>
    <s v="Floats screen_chute_build up material (blocked condition when it is below the centrifuge's capacity)"/>
    <m/>
  </r>
  <r>
    <x v="12"/>
    <x v="2"/>
    <x v="0"/>
    <n v="0.13333333333333419"/>
    <x v="1"/>
    <n v="744"/>
    <n v="0.85"/>
    <n v="0.9"/>
    <m/>
    <m/>
    <x v="87"/>
    <d v="1899-12-30T06:11:00"/>
    <d v="1899-12-30T06:19:00"/>
    <x v="23"/>
    <x v="23"/>
    <n v="5.5555555555555913E-3"/>
    <m/>
    <s v="Breakdown"/>
    <m/>
    <m/>
    <m/>
    <m/>
    <m/>
    <s v="Floats screen_chute_build up material (blocked condition when it is below the centrifuge's capacity)"/>
    <m/>
    <s v="Floats screen_chute_build up material (blocked condition when it is below the centrifuge's capacity)"/>
    <m/>
  </r>
  <r>
    <x v="12"/>
    <x v="2"/>
    <x v="0"/>
    <n v="0.10000000000000098"/>
    <x v="1"/>
    <n v="744"/>
    <n v="0.85"/>
    <n v="0.9"/>
    <m/>
    <m/>
    <x v="87"/>
    <d v="1899-12-30T06:56:00"/>
    <d v="1899-12-30T07:02:00"/>
    <x v="23"/>
    <x v="23"/>
    <n v="4.1666666666667074E-3"/>
    <m/>
    <s v="Breakdown"/>
    <m/>
    <m/>
    <m/>
    <m/>
    <m/>
    <s v="Floats screen_chute_build up material (blocked condition when it is below the centrifuge's capacity)"/>
    <m/>
    <s v="Floats screen_chute_build up material (blocked condition when it is below the centrifuge's capacity)"/>
    <m/>
  </r>
  <r>
    <x v="12"/>
    <x v="2"/>
    <x v="0"/>
    <n v="9.9999999999999645E-2"/>
    <x v="1"/>
    <n v="744"/>
    <n v="0.85"/>
    <n v="0.9"/>
    <m/>
    <m/>
    <x v="87"/>
    <d v="1899-12-30T07:12:00"/>
    <d v="1899-12-30T07:18:00"/>
    <x v="23"/>
    <x v="23"/>
    <n v="4.1666666666666519E-3"/>
    <m/>
    <s v="Breakdown"/>
    <m/>
    <m/>
    <m/>
    <m/>
    <m/>
    <s v="Floats screen_chute_build up material (blocked condition when it is below the centrifuge's capacity)"/>
    <m/>
    <s v="Floats screen_chute_build up material (blocked condition when it is below the centrifuge's capacity)"/>
    <m/>
  </r>
  <r>
    <x v="12"/>
    <x v="2"/>
    <x v="0"/>
    <n v="2.450000000000002"/>
    <x v="0"/>
    <n v="744"/>
    <n v="0.85"/>
    <n v="0.9"/>
    <m/>
    <m/>
    <x v="87"/>
    <d v="1899-12-30T16:04:00"/>
    <d v="1899-12-30T18:31:00"/>
    <x v="2"/>
    <x v="2"/>
    <n v="0.10208333333333341"/>
    <m/>
    <m/>
    <m/>
    <m/>
    <s v="Other Contamination"/>
    <m/>
    <m/>
    <s v="Thickener_bed mass and torque_high (due  to oxidized material)"/>
    <m/>
    <s v="Thickener_bed mass and torque_high (due  to oxidized material)"/>
    <m/>
  </r>
  <r>
    <x v="12"/>
    <x v="2"/>
    <x v="0"/>
    <n v="0.48333333333333162"/>
    <x v="1"/>
    <n v="744"/>
    <n v="0.85"/>
    <n v="0.9"/>
    <m/>
    <m/>
    <x v="87"/>
    <d v="1899-12-30T18:31:00"/>
    <d v="1899-12-30T19:00:00"/>
    <x v="12"/>
    <x v="12"/>
    <n v="2.0138888888888817E-2"/>
    <m/>
    <s v="Breakdown"/>
    <m/>
    <m/>
    <m/>
    <m/>
    <m/>
    <s v="Sinks screen_magsep_efluent sprayer_repair (due to nozzle sprayer broken)"/>
    <m/>
    <s v="Sinks screen_magsep_efluent sprayer_repair (due to nozzle sprayer broken)"/>
    <m/>
  </r>
  <r>
    <x v="12"/>
    <x v="2"/>
    <x v="0"/>
    <n v="1.0666666666666682"/>
    <x v="0"/>
    <n v="744"/>
    <n v="0.85"/>
    <n v="0.9"/>
    <m/>
    <m/>
    <x v="87"/>
    <d v="1899-12-30T19:00:00"/>
    <d v="1899-12-30T20:04:00"/>
    <x v="2"/>
    <x v="2"/>
    <n v="4.4444444444444509E-2"/>
    <m/>
    <m/>
    <m/>
    <m/>
    <s v="Other Contamination"/>
    <m/>
    <m/>
    <s v="Thickener_bed mass and torque_high (due  to oxidized material)"/>
    <m/>
    <s v="Thickener_bed mass and torque_high (due  to oxidized material)"/>
    <m/>
  </r>
  <r>
    <x v="12"/>
    <x v="2"/>
    <x v="0"/>
    <n v="6.666666666666643E-2"/>
    <x v="0"/>
    <n v="744"/>
    <n v="0.85"/>
    <n v="0.9"/>
    <m/>
    <m/>
    <x v="87"/>
    <d v="1899-12-31T04:22:00"/>
    <d v="1899-12-31T04:26:00"/>
    <x v="26"/>
    <x v="26"/>
    <n v="2.7777777777777679E-3"/>
    <m/>
    <m/>
    <m/>
    <m/>
    <s v="Other Contamination"/>
    <m/>
    <m/>
    <s v="Vibrating feeder_chute_block (due to sticky material)"/>
    <m/>
    <s v="Vibrating feeder_chute_block (due to sticky material)"/>
    <m/>
  </r>
  <r>
    <x v="12"/>
    <x v="2"/>
    <x v="0"/>
    <n v="0.28333333333333366"/>
    <x v="1"/>
    <n v="744"/>
    <n v="0.85"/>
    <n v="0.9"/>
    <m/>
    <m/>
    <x v="88"/>
    <d v="1899-12-30T10:39:00"/>
    <d v="1899-12-30T10:56:00"/>
    <x v="23"/>
    <x v="23"/>
    <n v="1.1805555555555569E-2"/>
    <m/>
    <s v="Breakdown"/>
    <m/>
    <m/>
    <m/>
    <m/>
    <m/>
    <s v="Floats screen_chute_build up material (blocked condition when it is below the centrifuge's capacity)"/>
    <m/>
    <s v="Floats screen_chute_build up material (blocked condition when it is below the centrifuge's capacity)"/>
    <m/>
  </r>
  <r>
    <x v="12"/>
    <x v="2"/>
    <x v="0"/>
    <n v="6.666666666666643E-2"/>
    <x v="0"/>
    <n v="744"/>
    <n v="0.85"/>
    <n v="0.9"/>
    <m/>
    <m/>
    <x v="88"/>
    <d v="1899-12-30T23:38:00"/>
    <d v="1899-12-30T23:42:00"/>
    <x v="23"/>
    <x v="23"/>
    <n v="2.7777777777777679E-3"/>
    <m/>
    <m/>
    <m/>
    <s v="Blocked/Stopped"/>
    <m/>
    <m/>
    <m/>
    <s v="Floats screen_chute_build up material (blocked condition when it is over the centrifuge's capacity)"/>
    <m/>
    <s v="Floats screen_chute_build up material (blocked condition when it is over the centrifuge's capacity)"/>
    <m/>
  </r>
  <r>
    <x v="12"/>
    <x v="2"/>
    <x v="0"/>
    <n v="6.666666666666643E-2"/>
    <x v="1"/>
    <n v="744"/>
    <n v="0.85"/>
    <n v="0.9"/>
    <m/>
    <m/>
    <x v="88"/>
    <d v="1899-12-30T23:53:00"/>
    <d v="1899-12-30T23:57:00"/>
    <x v="23"/>
    <x v="23"/>
    <n v="2.7777777777777679E-3"/>
    <m/>
    <s v="Breakdown"/>
    <m/>
    <m/>
    <m/>
    <m/>
    <m/>
    <s v="Floats screen_chute_build up material (blocked condition when it is below the centrifuge's capacity)"/>
    <m/>
    <s v="Floats screen_chute_build up material (blocked condition when it is below the centrifuge's capacity)"/>
    <m/>
  </r>
  <r>
    <x v="12"/>
    <x v="2"/>
    <x v="0"/>
    <n v="2.5000000000000018"/>
    <x v="0"/>
    <n v="744"/>
    <n v="0.85"/>
    <n v="0.9"/>
    <m/>
    <m/>
    <x v="88"/>
    <d v="1899-12-31T03:30:00"/>
    <d v="1899-12-31T06:00:00"/>
    <x v="20"/>
    <x v="20"/>
    <n v="0.10416666666666674"/>
    <m/>
    <m/>
    <m/>
    <m/>
    <s v="No Loader Available"/>
    <m/>
    <m/>
    <s v="Plant feed bin_low level (due to Eid Al Fitr preparation)"/>
    <m/>
    <s v="Plant feed bin_low level (due to Eid Al Fitr preparation)"/>
    <m/>
  </r>
  <r>
    <x v="13"/>
    <x v="2"/>
    <x v="0"/>
    <n v="6.1833333333333327"/>
    <x v="0"/>
    <n v="744"/>
    <n v="0.85"/>
    <n v="0.9"/>
    <m/>
    <m/>
    <x v="89"/>
    <d v="1899-12-30T06:00:00"/>
    <d v="1899-12-30T12:11:00"/>
    <x v="0"/>
    <x v="0"/>
    <n v="0.25763888888888886"/>
    <m/>
    <m/>
    <m/>
    <m/>
    <m/>
    <m/>
    <s v="Plant Off"/>
    <s v="Eid Al Fitr holiday"/>
    <m/>
    <s v="Eid Al Fitr holiday"/>
    <m/>
  </r>
  <r>
    <x v="13"/>
    <x v="2"/>
    <x v="0"/>
    <n v="9.9999999999999645E-2"/>
    <x v="0"/>
    <n v="744"/>
    <n v="0.85"/>
    <n v="0.9"/>
    <m/>
    <m/>
    <x v="89"/>
    <d v="1899-12-30T14:17:00"/>
    <d v="1899-12-30T14:23:00"/>
    <x v="23"/>
    <x v="23"/>
    <n v="4.1666666666666519E-3"/>
    <m/>
    <m/>
    <m/>
    <s v="Blocked/Stopped"/>
    <m/>
    <m/>
    <m/>
    <s v="Floats screen_chute_build up material (blocked condition when it is over the centrifuge's capacity)"/>
    <m/>
    <s v="Floats screen_chute_build up material (blocked condition when it is over the centrifuge's capacity)"/>
    <m/>
  </r>
  <r>
    <x v="13"/>
    <x v="2"/>
    <x v="0"/>
    <n v="0.11666666666666625"/>
    <x v="0"/>
    <n v="744"/>
    <n v="0.85"/>
    <n v="0.9"/>
    <m/>
    <m/>
    <x v="89"/>
    <d v="1899-12-30T15:01:00"/>
    <d v="1899-12-30T15:08:00"/>
    <x v="23"/>
    <x v="23"/>
    <n v="4.8611111111110938E-3"/>
    <m/>
    <m/>
    <m/>
    <s v="Blocked/Stopped"/>
    <m/>
    <m/>
    <m/>
    <s v="Floats screen_chute_build up material (blocked condition when it is over the centrifuge's capacity)"/>
    <m/>
    <s v="Floats screen_chute_build up material (blocked condition when it is over the centrifuge's capacity)"/>
    <m/>
  </r>
  <r>
    <x v="13"/>
    <x v="2"/>
    <x v="0"/>
    <n v="9.9999999999999645E-2"/>
    <x v="0"/>
    <n v="744"/>
    <n v="0.85"/>
    <n v="0.9"/>
    <m/>
    <m/>
    <x v="89"/>
    <d v="1899-12-30T15:26:00"/>
    <d v="1899-12-30T15:32:00"/>
    <x v="23"/>
    <x v="23"/>
    <n v="4.1666666666666519E-3"/>
    <m/>
    <m/>
    <m/>
    <s v="Blocked/Stopped"/>
    <m/>
    <m/>
    <m/>
    <s v="Floats screen_chute_build up material (blocked condition when it is over the centrifuge's capacity)"/>
    <m/>
    <s v="Floats screen_chute_build up material (blocked condition when it is over the centrifuge's capacity)"/>
    <m/>
  </r>
  <r>
    <x v="13"/>
    <x v="2"/>
    <x v="0"/>
    <n v="1.216666666666665"/>
    <x v="1"/>
    <n v="744"/>
    <n v="0.85"/>
    <n v="0.9"/>
    <m/>
    <m/>
    <x v="89"/>
    <d v="1899-12-30T15:32:00"/>
    <d v="1899-12-30T16:45:00"/>
    <x v="31"/>
    <x v="30"/>
    <n v="5.0694444444444375E-2"/>
    <m/>
    <s v="Breakdown"/>
    <m/>
    <m/>
    <m/>
    <m/>
    <m/>
    <s v="Circulating medium pump_trip (due to the earth fault)"/>
    <m/>
    <s v="Circulating medium pump_trip (due to the earth fault)"/>
    <m/>
  </r>
  <r>
    <x v="13"/>
    <x v="2"/>
    <x v="0"/>
    <n v="0.94999999999999929"/>
    <x v="0"/>
    <n v="744"/>
    <n v="0.85"/>
    <n v="0.9"/>
    <m/>
    <m/>
    <x v="89"/>
    <d v="1899-12-31T01:59:00"/>
    <d v="1899-12-31T02:56:00"/>
    <x v="20"/>
    <x v="20"/>
    <n v="3.9583333333333304E-2"/>
    <m/>
    <m/>
    <m/>
    <m/>
    <s v="One Loader Available"/>
    <m/>
    <m/>
    <s v="Plant feed bin_low level (due to excavator rehandling greasing)"/>
    <m/>
    <s v="Plant feed bin_low level (due to excavator rehandling greasing)"/>
    <m/>
  </r>
  <r>
    <x v="13"/>
    <x v="2"/>
    <x v="0"/>
    <n v="0.96666666666666856"/>
    <x v="0"/>
    <n v="744"/>
    <n v="0.85"/>
    <n v="0.9"/>
    <m/>
    <m/>
    <x v="89"/>
    <d v="1899-12-31T04:29:00"/>
    <d v="1899-12-31T05:27:00"/>
    <x v="20"/>
    <x v="20"/>
    <n v="4.0277777777777857E-2"/>
    <m/>
    <m/>
    <m/>
    <m/>
    <s v="One Loader Available"/>
    <m/>
    <m/>
    <s v="Plant feed bin_low level (due to only one DT rehandling available)"/>
    <m/>
    <s v="Plant feed bin_low level (due to only one DT rehandling available)"/>
    <m/>
  </r>
  <r>
    <x v="13"/>
    <x v="3"/>
    <x v="0"/>
    <n v="0.13333333333333286"/>
    <x v="1"/>
    <n v="720"/>
    <n v="0.85"/>
    <n v="0.9"/>
    <m/>
    <m/>
    <x v="90"/>
    <d v="1899-12-30T15:23:00"/>
    <d v="1899-12-30T15:31:00"/>
    <x v="12"/>
    <x v="12"/>
    <n v="5.5555555555555358E-3"/>
    <m/>
    <s v="Breakdown"/>
    <m/>
    <m/>
    <m/>
    <m/>
    <m/>
    <s v="Sinks screen_exciter cover_repair (due to exciter cover broken)"/>
    <m/>
    <s v="Sinks screen_exciter cover_repair (due to exciter cover broken)"/>
    <m/>
  </r>
  <r>
    <x v="13"/>
    <x v="3"/>
    <x v="0"/>
    <n v="0.46666666666666501"/>
    <x v="1"/>
    <n v="720"/>
    <n v="0.85"/>
    <n v="0.9"/>
    <m/>
    <m/>
    <x v="90"/>
    <d v="1899-12-30T15:31:00"/>
    <d v="1899-12-30T15:59:00"/>
    <x v="23"/>
    <x v="23"/>
    <n v="1.9444444444444375E-2"/>
    <m/>
    <s v="Breakdown"/>
    <m/>
    <m/>
    <m/>
    <m/>
    <m/>
    <s v="Floats screen_panel_repair (due to panel broken)"/>
    <m/>
    <s v="Floats screen_panel_repair (due to panel broken)"/>
    <m/>
  </r>
  <r>
    <x v="13"/>
    <x v="3"/>
    <x v="0"/>
    <n v="0.26666666666666572"/>
    <x v="1"/>
    <n v="720"/>
    <n v="0.85"/>
    <n v="0.9"/>
    <m/>
    <m/>
    <x v="90"/>
    <d v="1899-12-30T17:09:00"/>
    <d v="1899-12-30T17:25:00"/>
    <x v="23"/>
    <x v="23"/>
    <n v="1.1111111111111072E-2"/>
    <m/>
    <s v="Breakdown"/>
    <m/>
    <m/>
    <m/>
    <m/>
    <m/>
    <s v="Floats screen_chute_build up material (blocked condition when it is below the centrifuge's capacity)"/>
    <m/>
    <s v="Floats screen_chute_build up material (blocked condition when it is below the centrifuge's capacity)"/>
    <m/>
  </r>
  <r>
    <x v="13"/>
    <x v="3"/>
    <x v="0"/>
    <n v="0.11666666666666892"/>
    <x v="1"/>
    <n v="720"/>
    <n v="0.85"/>
    <n v="0.9"/>
    <m/>
    <m/>
    <x v="90"/>
    <d v="1899-12-30T17:34:00"/>
    <d v="1899-12-30T17:41:00"/>
    <x v="23"/>
    <x v="23"/>
    <n v="4.8611111111112049E-3"/>
    <m/>
    <s v="Breakdown"/>
    <m/>
    <m/>
    <m/>
    <m/>
    <m/>
    <s v="Floats screen_chute_build up material (blocked condition when it is below the centrifuge's capacity)"/>
    <m/>
    <s v="Floats screen_chute_build up material (blocked condition when it is below the centrifuge's capacity)"/>
    <m/>
  </r>
  <r>
    <x v="13"/>
    <x v="3"/>
    <x v="0"/>
    <n v="0.11666666666666892"/>
    <x v="0"/>
    <n v="720"/>
    <n v="0.85"/>
    <n v="0.9"/>
    <m/>
    <m/>
    <x v="90"/>
    <d v="1899-12-31T04:42:00"/>
    <d v="1899-12-31T04:49:00"/>
    <x v="23"/>
    <x v="23"/>
    <n v="4.8611111111112049E-3"/>
    <m/>
    <m/>
    <m/>
    <s v="Blocked/Stopped"/>
    <m/>
    <m/>
    <m/>
    <s v="Floats screen_chute_build up material (blocked condition when it is above the centrifuge's capacity)"/>
    <m/>
    <s v="Floats screen_chute_build up material (blocked condition when it is above the centrifuge's capacity)"/>
    <m/>
  </r>
  <r>
    <x v="13"/>
    <x v="3"/>
    <x v="0"/>
    <n v="9.9999999999999645E-2"/>
    <x v="1"/>
    <n v="720"/>
    <n v="0.85"/>
    <n v="0.9"/>
    <m/>
    <m/>
    <x v="90"/>
    <d v="1899-12-31T05:03:00"/>
    <d v="1899-12-31T05:09:00"/>
    <x v="23"/>
    <x v="23"/>
    <n v="4.1666666666666519E-3"/>
    <m/>
    <s v="Breakdown"/>
    <m/>
    <m/>
    <m/>
    <m/>
    <m/>
    <s v="Floats screen_chute_build up material (blocked condition when it is below the centrifuge's capacity)"/>
    <m/>
    <s v="Floats screen_chute_build up material (blocked condition when it is below the centrifuge's capacity)"/>
    <m/>
  </r>
  <r>
    <x v="13"/>
    <x v="3"/>
    <x v="0"/>
    <n v="9.9999999999999645E-2"/>
    <x v="1"/>
    <n v="720"/>
    <n v="0.85"/>
    <n v="0.9"/>
    <m/>
    <m/>
    <x v="91"/>
    <d v="1899-12-30T06:41:00"/>
    <d v="1899-12-30T06:47:00"/>
    <x v="23"/>
    <x v="23"/>
    <n v="4.1666666666666519E-3"/>
    <m/>
    <s v="Breakdown"/>
    <m/>
    <m/>
    <m/>
    <m/>
    <m/>
    <s v="Floats screen_chute_build up material (blocked condition when it is below the centrifuge's capacity)"/>
    <m/>
    <s v="Floats screen_chute_build up material (blocked condition when it is below the centrifuge's capacity)"/>
    <m/>
  </r>
  <r>
    <x v="13"/>
    <x v="3"/>
    <x v="0"/>
    <n v="9.9999999999999645E-2"/>
    <x v="1"/>
    <n v="720"/>
    <n v="0.85"/>
    <n v="0.9"/>
    <m/>
    <m/>
    <x v="91"/>
    <d v="1899-12-30T07:22:00"/>
    <d v="1899-12-30T07:28:00"/>
    <x v="23"/>
    <x v="23"/>
    <n v="4.1666666666666519E-3"/>
    <m/>
    <s v="Breakdown"/>
    <m/>
    <m/>
    <m/>
    <m/>
    <m/>
    <s v="Floats screen_chute_build up material (blocked condition when it is below the centrifuge's capacity)"/>
    <m/>
    <s v="Floats screen_chute_build up material (blocked condition when it is below the centrifuge's capacity)"/>
    <m/>
  </r>
  <r>
    <x v="13"/>
    <x v="3"/>
    <x v="0"/>
    <n v="0.96666666666666856"/>
    <x v="1"/>
    <n v="720"/>
    <n v="0.85"/>
    <n v="0.9"/>
    <m/>
    <m/>
    <x v="91"/>
    <d v="1899-12-31T03:47:00"/>
    <d v="1899-12-31T04:45:00"/>
    <x v="12"/>
    <x v="12"/>
    <n v="4.0277777777777857E-2"/>
    <m/>
    <s v="Breakdown"/>
    <m/>
    <m/>
    <m/>
    <m/>
    <m/>
    <s v="Sinks screen_magsep_efluent sprayer_repair (due to nozzle sprayer broken)"/>
    <m/>
    <s v="Sinks screen_magsep_efluent sprayer_repair (due to nozzle sprayer broken)"/>
    <m/>
  </r>
  <r>
    <x v="13"/>
    <x v="3"/>
    <x v="0"/>
    <n v="0.10000000000000098"/>
    <x v="0"/>
    <n v="720"/>
    <n v="0.85"/>
    <n v="0.9"/>
    <m/>
    <m/>
    <x v="92"/>
    <d v="1899-12-30T10:16:00"/>
    <d v="1899-12-30T10:22:00"/>
    <x v="23"/>
    <x v="23"/>
    <n v="4.1666666666667074E-3"/>
    <m/>
    <m/>
    <m/>
    <s v="Blocked/Stopped"/>
    <m/>
    <m/>
    <m/>
    <s v="Floats screen_chute_build up material (blocked condition when it is above the centrifuge's capacity)"/>
    <m/>
    <s v="Floats screen_chute_build up material (blocked condition when it is above the centrifuge's capacity)"/>
    <m/>
  </r>
  <r>
    <x v="13"/>
    <x v="3"/>
    <x v="0"/>
    <n v="0.11666666666666625"/>
    <x v="1"/>
    <n v="720"/>
    <n v="0.85"/>
    <n v="0.9"/>
    <m/>
    <m/>
    <x v="92"/>
    <d v="1899-12-30T22:44:00"/>
    <d v="1899-12-30T22:51:00"/>
    <x v="43"/>
    <x v="42"/>
    <n v="4.8611111111110938E-3"/>
    <m/>
    <s v="Breakdown"/>
    <m/>
    <m/>
    <m/>
    <m/>
    <m/>
    <s v="Feeder breaker discharge chute_liner_detached (due to chute liner repair)"/>
    <m/>
    <s v="Feeder breaker discharge chute_liner_detached (due to chute liner repair)"/>
    <m/>
  </r>
  <r>
    <x v="13"/>
    <x v="3"/>
    <x v="0"/>
    <n v="0.51666666666666616"/>
    <x v="0"/>
    <n v="720"/>
    <n v="0.85"/>
    <n v="0.9"/>
    <m/>
    <m/>
    <x v="93"/>
    <d v="1899-12-30T07:32:00"/>
    <d v="1899-12-30T08:03:00"/>
    <x v="20"/>
    <x v="20"/>
    <n v="2.1527777777777757E-2"/>
    <m/>
    <m/>
    <m/>
    <m/>
    <s v="One Loader Available"/>
    <m/>
    <m/>
    <s v="Plant feed bin_low level (due to one Loader available)"/>
    <m/>
    <s v="Plant feed bin_low level (due to one Loader available)"/>
    <m/>
  </r>
  <r>
    <x v="13"/>
    <x v="3"/>
    <x v="0"/>
    <n v="0.75"/>
    <x v="0"/>
    <n v="720"/>
    <n v="0.85"/>
    <n v="0.9"/>
    <m/>
    <m/>
    <x v="93"/>
    <d v="1899-12-30T16:53:00"/>
    <d v="1899-12-30T17:38:00"/>
    <x v="20"/>
    <x v="20"/>
    <n v="3.125E-2"/>
    <m/>
    <m/>
    <m/>
    <m/>
    <s v="One Loader Available"/>
    <m/>
    <m/>
    <s v="Plant feed bin_low level (due to one Loader available)"/>
    <m/>
    <s v="Plant feed bin_low level (due to one Loader available)"/>
    <m/>
  </r>
  <r>
    <x v="13"/>
    <x v="3"/>
    <x v="0"/>
    <n v="0.11666666666666625"/>
    <x v="0"/>
    <n v="720"/>
    <n v="0.85"/>
    <n v="0.9"/>
    <m/>
    <m/>
    <x v="93"/>
    <d v="1899-12-30T21:27:00"/>
    <d v="1899-12-30T21:34:00"/>
    <x v="23"/>
    <x v="23"/>
    <n v="4.8611111111110938E-3"/>
    <m/>
    <m/>
    <m/>
    <s v="Blocked/Stopped"/>
    <m/>
    <m/>
    <m/>
    <s v="Floats screen_chute_build up material (blocked condition when it is above the centrifuge's capacity)"/>
    <m/>
    <s v="Floats screen_chute_build up material (blocked condition when it is above the centrifuge's capacity)"/>
    <m/>
  </r>
  <r>
    <x v="13"/>
    <x v="3"/>
    <x v="0"/>
    <n v="0.11666666666666892"/>
    <x v="1"/>
    <n v="720"/>
    <n v="0.85"/>
    <n v="0.9"/>
    <m/>
    <m/>
    <x v="93"/>
    <d v="1899-12-31T00:26:00"/>
    <d v="1899-12-31T00:33:00"/>
    <x v="23"/>
    <x v="23"/>
    <n v="4.8611111111112049E-3"/>
    <m/>
    <s v="Breakdown"/>
    <m/>
    <m/>
    <m/>
    <m/>
    <m/>
    <s v="Floats screen_chute_build up material (blocked condition when it is below the centrifuge's capacity)"/>
    <m/>
    <s v="Floats screen_chute_build up material (blocked condition when it is below the centrifuge's capacity)"/>
    <m/>
  </r>
  <r>
    <x v="13"/>
    <x v="3"/>
    <x v="0"/>
    <n v="2.3499999999999996"/>
    <x v="1"/>
    <n v="720"/>
    <n v="0.85"/>
    <n v="0.9"/>
    <m/>
    <m/>
    <x v="94"/>
    <d v="1899-12-30T09:35:00"/>
    <d v="1899-12-30T11:56:00"/>
    <x v="2"/>
    <x v="2"/>
    <n v="9.7916666666666652E-2"/>
    <m/>
    <s v="Breakdown"/>
    <m/>
    <m/>
    <m/>
    <m/>
    <m/>
    <s v="Thickener_torque and hydraulic_high temperature (due to fuse broken)"/>
    <m/>
    <s v="Thickener_torque and hydraulic_high temperature (due to fuse broken)"/>
    <m/>
  </r>
  <r>
    <x v="13"/>
    <x v="3"/>
    <x v="0"/>
    <n v="0.11666666666666625"/>
    <x v="1"/>
    <n v="720"/>
    <n v="0.85"/>
    <n v="0.9"/>
    <m/>
    <m/>
    <x v="94"/>
    <d v="1899-12-30T13:54:00"/>
    <d v="1899-12-30T14:01:00"/>
    <x v="23"/>
    <x v="23"/>
    <n v="4.8611111111110938E-3"/>
    <m/>
    <s v="Breakdown"/>
    <m/>
    <m/>
    <m/>
    <m/>
    <m/>
    <s v="Floats screen_chute_build up material (blocked condition when it is below the centrifuge's capacity)"/>
    <m/>
    <s v="Floats screen_chute_build up material (blocked condition when it is below the centrifuge's capacity)"/>
    <m/>
  </r>
  <r>
    <x v="13"/>
    <x v="3"/>
    <x v="0"/>
    <n v="9.9999999999999645E-2"/>
    <x v="1"/>
    <n v="720"/>
    <n v="0.85"/>
    <n v="0.9"/>
    <m/>
    <m/>
    <x v="94"/>
    <d v="1899-12-30T14:19:00"/>
    <d v="1899-12-30T14:25:00"/>
    <x v="23"/>
    <x v="23"/>
    <n v="4.1666666666666519E-3"/>
    <m/>
    <s v="Breakdown"/>
    <m/>
    <m/>
    <m/>
    <m/>
    <m/>
    <s v="Floats screen_chute_build up material (blocked condition when it is below the centrifuge's capacity)"/>
    <m/>
    <s v="Floats screen_chute_build up material (blocked condition when it is below the centrifuge's capacity)"/>
    <m/>
  </r>
  <r>
    <x v="13"/>
    <x v="3"/>
    <x v="0"/>
    <n v="9.9999999999999645E-2"/>
    <x v="1"/>
    <n v="720"/>
    <n v="0.85"/>
    <n v="0.9"/>
    <m/>
    <m/>
    <x v="94"/>
    <d v="1899-12-31T00:47:00"/>
    <d v="1899-12-31T00:53:00"/>
    <x v="23"/>
    <x v="23"/>
    <n v="4.1666666666666519E-3"/>
    <m/>
    <s v="Breakdown"/>
    <m/>
    <m/>
    <m/>
    <m/>
    <m/>
    <s v="Floats screen_chute_build up material (blocked condition when it is below the centrifuge's capacity)"/>
    <m/>
    <s v="Floats screen_chute_build up material (blocked condition when it is below the centrifuge's capacity)"/>
    <m/>
  </r>
  <r>
    <x v="13"/>
    <x v="3"/>
    <x v="0"/>
    <n v="9.9999999999999645E-2"/>
    <x v="1"/>
    <n v="720"/>
    <n v="0.85"/>
    <n v="0.9"/>
    <m/>
    <m/>
    <x v="94"/>
    <d v="1899-12-31T01:08:00"/>
    <d v="1899-12-31T01:14:00"/>
    <x v="23"/>
    <x v="23"/>
    <n v="4.1666666666666519E-3"/>
    <m/>
    <s v="Breakdown"/>
    <m/>
    <m/>
    <m/>
    <m/>
    <m/>
    <s v="Floats screen_chute_build up material (blocked condition when it is below the centrifuge's capacity)"/>
    <m/>
    <s v="Floats screen_chute_build up material (blocked condition when it is below the centrifuge's capacity)"/>
    <m/>
  </r>
  <r>
    <x v="13"/>
    <x v="3"/>
    <x v="0"/>
    <n v="0.11666666666666892"/>
    <x v="1"/>
    <n v="720"/>
    <n v="0.85"/>
    <n v="0.9"/>
    <m/>
    <m/>
    <x v="94"/>
    <d v="1899-12-31T01:34:00"/>
    <d v="1899-12-31T01:41:00"/>
    <x v="23"/>
    <x v="23"/>
    <n v="4.8611111111112049E-3"/>
    <m/>
    <s v="Breakdown"/>
    <m/>
    <m/>
    <m/>
    <m/>
    <m/>
    <s v="Floats screen_chute_build up material (blocked condition when it is below the centrifuge's capacity)"/>
    <m/>
    <s v="Floats screen_chute_build up material (blocked condition when it is below the centrifuge's capacity)"/>
    <m/>
  </r>
  <r>
    <x v="13"/>
    <x v="3"/>
    <x v="0"/>
    <n v="6.666666666666643E-2"/>
    <x v="1"/>
    <n v="720"/>
    <n v="0.85"/>
    <n v="0.9"/>
    <m/>
    <m/>
    <x v="95"/>
    <d v="1899-12-30T09:36:00"/>
    <d v="1899-12-30T09:40:00"/>
    <x v="23"/>
    <x v="23"/>
    <n v="2.7777777777777679E-3"/>
    <m/>
    <s v="Breakdown"/>
    <m/>
    <m/>
    <m/>
    <m/>
    <m/>
    <s v="Floats screen_chute_build up material (blocked condition when it is below the centrifuge's capacity)"/>
    <m/>
    <s v="Floats screen_chute_build up material (blocked condition when it is below the centrifuge's capacity)"/>
    <m/>
  </r>
  <r>
    <x v="13"/>
    <x v="3"/>
    <x v="0"/>
    <n v="0.71666666666666679"/>
    <x v="0"/>
    <n v="720"/>
    <n v="0.85"/>
    <n v="0.9"/>
    <m/>
    <m/>
    <x v="95"/>
    <d v="1899-12-30T09:40:00"/>
    <d v="1899-12-30T10:23:00"/>
    <x v="20"/>
    <x v="20"/>
    <n v="2.9861111111111116E-2"/>
    <m/>
    <m/>
    <m/>
    <m/>
    <s v="No Loader Operator"/>
    <m/>
    <m/>
    <s v="Plant feed bin_low level (due to no Loader operator)"/>
    <m/>
    <s v="Plant feed bin_low level (due to no Loader operator)"/>
    <m/>
  </r>
  <r>
    <x v="13"/>
    <x v="3"/>
    <x v="0"/>
    <n v="6.666666666666643E-2"/>
    <x v="1"/>
    <n v="720"/>
    <n v="0.85"/>
    <n v="0.9"/>
    <m/>
    <m/>
    <x v="95"/>
    <d v="1899-12-30T12:02:00"/>
    <d v="1899-12-30T12:06:00"/>
    <x v="23"/>
    <x v="23"/>
    <n v="2.7777777777777679E-3"/>
    <m/>
    <s v="Breakdown"/>
    <m/>
    <m/>
    <m/>
    <m/>
    <m/>
    <s v="Floats screen_chute_build up material (blocked condition when it is below the centrifuge's capacity)"/>
    <m/>
    <s v="Floats screen_chute_build up material (blocked condition when it is below the centrifuge's capacity)"/>
    <m/>
  </r>
  <r>
    <x v="13"/>
    <x v="3"/>
    <x v="0"/>
    <n v="0.13333333333333552"/>
    <x v="1"/>
    <n v="720"/>
    <n v="0.85"/>
    <n v="0.9"/>
    <m/>
    <m/>
    <x v="95"/>
    <d v="1899-12-30T20:32:00"/>
    <d v="1899-12-30T20:40:00"/>
    <x v="23"/>
    <x v="23"/>
    <n v="5.5555555555556468E-3"/>
    <m/>
    <s v="Breakdown"/>
    <m/>
    <m/>
    <m/>
    <m/>
    <m/>
    <s v="Floats screen_chute_build up material (blocked condition when it is below the centrifuge's capacity)"/>
    <m/>
    <s v="Floats screen_chute_build up material (blocked condition when it is below the centrifuge's capacity)"/>
    <m/>
  </r>
  <r>
    <x v="13"/>
    <x v="3"/>
    <x v="0"/>
    <n v="9.9999999999999645E-2"/>
    <x v="1"/>
    <n v="720"/>
    <n v="0.85"/>
    <n v="0.9"/>
    <m/>
    <m/>
    <x v="95"/>
    <d v="1899-12-31T00:23:00"/>
    <d v="1899-12-31T00:29:00"/>
    <x v="23"/>
    <x v="23"/>
    <n v="4.1666666666666519E-3"/>
    <m/>
    <s v="Breakdown"/>
    <m/>
    <m/>
    <m/>
    <m/>
    <m/>
    <s v="Floats screen_chute_build up material (blocked condition when it is below the centrifuge's capacity)"/>
    <m/>
    <s v="Floats screen_chute_build up material (blocked condition when it is below the centrifuge's capacity)"/>
    <m/>
  </r>
  <r>
    <x v="13"/>
    <x v="3"/>
    <x v="0"/>
    <n v="9.9999999999999645E-2"/>
    <x v="1"/>
    <n v="720"/>
    <n v="0.85"/>
    <n v="0.9"/>
    <m/>
    <m/>
    <x v="95"/>
    <d v="1899-12-31T02:18:00"/>
    <d v="1899-12-31T02:24:00"/>
    <x v="23"/>
    <x v="23"/>
    <n v="4.1666666666666519E-3"/>
    <m/>
    <s v="Breakdown"/>
    <m/>
    <m/>
    <m/>
    <m/>
    <m/>
    <s v="Floats screen_chute_build up material (blocked condition when it is below the centrifuge's capacity)"/>
    <m/>
    <s v="Floats screen_chute_build up material (blocked condition when it is below the centrifuge's capacity)"/>
    <m/>
  </r>
  <r>
    <x v="13"/>
    <x v="3"/>
    <x v="0"/>
    <n v="9.9999999999999645E-2"/>
    <x v="1"/>
    <n v="720"/>
    <n v="0.85"/>
    <n v="0.9"/>
    <m/>
    <m/>
    <x v="95"/>
    <d v="1899-12-31T05:45:00"/>
    <d v="1899-12-31T05:51:00"/>
    <x v="23"/>
    <x v="23"/>
    <n v="4.1666666666666519E-3"/>
    <m/>
    <s v="Breakdown"/>
    <m/>
    <m/>
    <m/>
    <m/>
    <m/>
    <s v="Floats screen_chute_build up material (blocked condition when it is below the centrifuge's capacity)"/>
    <m/>
    <s v="Floats screen_chute_build up material (blocked condition when it is below the centrifuge's capacity)"/>
    <m/>
  </r>
  <r>
    <x v="14"/>
    <x v="3"/>
    <x v="0"/>
    <n v="9.9999999999999645E-2"/>
    <x v="1"/>
    <n v="720"/>
    <n v="0.85"/>
    <n v="0.9"/>
    <m/>
    <m/>
    <x v="96"/>
    <d v="1899-12-30T06:44:00"/>
    <d v="1899-12-30T06:50:00"/>
    <x v="23"/>
    <x v="23"/>
    <n v="4.1666666666666519E-3"/>
    <m/>
    <s v="Breakdown"/>
    <m/>
    <m/>
    <m/>
    <m/>
    <m/>
    <s v="Floats screen_chute_build up material (blocked condition when it is below the centrifuge's capacity)"/>
    <m/>
    <s v="Floats screen_chute_build up material (blocked condition when it is below the centrifuge's capacity)"/>
    <m/>
  </r>
  <r>
    <x v="14"/>
    <x v="3"/>
    <x v="0"/>
    <n v="0.26666666666666838"/>
    <x v="0"/>
    <n v="720"/>
    <n v="0.85"/>
    <n v="0.9"/>
    <m/>
    <m/>
    <x v="96"/>
    <d v="1899-12-30T12:53:00"/>
    <d v="1899-12-30T13:09:00"/>
    <x v="18"/>
    <x v="18"/>
    <n v="1.1111111111111183E-2"/>
    <m/>
    <m/>
    <m/>
    <s v="Blocked/Stopped"/>
    <m/>
    <m/>
    <m/>
    <s v="Product collector conveyor_chute_block (due to accumulation of material)"/>
    <m/>
    <s v="Product collector conveyor_chute_block (due to accumulation of material)"/>
    <m/>
  </r>
  <r>
    <x v="14"/>
    <x v="3"/>
    <x v="0"/>
    <n v="9.9999999999999645E-2"/>
    <x v="0"/>
    <n v="720"/>
    <n v="0.85"/>
    <n v="0.9"/>
    <m/>
    <m/>
    <x v="96"/>
    <d v="1899-12-30T14:25:00"/>
    <d v="1899-12-30T14:31:00"/>
    <x v="23"/>
    <x v="23"/>
    <n v="4.1666666666666519E-3"/>
    <m/>
    <m/>
    <m/>
    <s v="Blocked/Stopped"/>
    <m/>
    <m/>
    <m/>
    <s v="Floats screen_chute_build up material (blocked condition when it is above the centrifuge's capacity)"/>
    <m/>
    <s v="Floats screen_chute_build up material (blocked condition when it is above the centrifuge's capacity)"/>
    <m/>
  </r>
  <r>
    <x v="14"/>
    <x v="3"/>
    <x v="0"/>
    <n v="8.3333333333333037E-2"/>
    <x v="1"/>
    <n v="720"/>
    <n v="0.85"/>
    <n v="0.9"/>
    <m/>
    <m/>
    <x v="96"/>
    <d v="1899-12-30T14:44:00"/>
    <d v="1899-12-30T14:49:00"/>
    <x v="23"/>
    <x v="23"/>
    <n v="3.4722222222222099E-3"/>
    <m/>
    <s v="Breakdown"/>
    <m/>
    <m/>
    <m/>
    <m/>
    <m/>
    <s v="Floats screen_chute_build up material (blocked condition when it is below the centrifuge's capacity)"/>
    <m/>
    <s v="Floats screen_chute_build up material (blocked condition when it is below the centrifuge's capacity)"/>
    <m/>
  </r>
  <r>
    <x v="14"/>
    <x v="3"/>
    <x v="0"/>
    <n v="0.11666666666666625"/>
    <x v="1"/>
    <n v="720"/>
    <n v="0.85"/>
    <n v="0.9"/>
    <m/>
    <m/>
    <x v="96"/>
    <d v="1899-12-30T15:34:00"/>
    <d v="1899-12-30T15:41:00"/>
    <x v="23"/>
    <x v="23"/>
    <n v="4.8611111111110938E-3"/>
    <m/>
    <s v="Breakdown"/>
    <m/>
    <m/>
    <m/>
    <m/>
    <m/>
    <s v="Floats screen_chute_build up material (blocked condition when it is below the centrifuge's capacity)"/>
    <m/>
    <s v="Floats screen_chute_build up material (blocked condition when it is below the centrifuge's capacity)"/>
    <m/>
  </r>
  <r>
    <x v="14"/>
    <x v="3"/>
    <x v="0"/>
    <n v="0.11666666666666625"/>
    <x v="0"/>
    <n v="720"/>
    <n v="0.85"/>
    <n v="0.9"/>
    <m/>
    <m/>
    <x v="96"/>
    <d v="1899-12-30T20:48:00"/>
    <d v="1899-12-30T20:55:00"/>
    <x v="23"/>
    <x v="23"/>
    <n v="4.8611111111110938E-3"/>
    <m/>
    <m/>
    <m/>
    <s v="Blocked/Stopped"/>
    <m/>
    <m/>
    <m/>
    <s v="Floats screen_chute_build up material (blocked condition when it is above the centrifuge's capacity)"/>
    <m/>
    <s v="Floats screen_chute_build up material (blocked condition when it is above the centrifuge's capacity)"/>
    <m/>
  </r>
  <r>
    <x v="14"/>
    <x v="3"/>
    <x v="0"/>
    <n v="8.3333333333333037E-2"/>
    <x v="0"/>
    <n v="720"/>
    <n v="0.85"/>
    <n v="0.9"/>
    <m/>
    <m/>
    <x v="96"/>
    <d v="1899-12-30T21:03:00"/>
    <d v="1899-12-30T21:08:00"/>
    <x v="23"/>
    <x v="23"/>
    <n v="3.4722222222222099E-3"/>
    <m/>
    <m/>
    <m/>
    <s v="Blocked/Stopped"/>
    <m/>
    <m/>
    <m/>
    <s v="Floats screen_chute_build up material (blocked condition when it is above the centrifuge's capacity)"/>
    <m/>
    <s v="Floats screen_chute_build up material (blocked condition when it is above the centrifuge's capacity)"/>
    <m/>
  </r>
  <r>
    <x v="14"/>
    <x v="3"/>
    <x v="0"/>
    <n v="0.10000000000000231"/>
    <x v="1"/>
    <n v="720"/>
    <n v="0.85"/>
    <n v="0.9"/>
    <m/>
    <m/>
    <x v="96"/>
    <d v="1899-12-30T21:21:00"/>
    <d v="1899-12-30T21:27:00"/>
    <x v="23"/>
    <x v="23"/>
    <n v="4.1666666666667629E-3"/>
    <m/>
    <s v="Breakdown"/>
    <m/>
    <m/>
    <m/>
    <m/>
    <m/>
    <s v="Floats screen_chute_build up material (blocked condition when it is below the centrifuge's capacity)"/>
    <m/>
    <s v="Floats screen_chute_build up material (blocked condition when it is below the centrifuge's capacity)"/>
    <m/>
  </r>
  <r>
    <x v="14"/>
    <x v="3"/>
    <x v="0"/>
    <n v="0.11666666666666625"/>
    <x v="1"/>
    <n v="720"/>
    <n v="0.85"/>
    <n v="0.9"/>
    <m/>
    <m/>
    <x v="97"/>
    <d v="1899-12-30T07:00:00"/>
    <d v="1899-12-30T07:07:00"/>
    <x v="44"/>
    <x v="43"/>
    <n v="4.8611111111110938E-3"/>
    <m/>
    <s v="Breakdown"/>
    <m/>
    <m/>
    <m/>
    <m/>
    <m/>
    <s v="Gland service water pump_external overload (due to Incompatible installed Shaft sleeve in Gland service water pump)"/>
    <m/>
    <s v="Gland service water pump_external overload (due to Incompatible installed Shaft sleeve in Gland service water pump)"/>
    <m/>
  </r>
  <r>
    <x v="14"/>
    <x v="3"/>
    <x v="0"/>
    <n v="0.14999999999999947"/>
    <x v="1"/>
    <n v="720"/>
    <n v="0.85"/>
    <n v="0.9"/>
    <m/>
    <m/>
    <x v="97"/>
    <d v="1899-12-30T19:41:00"/>
    <d v="1899-12-30T19:50:00"/>
    <x v="23"/>
    <x v="23"/>
    <n v="6.2499999999999778E-3"/>
    <m/>
    <s v="Breakdown"/>
    <m/>
    <m/>
    <m/>
    <m/>
    <m/>
    <s v="Floats screen_chute_build up material (blocked condition when it is below the centrifuge's capacity)"/>
    <m/>
    <s v="Floats screen_chute_build up material (blocked condition when it is below the centrifuge's capacity)"/>
    <m/>
  </r>
  <r>
    <x v="14"/>
    <x v="3"/>
    <x v="0"/>
    <n v="0.35000000000000142"/>
    <x v="1"/>
    <n v="720"/>
    <n v="0.85"/>
    <n v="0.9"/>
    <m/>
    <m/>
    <x v="97"/>
    <d v="1899-12-30T19:50:00"/>
    <d v="1899-12-30T20:11:00"/>
    <x v="23"/>
    <x v="23"/>
    <n v="1.4583333333333393E-2"/>
    <m/>
    <s v="Breakdown"/>
    <m/>
    <m/>
    <m/>
    <m/>
    <m/>
    <s v="Floats screen_panel_detached (due to panel broken)"/>
    <m/>
    <s v="Floats screen_panel_detached (due to panel broken)"/>
    <m/>
  </r>
  <r>
    <x v="14"/>
    <x v="3"/>
    <x v="0"/>
    <n v="1.9999999999999982"/>
    <x v="0"/>
    <n v="720"/>
    <n v="0.85"/>
    <n v="0.9"/>
    <m/>
    <m/>
    <x v="97"/>
    <d v="1899-12-31T04:00:00"/>
    <d v="1899-12-31T06:00:00"/>
    <x v="20"/>
    <x v="20"/>
    <n v="8.3333333333333259E-2"/>
    <m/>
    <m/>
    <m/>
    <m/>
    <s v="Loader Refueling"/>
    <m/>
    <m/>
    <s v="Plant feed bin_low level (due to Loader refueling)"/>
    <m/>
    <s v="Plant feed bin_low level (due to Loader refueling)"/>
    <m/>
  </r>
  <r>
    <x v="14"/>
    <x v="3"/>
    <x v="0"/>
    <n v="0.26666666666666705"/>
    <x v="0"/>
    <n v="720"/>
    <n v="0.85"/>
    <n v="0.9"/>
    <m/>
    <m/>
    <x v="98"/>
    <d v="1899-12-30T06:00:00"/>
    <d v="1899-12-30T06:16:00"/>
    <x v="20"/>
    <x v="20"/>
    <n v="1.1111111111111127E-2"/>
    <m/>
    <m/>
    <m/>
    <m/>
    <s v="Loader Refueling"/>
    <m/>
    <m/>
    <s v="Plant feed bin_low level (due to Loader refueling)"/>
    <m/>
    <s v="Plant feed bin_low level (due to Loader refueling)"/>
    <m/>
  </r>
  <r>
    <x v="14"/>
    <x v="3"/>
    <x v="0"/>
    <n v="0.68333333333333224"/>
    <x v="0"/>
    <n v="720"/>
    <n v="0.85"/>
    <n v="0.9"/>
    <m/>
    <m/>
    <x v="98"/>
    <d v="1899-12-30T10:22:00"/>
    <d v="1899-12-30T11:03:00"/>
    <x v="25"/>
    <x v="25"/>
    <n v="2.8472222222222177E-2"/>
    <m/>
    <m/>
    <m/>
    <m/>
    <s v="Other Contamination"/>
    <m/>
    <m/>
    <s v="Tertiary sizer_high temperature (due to sticky material)"/>
    <m/>
    <s v="Tertiary sizer_high temperature (due to sticky material)"/>
    <m/>
  </r>
  <r>
    <x v="14"/>
    <x v="3"/>
    <x v="0"/>
    <n v="0.13333333333333286"/>
    <x v="1"/>
    <n v="720"/>
    <n v="0.85"/>
    <n v="0.9"/>
    <m/>
    <m/>
    <x v="98"/>
    <d v="1899-12-30T17:39:00"/>
    <d v="1899-12-30T17:47:00"/>
    <x v="23"/>
    <x v="23"/>
    <n v="5.5555555555555358E-3"/>
    <m/>
    <s v="Breakdown"/>
    <m/>
    <m/>
    <m/>
    <m/>
    <m/>
    <s v="Floats screen_chute_build up material (blocked condition when it is below the centrifuge's capacity)"/>
    <m/>
    <s v="Floats screen_chute_build up material (blocked condition when it is below the centrifuge's capacity)"/>
    <m/>
  </r>
  <r>
    <x v="14"/>
    <x v="3"/>
    <x v="0"/>
    <n v="0.11666666666666625"/>
    <x v="1"/>
    <n v="720"/>
    <n v="0.85"/>
    <n v="0.9"/>
    <m/>
    <m/>
    <x v="98"/>
    <d v="1899-12-30T23:55:00"/>
    <d v="1899-12-31T00:02:00"/>
    <x v="23"/>
    <x v="23"/>
    <n v="4.8611111111110938E-3"/>
    <m/>
    <s v="Breakdown"/>
    <m/>
    <m/>
    <m/>
    <m/>
    <m/>
    <s v="Floats screen_chute_build up material (blocked condition when it is below the centrifuge's capacity)"/>
    <m/>
    <s v="Floats screen_chute_build up material (blocked condition when it is below the centrifuge's capacity)"/>
    <m/>
  </r>
  <r>
    <x v="14"/>
    <x v="3"/>
    <x v="0"/>
    <n v="0.28333333333333499"/>
    <x v="1"/>
    <n v="720"/>
    <n v="0.85"/>
    <n v="0.9"/>
    <m/>
    <m/>
    <x v="98"/>
    <d v="1899-12-31T00:08:00"/>
    <d v="1899-12-31T00:25:00"/>
    <x v="23"/>
    <x v="23"/>
    <n v="1.1805555555555625E-2"/>
    <m/>
    <s v="Breakdown"/>
    <m/>
    <m/>
    <m/>
    <m/>
    <m/>
    <s v="Floats screen_chute_build up material (blocked condition when it is below the centrifuge's capacity)"/>
    <m/>
    <s v="Floats screen_chute_build up material (blocked condition when it is below the centrifuge's capacity)"/>
    <m/>
  </r>
  <r>
    <x v="14"/>
    <x v="3"/>
    <x v="0"/>
    <n v="3.3333333333333321"/>
    <x v="0"/>
    <n v="720"/>
    <n v="0.85"/>
    <n v="0.9"/>
    <m/>
    <m/>
    <x v="98"/>
    <d v="1899-12-31T02:40:00"/>
    <d v="1899-12-31T06:00:00"/>
    <x v="13"/>
    <x v="13"/>
    <n v="0.13888888888888884"/>
    <m/>
    <m/>
    <m/>
    <m/>
    <s v="Reject Bin Full"/>
    <m/>
    <m/>
    <s v="Reject emergency yard_full  (due to rain and slippery at reject disposal access)"/>
    <m/>
    <s v="Reject emergency yard_full  (due to rain and slippery at reject disposal access)"/>
    <m/>
  </r>
  <r>
    <x v="14"/>
    <x v="3"/>
    <x v="0"/>
    <n v="17"/>
    <x v="2"/>
    <n v="720"/>
    <n v="0.85"/>
    <n v="0.9"/>
    <m/>
    <m/>
    <x v="99"/>
    <d v="1899-12-30T06:00:00"/>
    <d v="1899-12-30T23:00:00"/>
    <x v="0"/>
    <x v="0"/>
    <n v="0.70833333333333337"/>
    <s v="Maintenance Day"/>
    <m/>
    <m/>
    <m/>
    <m/>
    <m/>
    <m/>
    <s v="Maintenance Day"/>
    <m/>
    <s v="Maintenance Day"/>
    <m/>
  </r>
  <r>
    <x v="14"/>
    <x v="3"/>
    <x v="0"/>
    <n v="6.9999999999999991"/>
    <x v="1"/>
    <n v="720"/>
    <n v="0.85"/>
    <n v="0.9"/>
    <m/>
    <m/>
    <x v="99"/>
    <d v="1899-12-30T23:00:00"/>
    <d v="1899-12-31T06:00:00"/>
    <x v="45"/>
    <x v="44"/>
    <n v="0.29166666666666663"/>
    <m/>
    <s v="Breakdown"/>
    <m/>
    <m/>
    <m/>
    <m/>
    <m/>
    <s v="Process water pump_ broken (due to incompatible spare part)"/>
    <m/>
    <s v="Process water pump_ broken (due to incompatible spare part)"/>
    <m/>
  </r>
  <r>
    <x v="14"/>
    <x v="3"/>
    <x v="0"/>
    <n v="17.916666666666668"/>
    <x v="1"/>
    <n v="720"/>
    <n v="0.85"/>
    <n v="0.9"/>
    <m/>
    <m/>
    <x v="100"/>
    <d v="1899-12-30T06:00:00"/>
    <d v="1899-12-30T23:55:00"/>
    <x v="45"/>
    <x v="44"/>
    <n v="0.74652777777777779"/>
    <m/>
    <s v="Breakdown"/>
    <m/>
    <m/>
    <m/>
    <m/>
    <m/>
    <s v="Process water pump_ broken (due to incompatible spare part)"/>
    <m/>
    <s v="Process water pump_ broken (due to incompatible spare part)"/>
    <m/>
  </r>
  <r>
    <x v="14"/>
    <x v="3"/>
    <x v="0"/>
    <n v="1.6833333333333353"/>
    <x v="1"/>
    <n v="720"/>
    <n v="0.85"/>
    <n v="0.9"/>
    <m/>
    <m/>
    <x v="100"/>
    <d v="1899-12-31T01:29:00"/>
    <d v="1899-12-31T03:10:00"/>
    <x v="41"/>
    <x v="40"/>
    <n v="7.0138888888888973E-2"/>
    <m/>
    <s v="Breakdown"/>
    <m/>
    <m/>
    <m/>
    <m/>
    <m/>
    <s v="Product weightometer_error (due to unbalance load cell)"/>
    <m/>
    <s v="Product weightometer_error (due to unbalance load cell)"/>
    <m/>
  </r>
  <r>
    <x v="14"/>
    <x v="3"/>
    <x v="0"/>
    <n v="0.11666666666666625"/>
    <x v="0"/>
    <n v="720"/>
    <n v="0.85"/>
    <n v="0.9"/>
    <m/>
    <m/>
    <x v="101"/>
    <d v="1899-12-30T11:28:00"/>
    <d v="1899-12-30T11:35:00"/>
    <x v="23"/>
    <x v="23"/>
    <n v="4.8611111111110938E-3"/>
    <m/>
    <m/>
    <m/>
    <s v="Blocked/Stopped"/>
    <m/>
    <m/>
    <m/>
    <s v="Floats screen_chute_build up material (blocked condition when it is above the centrifuge's capacity)"/>
    <m/>
    <s v="Floats screen_chute_build up material (blocked condition when it is above the centrifuge's capacity)"/>
    <m/>
  </r>
  <r>
    <x v="14"/>
    <x v="3"/>
    <x v="0"/>
    <n v="0.19999999999999929"/>
    <x v="0"/>
    <n v="720"/>
    <n v="0.85"/>
    <n v="0.9"/>
    <m/>
    <m/>
    <x v="102"/>
    <d v="1899-12-31T00:51:00"/>
    <d v="1899-12-31T01:03:00"/>
    <x v="30"/>
    <x v="21"/>
    <n v="8.3333333333333037E-3"/>
    <m/>
    <m/>
    <m/>
    <s v="Blocked/Stopped"/>
    <m/>
    <m/>
    <m/>
    <s v="Fines centrifuge_chute_block (due to accumulation of material)"/>
    <m/>
    <s v="Fines centrifuge_chute_block (due to accumulation of material)"/>
    <m/>
  </r>
  <r>
    <x v="15"/>
    <x v="3"/>
    <x v="0"/>
    <n v="2.1333333333333337"/>
    <x v="0"/>
    <n v="720"/>
    <n v="0.85"/>
    <n v="0.9"/>
    <m/>
    <m/>
    <x v="103"/>
    <d v="1899-12-30T18:52:00"/>
    <d v="1899-12-30T21:00:00"/>
    <x v="0"/>
    <x v="0"/>
    <n v="8.8888888888888906E-2"/>
    <m/>
    <m/>
    <m/>
    <m/>
    <m/>
    <m/>
    <s v="Incident"/>
    <s v="Mega tank_supply pipe_repair (due to supply pipe broken)"/>
    <m/>
    <s v="Mega tank_supply pipe_repair (due to supply pipe broken)"/>
    <m/>
  </r>
  <r>
    <x v="15"/>
    <x v="3"/>
    <x v="0"/>
    <n v="9"/>
    <x v="0"/>
    <n v="720"/>
    <n v="0.85"/>
    <n v="0.9"/>
    <m/>
    <m/>
    <x v="103"/>
    <d v="1899-12-30T21:00:00"/>
    <d v="1899-12-31T06:00:00"/>
    <x v="13"/>
    <x v="13"/>
    <n v="0.375"/>
    <m/>
    <m/>
    <m/>
    <m/>
    <s v="Reject Bin Full"/>
    <m/>
    <m/>
    <s v="Reject pile and buttress_full  (due to rain and slippery at reject disposal access)"/>
    <m/>
    <s v="Reject pile and buttress_full  (due to rain and slippery at reject disposal access)"/>
    <m/>
  </r>
  <r>
    <x v="15"/>
    <x v="3"/>
    <x v="0"/>
    <n v="1.1166666666666667"/>
    <x v="0"/>
    <n v="720"/>
    <n v="0.85"/>
    <n v="0.9"/>
    <m/>
    <m/>
    <x v="104"/>
    <d v="1899-12-30T06:00:00"/>
    <d v="1899-12-30T07:07:00"/>
    <x v="13"/>
    <x v="13"/>
    <n v="4.6527777777777779E-2"/>
    <m/>
    <m/>
    <m/>
    <m/>
    <s v="Reject Bin Full"/>
    <m/>
    <m/>
    <s v="Reject pile and buttress_full  (due to rain and slippery at reject disposal access)"/>
    <m/>
    <s v="Reject pile and buttress_full  (due to rain and slippery at reject disposal access)"/>
    <m/>
  </r>
  <r>
    <x v="15"/>
    <x v="3"/>
    <x v="0"/>
    <n v="6.666666666666643E-2"/>
    <x v="0"/>
    <n v="720"/>
    <n v="0.85"/>
    <n v="0.9"/>
    <m/>
    <m/>
    <x v="104"/>
    <d v="1899-12-31T03:33:00"/>
    <d v="1899-12-31T03:37:00"/>
    <x v="22"/>
    <x v="22"/>
    <n v="2.7777777777777679E-3"/>
    <m/>
    <m/>
    <m/>
    <m/>
    <s v="Rubber Contamination"/>
    <m/>
    <m/>
    <s v="Desliming screen_grizzly_block (due to rubber contamination)"/>
    <m/>
    <s v="Desliming screen_grizzly_block (due to rubber contamination)"/>
    <m/>
  </r>
  <r>
    <x v="15"/>
    <x v="3"/>
    <x v="0"/>
    <n v="0"/>
    <x v="0"/>
    <n v="720"/>
    <n v="0.85"/>
    <n v="0.9"/>
    <m/>
    <m/>
    <x v="105"/>
    <d v="1899-12-30T06:00:00"/>
    <d v="1899-12-30T06:00:00"/>
    <x v="0"/>
    <x v="0"/>
    <n v="0"/>
    <m/>
    <m/>
    <m/>
    <m/>
    <m/>
    <m/>
    <m/>
    <s v="No delay"/>
    <m/>
    <s v="No delay"/>
    <m/>
  </r>
  <r>
    <x v="15"/>
    <x v="3"/>
    <x v="0"/>
    <n v="0.11666666666666625"/>
    <x v="0"/>
    <n v="720"/>
    <n v="0.85"/>
    <n v="0.9"/>
    <m/>
    <m/>
    <x v="106"/>
    <d v="1899-12-30T12:00:00"/>
    <d v="1899-12-30T12:07:00"/>
    <x v="23"/>
    <x v="23"/>
    <n v="4.8611111111110938E-3"/>
    <m/>
    <m/>
    <m/>
    <s v="Blocked/Stopped"/>
    <m/>
    <m/>
    <m/>
    <s v="Floats screen_chute_build up material (blocked condition when it is above the centrifuge's capacity)"/>
    <m/>
    <s v="Floats screen_chute_build up material (blocked condition when it is above the centrifuge's capacity)"/>
    <m/>
  </r>
  <r>
    <x v="15"/>
    <x v="3"/>
    <x v="0"/>
    <n v="0.40000000000000124"/>
    <x v="1"/>
    <n v="720"/>
    <n v="0.85"/>
    <n v="0.9"/>
    <m/>
    <m/>
    <x v="106"/>
    <d v="1899-12-30T12:07:00"/>
    <d v="1899-12-30T12:31:00"/>
    <x v="22"/>
    <x v="22"/>
    <n v="1.6666666666666718E-2"/>
    <m/>
    <s v="Breakdown"/>
    <m/>
    <m/>
    <m/>
    <m/>
    <m/>
    <s v="Desliming screen_panel_repair (due panel detached)"/>
    <m/>
    <s v="Desliming screen_panel_repair (due panel detached)"/>
    <m/>
  </r>
  <r>
    <x v="15"/>
    <x v="3"/>
    <x v="0"/>
    <n v="8.3333333333333037E-2"/>
    <x v="0"/>
    <n v="720"/>
    <n v="0.85"/>
    <n v="0.9"/>
    <m/>
    <m/>
    <x v="106"/>
    <d v="1899-12-30T12:53:00"/>
    <d v="1899-12-30T12:58:00"/>
    <x v="23"/>
    <x v="23"/>
    <n v="3.4722222222222099E-3"/>
    <m/>
    <m/>
    <m/>
    <s v="Blocked/Stopped"/>
    <m/>
    <m/>
    <m/>
    <s v="Floats screen_chute_build up material (blocked condition when it is above the centrifuge's capacity)"/>
    <m/>
    <s v="Floats screen_chute_build up material (blocked condition when it is above the centrifuge's capacity)"/>
    <m/>
  </r>
  <r>
    <x v="15"/>
    <x v="3"/>
    <x v="0"/>
    <n v="0.18333333333333268"/>
    <x v="1"/>
    <n v="720"/>
    <n v="0.85"/>
    <n v="0.9"/>
    <m/>
    <m/>
    <x v="106"/>
    <d v="1899-12-30T15:46:00"/>
    <d v="1899-12-30T15:57:00"/>
    <x v="18"/>
    <x v="18"/>
    <n v="7.6388888888888618E-3"/>
    <m/>
    <s v="Breakdown"/>
    <m/>
    <m/>
    <m/>
    <m/>
    <m/>
    <s v="Product collector conveyor_belt rip_repair (due to belt rip active)"/>
    <m/>
    <s v="Product collector conveyor_belt rip_repair (due to belt rip active)"/>
    <m/>
  </r>
  <r>
    <x v="15"/>
    <x v="3"/>
    <x v="0"/>
    <n v="8.3333333333333037E-2"/>
    <x v="1"/>
    <n v="720"/>
    <n v="0.85"/>
    <n v="0.9"/>
    <m/>
    <m/>
    <x v="106"/>
    <d v="1899-12-30T19:16:00"/>
    <d v="1899-12-30T19:21:00"/>
    <x v="23"/>
    <x v="23"/>
    <n v="3.4722222222222099E-3"/>
    <m/>
    <s v="Breakdown"/>
    <m/>
    <m/>
    <m/>
    <m/>
    <m/>
    <s v="Floats screen_chute_build up material (blocked condition when it is below the centrifuge's capacity)"/>
    <m/>
    <s v="Floats screen_chute_build up material (blocked condition when it is below the centrifuge's capacity)"/>
    <m/>
  </r>
  <r>
    <x v="15"/>
    <x v="3"/>
    <x v="0"/>
    <n v="9.9999999999999645E-2"/>
    <x v="1"/>
    <n v="720"/>
    <n v="0.85"/>
    <n v="0.9"/>
    <m/>
    <m/>
    <x v="106"/>
    <d v="1899-12-30T19:24:00"/>
    <d v="1899-12-30T19:30:00"/>
    <x v="37"/>
    <x v="36"/>
    <n v="4.1666666666666519E-3"/>
    <m/>
    <s v="Breakdown"/>
    <m/>
    <m/>
    <m/>
    <m/>
    <m/>
    <s v="HM Cyclone feed pump_repair (due to metal contaminant entered to impeller of the pump (from divider box pulping chute)"/>
    <m/>
    <s v="HM Cyclone feed pump_repair (due to metal contaminant entered to impeller of the pump (from divider box pulping chute)"/>
    <m/>
  </r>
  <r>
    <x v="15"/>
    <x v="3"/>
    <x v="0"/>
    <n v="0.21666666666666856"/>
    <x v="1"/>
    <n v="720"/>
    <n v="0.85"/>
    <n v="0.9"/>
    <m/>
    <m/>
    <x v="106"/>
    <d v="1899-12-30T19:46:00"/>
    <d v="1899-12-30T19:59:00"/>
    <x v="37"/>
    <x v="36"/>
    <n v="9.0277777777778567E-3"/>
    <m/>
    <s v="Breakdown"/>
    <m/>
    <m/>
    <m/>
    <m/>
    <m/>
    <s v="HM Cyclone feed pump_repair (due to metal contaminant entered to impeller of the pump (from divider box pulping chute)"/>
    <m/>
    <s v="HM Cyclone feed pump_repair (due to metal contaminant entered to impeller of the pump (from divider box pulping chute)"/>
    <m/>
  </r>
  <r>
    <x v="15"/>
    <x v="3"/>
    <x v="0"/>
    <n v="2.5833333333333321"/>
    <x v="1"/>
    <n v="720"/>
    <n v="0.85"/>
    <n v="0.9"/>
    <m/>
    <m/>
    <x v="106"/>
    <d v="1899-12-30T20:10:00"/>
    <d v="1899-12-30T22:45:00"/>
    <x v="0"/>
    <x v="0"/>
    <n v="0.10763888888888884"/>
    <m/>
    <s v="Breakdown"/>
    <m/>
    <m/>
    <m/>
    <m/>
    <m/>
    <s v="Power blackout (due to cable Phases S FCO to arrester touching to FO)"/>
    <m/>
    <s v="Power blackout (due to cable Phases S FCO to arrester touching to FO)"/>
    <m/>
  </r>
  <r>
    <x v="15"/>
    <x v="3"/>
    <x v="0"/>
    <n v="6.5500000000000034"/>
    <x v="1"/>
    <n v="720"/>
    <n v="0.85"/>
    <n v="0.9"/>
    <m/>
    <m/>
    <x v="106"/>
    <d v="1899-12-30T22:45:00"/>
    <d v="1899-12-31T05:18:00"/>
    <x v="37"/>
    <x v="36"/>
    <n v="0.27291666666666681"/>
    <m/>
    <s v="Breakdown"/>
    <m/>
    <m/>
    <m/>
    <m/>
    <m/>
    <s v="HM Cyclone feed pump_repair (due to metal contaminant entered to impeller of the pump (from divider box pulping chute)"/>
    <m/>
    <s v="HM Cyclone feed pump_repair (due to metal contaminant entered to impeller of the pump (from divider box pulping chute)"/>
    <m/>
  </r>
  <r>
    <x v="15"/>
    <x v="3"/>
    <x v="0"/>
    <n v="0.28333333333333499"/>
    <x v="1"/>
    <n v="720"/>
    <n v="0.85"/>
    <n v="0.9"/>
    <m/>
    <m/>
    <x v="106"/>
    <d v="1899-12-31T05:43:00"/>
    <d v="1899-12-31T06:00:00"/>
    <x v="34"/>
    <x v="33"/>
    <n v="1.1805555555555625E-2"/>
    <m/>
    <s v="Breakdown"/>
    <m/>
    <m/>
    <m/>
    <m/>
    <m/>
    <s v="Vacuum disc filter_trough level bokela_repair (due to error)"/>
    <m/>
    <s v="Vacuum disc filter_trough level bokela_repair (due to error)"/>
    <m/>
  </r>
  <r>
    <x v="15"/>
    <x v="3"/>
    <x v="0"/>
    <n v="4.0333333333333332"/>
    <x v="1"/>
    <n v="720"/>
    <n v="0.85"/>
    <n v="0.9"/>
    <m/>
    <m/>
    <x v="107"/>
    <d v="1899-12-30T06:00:00"/>
    <d v="1899-12-30T10:02:00"/>
    <x v="34"/>
    <x v="33"/>
    <n v="0.16805555555555557"/>
    <m/>
    <s v="Breakdown"/>
    <m/>
    <m/>
    <m/>
    <m/>
    <m/>
    <s v="Vacuum disc filter_trough level bokela_repair (due to error)"/>
    <m/>
    <s v="Vacuum disc filter_trough level bokela_repair (due to error)"/>
    <m/>
  </r>
  <r>
    <x v="15"/>
    <x v="3"/>
    <x v="0"/>
    <n v="0.25000000000000044"/>
    <x v="0"/>
    <n v="720"/>
    <n v="0.85"/>
    <n v="0.9"/>
    <m/>
    <m/>
    <x v="108"/>
    <d v="1899-12-30T10:09:00"/>
    <d v="1899-12-30T10:24:00"/>
    <x v="18"/>
    <x v="18"/>
    <n v="1.0416666666666685E-2"/>
    <m/>
    <m/>
    <m/>
    <s v="Blocked/Stopped"/>
    <m/>
    <m/>
    <m/>
    <s v="Product collector conveyor_chute_block (due to accumulation of material)"/>
    <m/>
    <s v="Product collector conveyor_chute_block (due to accumulation of material)"/>
    <m/>
  </r>
  <r>
    <x v="15"/>
    <x v="3"/>
    <x v="0"/>
    <n v="0.11666666666666758"/>
    <x v="0"/>
    <n v="720"/>
    <n v="0.85"/>
    <n v="0.9"/>
    <m/>
    <m/>
    <x v="108"/>
    <d v="1899-12-30T10:40:00"/>
    <d v="1899-12-30T10:47:00"/>
    <x v="46"/>
    <x v="45"/>
    <n v="4.8611111111111494E-3"/>
    <m/>
    <m/>
    <m/>
    <s v="Productions Delay"/>
    <m/>
    <m/>
    <m/>
    <s v="Spiral bank_unbalance (due to orificeplate wear)"/>
    <m/>
    <s v="Spiral bank_unbalance (due to orificeplate wear)"/>
    <m/>
  </r>
  <r>
    <x v="15"/>
    <x v="3"/>
    <x v="0"/>
    <n v="0.1500000000000008"/>
    <x v="1"/>
    <n v="720"/>
    <n v="0.85"/>
    <n v="0.9"/>
    <m/>
    <m/>
    <x v="109"/>
    <d v="1899-12-30T10:37:00"/>
    <d v="1899-12-30T10:46:00"/>
    <x v="23"/>
    <x v="23"/>
    <n v="6.2500000000000333E-3"/>
    <m/>
    <s v="Breakdown"/>
    <m/>
    <m/>
    <m/>
    <m/>
    <m/>
    <s v="Floats screen_chute_build up material (blocked condition when it is below the centrifuge's capacity)"/>
    <m/>
    <s v="Floats screen_chute_build up material (blocked condition when it is below the centrifuge's capacity)"/>
    <m/>
  </r>
  <r>
    <x v="15"/>
    <x v="3"/>
    <x v="0"/>
    <n v="0.13333333333333286"/>
    <x v="1"/>
    <n v="720"/>
    <n v="0.85"/>
    <n v="0.9"/>
    <m/>
    <m/>
    <x v="109"/>
    <d v="1899-12-30T14:55:00"/>
    <d v="1899-12-30T15:03:00"/>
    <x v="31"/>
    <x v="30"/>
    <n v="5.5555555555555358E-3"/>
    <m/>
    <s v="Breakdown"/>
    <m/>
    <m/>
    <m/>
    <m/>
    <m/>
    <s v="CM Pump_trip_low voltage  (due to internal failure of VSD)"/>
    <m/>
    <s v="CM Pump_trip_low voltage  (due to internal failure of VSD)"/>
    <m/>
  </r>
  <r>
    <x v="15"/>
    <x v="3"/>
    <x v="0"/>
    <n v="4.9999999999999822E-2"/>
    <x v="0"/>
    <n v="720"/>
    <n v="0.85"/>
    <n v="0.9"/>
    <m/>
    <m/>
    <x v="109"/>
    <d v="1899-12-30T18:50:00"/>
    <d v="1899-12-30T18:53:00"/>
    <x v="26"/>
    <x v="26"/>
    <n v="2.0833333333333259E-3"/>
    <m/>
    <m/>
    <m/>
    <m/>
    <s v="Other Contamination"/>
    <m/>
    <m/>
    <s v="Vibrating feeder_chute_block (due to sticky material)"/>
    <m/>
    <s v="Vibrating feeder_chute_block (due to sticky material)"/>
    <m/>
  </r>
  <r>
    <x v="15"/>
    <x v="3"/>
    <x v="0"/>
    <n v="6.666666666666643E-2"/>
    <x v="0"/>
    <n v="720"/>
    <n v="0.85"/>
    <n v="0.9"/>
    <m/>
    <m/>
    <x v="109"/>
    <d v="1899-12-30T21:29:00"/>
    <d v="1899-12-30T21:33:00"/>
    <x v="26"/>
    <x v="26"/>
    <n v="2.7777777777777679E-3"/>
    <m/>
    <m/>
    <m/>
    <m/>
    <s v="Other Contamination"/>
    <m/>
    <m/>
    <s v="Vibrating feeder_chute_block (due to sticky material)"/>
    <m/>
    <s v="Vibrating feeder_chute_block (due to sticky material)"/>
    <m/>
  </r>
  <r>
    <x v="15"/>
    <x v="3"/>
    <x v="0"/>
    <n v="0.46666666666666501"/>
    <x v="0"/>
    <n v="720"/>
    <n v="0.85"/>
    <n v="0.9"/>
    <m/>
    <m/>
    <x v="109"/>
    <d v="1899-12-30T23:52:00"/>
    <d v="1899-12-31T00:20:00"/>
    <x v="20"/>
    <x v="20"/>
    <n v="1.9444444444444375E-2"/>
    <m/>
    <m/>
    <m/>
    <m/>
    <s v="One Loader Available"/>
    <m/>
    <m/>
    <s v="Plant Feed Bin_low level (due to only one Loader available)"/>
    <m/>
    <s v="Plant Feed Bin_low level (due to only one Loader available)"/>
    <m/>
  </r>
  <r>
    <x v="16"/>
    <x v="3"/>
    <x v="0"/>
    <n v="2.2333333333333334"/>
    <x v="0"/>
    <n v="720"/>
    <n v="0.85"/>
    <n v="0.9"/>
    <m/>
    <m/>
    <x v="110"/>
    <d v="1899-12-30T08:33:00"/>
    <d v="1899-12-30T10:47:00"/>
    <x v="47"/>
    <x v="2"/>
    <n v="9.3055555555555558E-2"/>
    <m/>
    <m/>
    <m/>
    <m/>
    <s v="Other Contamination"/>
    <m/>
    <m/>
    <s v="Thickener_bed mass and torque_high (due to material low yield)"/>
    <m/>
    <s v="Thickener_bed mass and torque_high (due to material low yield)"/>
    <m/>
  </r>
  <r>
    <x v="16"/>
    <x v="3"/>
    <x v="0"/>
    <n v="6.666666666666643E-2"/>
    <x v="1"/>
    <n v="720"/>
    <n v="0.85"/>
    <n v="0.9"/>
    <m/>
    <m/>
    <x v="111"/>
    <d v="1899-12-30T08:19:00"/>
    <d v="1899-12-30T08:23:00"/>
    <x v="3"/>
    <x v="3"/>
    <n v="2.7777777777777679E-3"/>
    <m/>
    <s v="Breakdown"/>
    <m/>
    <m/>
    <m/>
    <m/>
    <m/>
    <s v="HM Cyclone_induction (due to welding)"/>
    <m/>
    <s v="HM Cyclone_induction (due to welding)"/>
    <m/>
  </r>
  <r>
    <x v="16"/>
    <x v="3"/>
    <x v="0"/>
    <n v="0.91666666666666607"/>
    <x v="0"/>
    <n v="720"/>
    <n v="0.85"/>
    <n v="0.9"/>
    <m/>
    <m/>
    <x v="111"/>
    <d v="1899-12-30T14:16:00"/>
    <d v="1899-12-30T15:11:00"/>
    <x v="47"/>
    <x v="2"/>
    <n v="3.819444444444442E-2"/>
    <m/>
    <m/>
    <m/>
    <m/>
    <s v="Other Contamination"/>
    <m/>
    <m/>
    <s v="Thickener_material cannot setling (due to much clay contamination)"/>
    <m/>
    <s v="Thickener_material cannot setling (due to much clay contamination)"/>
    <m/>
  </r>
  <r>
    <x v="16"/>
    <x v="3"/>
    <x v="0"/>
    <n v="0.21666666666666856"/>
    <x v="1"/>
    <n v="720"/>
    <n v="0.85"/>
    <n v="0.9"/>
    <m/>
    <m/>
    <x v="111"/>
    <d v="1899-12-30T15:11:00"/>
    <d v="1899-12-30T15:24:00"/>
    <x v="22"/>
    <x v="22"/>
    <n v="9.0277777777778567E-3"/>
    <m/>
    <s v="Breakdown"/>
    <m/>
    <m/>
    <m/>
    <m/>
    <m/>
    <s v="Desliming screen_panel_replace (due to panel broken)"/>
    <m/>
    <s v="Desliming screen_panel_replace (due to panel broken)"/>
    <m/>
  </r>
  <r>
    <x v="16"/>
    <x v="3"/>
    <x v="0"/>
    <n v="8.3333333333333037E-2"/>
    <x v="1"/>
    <n v="720"/>
    <n v="0.85"/>
    <n v="0.9"/>
    <m/>
    <m/>
    <x v="112"/>
    <d v="1899-12-30T17:52:00"/>
    <d v="1899-12-30T17:57:00"/>
    <x v="23"/>
    <x v="23"/>
    <n v="3.4722222222222099E-3"/>
    <m/>
    <s v="Breakdown"/>
    <m/>
    <m/>
    <m/>
    <m/>
    <m/>
    <s v="Floats screen_chute_build up material (blocked condition when it is below the centrifuge's capacity)"/>
    <m/>
    <s v="Floats screen_chute_build up material (blocked condition when it is below the centrifuge's capacity)"/>
    <m/>
  </r>
  <r>
    <x v="16"/>
    <x v="3"/>
    <x v="0"/>
    <n v="0.41666666666666519"/>
    <x v="1"/>
    <n v="720"/>
    <n v="0.85"/>
    <n v="0.9"/>
    <m/>
    <m/>
    <x v="112"/>
    <d v="1899-12-30T17:57:00"/>
    <d v="1899-12-30T18:22:00"/>
    <x v="22"/>
    <x v="22"/>
    <n v="1.7361111111111049E-2"/>
    <m/>
    <s v="Breakdown"/>
    <m/>
    <m/>
    <m/>
    <m/>
    <m/>
    <s v="Desliming screen_polysnap_detached (due to polysnap is loose)"/>
    <m/>
    <s v="Desliming screen_polysnap_detached (due to polysnap is loose)"/>
    <m/>
  </r>
  <r>
    <x v="16"/>
    <x v="3"/>
    <x v="0"/>
    <n v="3"/>
    <x v="0"/>
    <n v="720"/>
    <n v="0.85"/>
    <n v="0.9"/>
    <m/>
    <m/>
    <x v="113"/>
    <d v="1899-12-31T03:00:00"/>
    <d v="1899-12-31T06:00:00"/>
    <x v="47"/>
    <x v="2"/>
    <n v="0.125"/>
    <m/>
    <m/>
    <m/>
    <m/>
    <s v="Other Contamination"/>
    <m/>
    <m/>
    <s v="Thickener_torque_high (due to due to low yield material)"/>
    <m/>
    <s v="Thickener_torque_high (due to due to low yield material)"/>
    <m/>
  </r>
  <r>
    <x v="16"/>
    <x v="3"/>
    <x v="0"/>
    <n v="6.666666666666643E-2"/>
    <x v="0"/>
    <n v="720"/>
    <n v="0.85"/>
    <n v="0.9"/>
    <m/>
    <m/>
    <x v="114"/>
    <d v="1899-12-30T06:00:00"/>
    <d v="1899-12-30T06:04:00"/>
    <x v="47"/>
    <x v="2"/>
    <n v="2.7777777777777679E-3"/>
    <m/>
    <m/>
    <m/>
    <m/>
    <s v="Other Contamination"/>
    <m/>
    <m/>
    <s v="Thickener_torque_high (due to material low yield)"/>
    <m/>
    <s v="Thickener_torque_high (due to material low yield)"/>
    <m/>
  </r>
  <r>
    <x v="16"/>
    <x v="3"/>
    <x v="0"/>
    <n v="10.033333333333333"/>
    <x v="1"/>
    <n v="720"/>
    <n v="0.85"/>
    <n v="0.9"/>
    <m/>
    <m/>
    <x v="114"/>
    <d v="1899-12-30T06:12:00"/>
    <d v="1899-12-30T16:14:00"/>
    <x v="3"/>
    <x v="3"/>
    <n v="0.41805555555555557"/>
    <m/>
    <s v="Breakdown"/>
    <m/>
    <m/>
    <m/>
    <m/>
    <m/>
    <s v="HM cyclone_block (due to spigot cover broken)"/>
    <m/>
    <s v="HM cyclone_block (due to spigot cover broken)"/>
    <m/>
  </r>
  <r>
    <x v="16"/>
    <x v="3"/>
    <x v="0"/>
    <n v="0.51666666666666483"/>
    <x v="1"/>
    <n v="720"/>
    <n v="0.85"/>
    <n v="0.9"/>
    <m/>
    <m/>
    <x v="114"/>
    <d v="1899-12-30T17:50:00"/>
    <d v="1899-12-30T18:21:00"/>
    <x v="34"/>
    <x v="33"/>
    <n v="2.1527777777777701E-2"/>
    <m/>
    <s v="Breakdown"/>
    <m/>
    <m/>
    <m/>
    <m/>
    <m/>
    <s v="Vacuum disc filter_stuck (due to NDE Bearing Planetary gear broken)"/>
    <m/>
    <s v="Vacuum disc filter_stuck (due to NDE Bearing Planetary gear broken)"/>
    <m/>
  </r>
  <r>
    <x v="16"/>
    <x v="3"/>
    <x v="0"/>
    <n v="0.46666666666666501"/>
    <x v="1"/>
    <n v="720"/>
    <n v="0.85"/>
    <n v="0.9"/>
    <m/>
    <m/>
    <x v="114"/>
    <d v="1899-12-31T00:01:00"/>
    <d v="1899-12-31T00:29:00"/>
    <x v="34"/>
    <x v="33"/>
    <n v="1.9444444444444375E-2"/>
    <m/>
    <s v="Breakdown"/>
    <m/>
    <m/>
    <m/>
    <m/>
    <m/>
    <s v="Vacuum disc filter_stuck (due to NDE Bearing Planetary gear broken)"/>
    <m/>
    <s v="Vacuum disc filter_stuck (due to NDE Bearing Planetary gear broken)"/>
    <m/>
  </r>
  <r>
    <x v="16"/>
    <x v="3"/>
    <x v="0"/>
    <n v="3.3333333333333215E-2"/>
    <x v="0"/>
    <n v="720"/>
    <n v="0.85"/>
    <n v="0.9"/>
    <m/>
    <m/>
    <x v="115"/>
    <d v="1899-12-30T21:39:00"/>
    <d v="1899-12-30T21:41:00"/>
    <x v="30"/>
    <x v="21"/>
    <n v="1.388888888888884E-3"/>
    <m/>
    <m/>
    <m/>
    <s v="Productions Delay"/>
    <m/>
    <m/>
    <m/>
    <s v="Fines centrifuge 1425 &amp; 1435_ampere_trip (due to unbalance)"/>
    <m/>
    <s v="Fines centrifuge 1425 &amp; 1435_ampere_trip (due to unbalance)"/>
    <m/>
  </r>
  <r>
    <x v="16"/>
    <x v="3"/>
    <x v="0"/>
    <n v="0.41666666666666785"/>
    <x v="1"/>
    <n v="720"/>
    <n v="0.85"/>
    <n v="0.9"/>
    <m/>
    <m/>
    <x v="115"/>
    <d v="1899-12-31T01:25:00"/>
    <d v="1899-12-31T01:50:00"/>
    <x v="34"/>
    <x v="33"/>
    <n v="1.736111111111116E-2"/>
    <m/>
    <s v="Breakdown"/>
    <m/>
    <m/>
    <m/>
    <m/>
    <m/>
    <s v="Vacuum disc filter_stuck (due to NDE Bearing Planetary gear broken)"/>
    <m/>
    <s v="Vacuum disc filter_stuck (due to NDE Bearing Planetary gear broken)"/>
    <m/>
  </r>
  <r>
    <x v="16"/>
    <x v="3"/>
    <x v="0"/>
    <n v="1.0000000000000004"/>
    <x v="0"/>
    <n v="720"/>
    <n v="0.85"/>
    <n v="0.9"/>
    <m/>
    <m/>
    <x v="116"/>
    <d v="1899-12-30T08:46:00"/>
    <d v="1899-12-30T09:46:00"/>
    <x v="20"/>
    <x v="20"/>
    <n v="4.1666666666666685E-2"/>
    <m/>
    <m/>
    <m/>
    <m/>
    <s v="No Loader Available"/>
    <m/>
    <m/>
    <s v="Plant feed bin_low level (due to Loader breakdown)"/>
    <m/>
    <s v="Plant feed bin_low level (due to Loader breakdown)"/>
    <m/>
  </r>
  <r>
    <x v="16"/>
    <x v="3"/>
    <x v="0"/>
    <n v="2.4666666666666659"/>
    <x v="1"/>
    <n v="720"/>
    <n v="0.85"/>
    <n v="0.9"/>
    <m/>
    <m/>
    <x v="116"/>
    <d v="1899-12-30T09:46:00"/>
    <d v="1899-12-30T12:14:00"/>
    <x v="4"/>
    <x v="4"/>
    <n v="0.10277777777777775"/>
    <m/>
    <s v="Breakdown"/>
    <m/>
    <m/>
    <m/>
    <m/>
    <m/>
    <s v="Rejects dewatering screen_polysnap_repair (due to polysnap and side rail broken)"/>
    <m/>
    <s v="Rejects dewatering screen_polysnap_repair (due to polysnap and side rail broken)"/>
    <m/>
  </r>
  <r>
    <x v="16"/>
    <x v="3"/>
    <x v="0"/>
    <n v="4.9999999999999822E-2"/>
    <x v="0"/>
    <n v="720"/>
    <n v="0.85"/>
    <n v="0.9"/>
    <m/>
    <m/>
    <x v="116"/>
    <d v="1899-12-30T16:11:00"/>
    <d v="1899-12-30T16:14:00"/>
    <x v="26"/>
    <x v="26"/>
    <n v="2.0833333333333259E-3"/>
    <m/>
    <m/>
    <m/>
    <m/>
    <s v="Other Contamination"/>
    <m/>
    <m/>
    <s v="Vibrating feeder_chute_block (due to sticky material)"/>
    <m/>
    <s v="Vibrating feeder_chute_block (due to sticky material)"/>
    <m/>
  </r>
  <r>
    <x v="16"/>
    <x v="3"/>
    <x v="0"/>
    <n v="9.9999999999999645E-2"/>
    <x v="0"/>
    <n v="720"/>
    <n v="0.85"/>
    <n v="0.9"/>
    <m/>
    <m/>
    <x v="116"/>
    <d v="1899-12-30T18:47:00"/>
    <d v="1899-12-30T18:53:00"/>
    <x v="23"/>
    <x v="23"/>
    <n v="4.1666666666666519E-3"/>
    <m/>
    <m/>
    <m/>
    <s v="Blocked/Stopped"/>
    <m/>
    <m/>
    <m/>
    <s v="Floats screen_chute_build up material (blocked condition when it is above the centrifuge's capacity)"/>
    <m/>
    <s v="Floats screen_chute_build up material (blocked condition when it is above the centrifuge's capacity)"/>
    <m/>
  </r>
  <r>
    <x v="16"/>
    <x v="3"/>
    <x v="0"/>
    <n v="0.28333333333333233"/>
    <x v="1"/>
    <n v="720"/>
    <n v="0.85"/>
    <n v="0.9"/>
    <m/>
    <m/>
    <x v="116"/>
    <d v="1899-12-30T19:16:00"/>
    <d v="1899-12-30T19:33:00"/>
    <x v="34"/>
    <x v="33"/>
    <n v="1.1805555555555514E-2"/>
    <m/>
    <s v="Breakdown"/>
    <m/>
    <m/>
    <m/>
    <m/>
    <m/>
    <s v="Vacuum disc filter_stuck (due to NDE Bearing Planetary gear broken)"/>
    <m/>
    <s v="Vacuum disc filter_stuck (due to NDE Bearing Planetary gear broken)"/>
    <m/>
  </r>
  <r>
    <x v="16"/>
    <x v="3"/>
    <x v="0"/>
    <n v="0.38333333333333464"/>
    <x v="1"/>
    <n v="720"/>
    <n v="0.85"/>
    <n v="0.9"/>
    <m/>
    <m/>
    <x v="116"/>
    <d v="1899-12-31T01:30:00"/>
    <d v="1899-12-31T01:53:00"/>
    <x v="34"/>
    <x v="33"/>
    <n v="1.5972222222222276E-2"/>
    <m/>
    <s v="Breakdown"/>
    <m/>
    <m/>
    <m/>
    <m/>
    <m/>
    <s v="Vacuum disc filter_stuck (due to NDE Bearing Planetary gear broken)"/>
    <m/>
    <s v="Vacuum disc filter_stuck (due to NDE Bearing Planetary gear broken)"/>
    <m/>
  </r>
  <r>
    <x v="17"/>
    <x v="3"/>
    <x v="0"/>
    <n v="0.29999999999999893"/>
    <x v="0"/>
    <n v="720"/>
    <n v="0.85"/>
    <n v="0.9"/>
    <m/>
    <m/>
    <x v="117"/>
    <d v="1899-12-30T06:14:00"/>
    <d v="1899-12-30T06:32:00"/>
    <x v="20"/>
    <x v="20"/>
    <n v="1.2499999999999956E-2"/>
    <m/>
    <m/>
    <m/>
    <m/>
    <s v="No Loader Operator"/>
    <m/>
    <m/>
    <s v="Plant feed bin_low level (due to Loader operator change shift)"/>
    <m/>
    <s v="Plant feed bin_low level (due to Loader operator change shift)"/>
    <m/>
  </r>
  <r>
    <x v="17"/>
    <x v="3"/>
    <x v="0"/>
    <n v="0.9000000000000008"/>
    <x v="0"/>
    <n v="720"/>
    <n v="0.85"/>
    <n v="0.9"/>
    <m/>
    <m/>
    <x v="117"/>
    <d v="1899-12-30T06:54:00"/>
    <d v="1899-12-30T07:48:00"/>
    <x v="20"/>
    <x v="20"/>
    <n v="3.7500000000000033E-2"/>
    <m/>
    <m/>
    <m/>
    <m/>
    <s v="One Loader Available"/>
    <m/>
    <m/>
    <s v="Plant feed bin_low level (due to only one Loader available)"/>
    <m/>
    <s v="Plant feed bin_low level (due to only one Loader available)"/>
    <m/>
  </r>
  <r>
    <x v="17"/>
    <x v="3"/>
    <x v="0"/>
    <n v="8.3333333333333037E-2"/>
    <x v="1"/>
    <n v="720"/>
    <n v="0.85"/>
    <n v="0.9"/>
    <m/>
    <m/>
    <x v="117"/>
    <d v="1899-12-30T08:15:00"/>
    <d v="1899-12-30T08:20:00"/>
    <x v="22"/>
    <x v="22"/>
    <n v="3.4722222222222099E-3"/>
    <m/>
    <s v="Breakdown"/>
    <m/>
    <m/>
    <m/>
    <m/>
    <m/>
    <s v="Desliming screen_grizzly_evacuation plate (due to contaminant from wear plate liner at plant feed bin)"/>
    <m/>
    <s v="Desliming screen_grizzly_evacuation plate (due to contaminant from wear plate liner at plant feed bin)"/>
    <m/>
  </r>
  <r>
    <x v="17"/>
    <x v="3"/>
    <x v="0"/>
    <n v="0.30000000000000027"/>
    <x v="1"/>
    <n v="720"/>
    <n v="0.85"/>
    <n v="0.9"/>
    <m/>
    <m/>
    <x v="117"/>
    <d v="1899-12-30T10:03:00"/>
    <d v="1899-12-30T10:21:00"/>
    <x v="34"/>
    <x v="33"/>
    <n v="1.2500000000000011E-2"/>
    <m/>
    <s v="Breakdown"/>
    <m/>
    <m/>
    <m/>
    <m/>
    <m/>
    <s v="Vacuum disc filter_stuck (due to NDE Bearing Planetary gear broken)"/>
    <m/>
    <s v="Vacuum disc filter_stuck (due to NDE Bearing Planetary gear broken)"/>
    <m/>
  </r>
  <r>
    <x v="17"/>
    <x v="3"/>
    <x v="0"/>
    <n v="0.28333333333333366"/>
    <x v="0"/>
    <n v="720"/>
    <n v="0.85"/>
    <n v="0.9"/>
    <m/>
    <m/>
    <x v="117"/>
    <d v="1899-12-30T10:48:00"/>
    <d v="1899-12-30T11:05:00"/>
    <x v="28"/>
    <x v="28"/>
    <n v="1.1805555555555569E-2"/>
    <m/>
    <m/>
    <m/>
    <m/>
    <s v="OB Rock Contamination"/>
    <m/>
    <m/>
    <s v="Secondary sizer_block (due to sticky material)"/>
    <m/>
    <s v="Secondary sizer_block (due to sticky material)"/>
    <m/>
  </r>
  <r>
    <x v="17"/>
    <x v="3"/>
    <x v="0"/>
    <n v="0.26666666666666572"/>
    <x v="1"/>
    <n v="720"/>
    <n v="0.85"/>
    <n v="0.9"/>
    <m/>
    <m/>
    <x v="117"/>
    <d v="1899-12-30T11:05:00"/>
    <d v="1899-12-30T11:21:00"/>
    <x v="23"/>
    <x v="23"/>
    <n v="1.1111111111111072E-2"/>
    <m/>
    <s v="Breakdown"/>
    <m/>
    <m/>
    <m/>
    <m/>
    <m/>
    <s v="Floats screen_panel_detached (due to panel broken)"/>
    <m/>
    <s v="Floats screen_panel_detached (due to panel broken)"/>
    <m/>
  </r>
  <r>
    <x v="17"/>
    <x v="3"/>
    <x v="0"/>
    <n v="0.61666666666666714"/>
    <x v="0"/>
    <n v="720"/>
    <n v="0.85"/>
    <n v="0.9"/>
    <m/>
    <m/>
    <x v="117"/>
    <d v="1899-12-30T15:31:00"/>
    <d v="1899-12-30T16:08:00"/>
    <x v="12"/>
    <x v="12"/>
    <n v="2.5694444444444464E-2"/>
    <m/>
    <m/>
    <m/>
    <s v="Blocked/Stopped"/>
    <m/>
    <m/>
    <m/>
    <s v="Sinks screen_chute_block (due to sticky material)"/>
    <m/>
    <s v="Sinks screen_chute_block (due to sticky material)"/>
    <m/>
  </r>
  <r>
    <x v="17"/>
    <x v="3"/>
    <x v="0"/>
    <n v="0.61666666666666714"/>
    <x v="1"/>
    <n v="720"/>
    <n v="0.85"/>
    <n v="0.9"/>
    <m/>
    <m/>
    <x v="117"/>
    <d v="1899-12-31T00:00:00"/>
    <d v="1899-12-31T00:37:00"/>
    <x v="34"/>
    <x v="33"/>
    <n v="2.5694444444444464E-2"/>
    <m/>
    <s v="Breakdown"/>
    <m/>
    <m/>
    <m/>
    <m/>
    <m/>
    <s v="Vacuum disc filter_stuck (due to NDE Bearing Planetary gear broken)"/>
    <m/>
    <s v="Vacuum disc filter_stuck (due to NDE Bearing Planetary gear broken)"/>
    <m/>
  </r>
  <r>
    <x v="17"/>
    <x v="3"/>
    <x v="0"/>
    <n v="0.31666666666666821"/>
    <x v="1"/>
    <n v="720"/>
    <n v="0.85"/>
    <n v="0.9"/>
    <m/>
    <m/>
    <x v="117"/>
    <d v="1899-12-31T05:41:00"/>
    <d v="1899-12-31T06:00:00"/>
    <x v="34"/>
    <x v="33"/>
    <n v="1.3194444444444509E-2"/>
    <m/>
    <s v="Breakdown"/>
    <m/>
    <m/>
    <m/>
    <m/>
    <m/>
    <s v="Vacuum disc filter_stuck (due to NDE Bearing Planetary gear broken)"/>
    <m/>
    <s v="Vacuum disc filter_stuck (due to NDE Bearing Planetary gear broken)"/>
    <m/>
  </r>
  <r>
    <x v="17"/>
    <x v="3"/>
    <x v="0"/>
    <n v="8.5166666666666657"/>
    <x v="0"/>
    <n v="720"/>
    <n v="0.85"/>
    <n v="0.9"/>
    <m/>
    <m/>
    <x v="118"/>
    <d v="1899-12-30T15:01:00"/>
    <d v="1899-12-30T23:32:00"/>
    <x v="13"/>
    <x v="13"/>
    <n v="0.35486111111111107"/>
    <m/>
    <m/>
    <m/>
    <m/>
    <s v="Reject Bin Full"/>
    <m/>
    <m/>
    <s v="Reject emergency yard_full  (due to rain and slippery at reject disposal access)"/>
    <m/>
    <s v="Reject emergency yard_full  (due to rain and slippery at reject disposal access)"/>
    <m/>
  </r>
  <r>
    <x v="17"/>
    <x v="3"/>
    <x v="0"/>
    <n v="0.35000000000000142"/>
    <x v="0"/>
    <n v="720"/>
    <n v="0.85"/>
    <n v="0.9"/>
    <m/>
    <m/>
    <x v="118"/>
    <d v="1899-12-30T23:32:00"/>
    <d v="1899-12-30T23:53:00"/>
    <x v="47"/>
    <x v="2"/>
    <n v="1.4583333333333393E-2"/>
    <m/>
    <m/>
    <m/>
    <m/>
    <s v="Other Contamination"/>
    <m/>
    <m/>
    <s v="Thickener_bed mass and torque_high (due to low yield)"/>
    <m/>
    <s v="Thickener_bed mass and torque_high (due to low yield)"/>
    <m/>
  </r>
  <r>
    <x v="17"/>
    <x v="3"/>
    <x v="0"/>
    <n v="0.71666666666666679"/>
    <x v="0"/>
    <n v="720"/>
    <n v="0.85"/>
    <n v="0.9"/>
    <m/>
    <m/>
    <x v="118"/>
    <d v="1899-12-31T04:48:00"/>
    <d v="1899-12-31T05:31:00"/>
    <x v="20"/>
    <x v="20"/>
    <n v="2.9861111111111116E-2"/>
    <m/>
    <m/>
    <m/>
    <m/>
    <s v="No Loader Operator"/>
    <m/>
    <m/>
    <s v="Feed bin_low level (due to not enough operator loader available)"/>
    <m/>
    <s v="Feed bin_low level (due to not enough operator loader available)"/>
    <m/>
  </r>
  <r>
    <x v="17"/>
    <x v="3"/>
    <x v="0"/>
    <n v="1.4833333333333334"/>
    <x v="0"/>
    <n v="720"/>
    <n v="0.85"/>
    <n v="0.9"/>
    <m/>
    <m/>
    <x v="119"/>
    <d v="1899-12-30T16:31:00"/>
    <d v="1899-12-30T18:00:00"/>
    <x v="47"/>
    <x v="2"/>
    <n v="6.1805555555555558E-2"/>
    <m/>
    <m/>
    <m/>
    <m/>
    <s v="Other Contamination"/>
    <m/>
    <m/>
    <s v="Thickener_dirty water (due to material not setling)"/>
    <m/>
    <s v="Thickener_dirty water (due to material not setling)"/>
    <m/>
  </r>
  <r>
    <x v="17"/>
    <x v="4"/>
    <x v="0"/>
    <n v="0.48333333333333295"/>
    <x v="1"/>
    <n v="744"/>
    <n v="0.85"/>
    <n v="0.9"/>
    <m/>
    <m/>
    <x v="120"/>
    <d v="1899-12-30T10:31:00"/>
    <d v="1899-12-30T11:00:00"/>
    <x v="30"/>
    <x v="21"/>
    <n v="2.0138888888888873E-2"/>
    <m/>
    <s v="Breakdown"/>
    <m/>
    <m/>
    <m/>
    <m/>
    <m/>
    <s v="Fines centrifuge_chute_block (due to broken cyclo drive)"/>
    <m/>
    <s v="Fines centrifuge_chute_block (due to broken cyclo drive)"/>
    <m/>
  </r>
  <r>
    <x v="17"/>
    <x v="4"/>
    <x v="0"/>
    <n v="0.13333333333333286"/>
    <x v="1"/>
    <n v="744"/>
    <n v="0.85"/>
    <n v="0.9"/>
    <m/>
    <m/>
    <x v="120"/>
    <d v="1899-12-30T14:42:00"/>
    <d v="1899-12-30T14:50:00"/>
    <x v="23"/>
    <x v="23"/>
    <n v="5.5555555555555358E-3"/>
    <m/>
    <s v="Breakdown"/>
    <m/>
    <m/>
    <m/>
    <m/>
    <m/>
    <s v="Floats screen_chute_build up material (blocked condition when it is below the centrifuge's capacity)"/>
    <m/>
    <s v="Floats screen_chute_build up material (blocked condition when it is below the centrifuge's capacity)"/>
    <m/>
  </r>
  <r>
    <x v="17"/>
    <x v="4"/>
    <x v="0"/>
    <n v="9.9999999999999645E-2"/>
    <x v="1"/>
    <n v="744"/>
    <n v="0.85"/>
    <n v="0.9"/>
    <m/>
    <m/>
    <x v="120"/>
    <d v="1899-12-30T14:59:00"/>
    <d v="1899-12-30T15:05:00"/>
    <x v="23"/>
    <x v="23"/>
    <n v="4.1666666666666519E-3"/>
    <m/>
    <s v="Breakdown"/>
    <m/>
    <m/>
    <m/>
    <m/>
    <m/>
    <s v="Floats screen_chute_build up material (blocked condition when it is below the centrifuge's capacity)"/>
    <m/>
    <s v="Floats screen_chute_build up material (blocked condition when it is below the centrifuge's capacity)"/>
    <m/>
  </r>
  <r>
    <x v="17"/>
    <x v="4"/>
    <x v="0"/>
    <n v="0.33333333333333481"/>
    <x v="1"/>
    <n v="744"/>
    <n v="0.85"/>
    <n v="0.9"/>
    <m/>
    <m/>
    <x v="120"/>
    <d v="1899-12-30T15:05:00"/>
    <d v="1899-12-30T15:25:00"/>
    <x v="23"/>
    <x v="23"/>
    <n v="1.3888888888888951E-2"/>
    <m/>
    <s v="Breakdown"/>
    <m/>
    <m/>
    <m/>
    <m/>
    <m/>
    <s v="Floats screen_panel_repair (due to panel broken and detached)"/>
    <m/>
    <s v="Floats screen_panel_repair (due to panel broken and detached)"/>
    <m/>
  </r>
  <r>
    <x v="17"/>
    <x v="4"/>
    <x v="0"/>
    <n v="0.14999999999999947"/>
    <x v="1"/>
    <n v="744"/>
    <n v="0.85"/>
    <n v="0.9"/>
    <m/>
    <m/>
    <x v="120"/>
    <d v="1899-12-30T19:41:00"/>
    <d v="1899-12-30T19:50:00"/>
    <x v="18"/>
    <x v="18"/>
    <n v="6.2499999999999778E-3"/>
    <m/>
    <s v="Breakdown"/>
    <m/>
    <m/>
    <m/>
    <m/>
    <m/>
    <s v="Product collector conveyor_stop without indication (MTC under investigation)"/>
    <m/>
    <s v="Product collector conveyor_stop without indication (MTC under investigation)"/>
    <m/>
  </r>
  <r>
    <x v="17"/>
    <x v="4"/>
    <x v="0"/>
    <n v="1.3666666666666671"/>
    <x v="1"/>
    <n v="744"/>
    <n v="0.85"/>
    <n v="0.9"/>
    <m/>
    <m/>
    <x v="120"/>
    <d v="1899-12-30T20:09:00"/>
    <d v="1899-12-30T21:31:00"/>
    <x v="30"/>
    <x v="21"/>
    <n v="5.6944444444444464E-2"/>
    <m/>
    <s v="Breakdown"/>
    <m/>
    <m/>
    <m/>
    <m/>
    <m/>
    <s v="Centrifuge 1425_ampere_low (due to broken cyclo drive)"/>
    <m/>
    <s v="Centrifuge 1425_ampere_low (due to broken cyclo drive)"/>
    <m/>
  </r>
  <r>
    <x v="17"/>
    <x v="4"/>
    <x v="0"/>
    <n v="1.6833333333333327"/>
    <x v="1"/>
    <n v="744"/>
    <n v="0.85"/>
    <n v="0.9"/>
    <m/>
    <m/>
    <x v="120"/>
    <d v="1899-12-30T21:47:00"/>
    <d v="1899-12-30T23:28:00"/>
    <x v="30"/>
    <x v="21"/>
    <n v="7.0138888888888862E-2"/>
    <m/>
    <s v="Breakdown"/>
    <m/>
    <m/>
    <m/>
    <m/>
    <m/>
    <s v="Centrifuge 1425_ampere_low (due to broken cyclo drive)"/>
    <m/>
    <s v="Centrifuge 1425_ampere_low (due to broken cyclo drive)"/>
    <m/>
  </r>
  <r>
    <x v="17"/>
    <x v="4"/>
    <x v="0"/>
    <n v="6.2166666666666659"/>
    <x v="1"/>
    <n v="744"/>
    <n v="0.85"/>
    <n v="0.9"/>
    <m/>
    <m/>
    <x v="120"/>
    <d v="1899-12-30T23:47:00"/>
    <d v="1899-12-31T06:00:00"/>
    <x v="30"/>
    <x v="21"/>
    <n v="0.25902777777777775"/>
    <m/>
    <s v="Breakdown"/>
    <m/>
    <m/>
    <m/>
    <m/>
    <m/>
    <s v="Centrifuge 1425_ampere_low (due to broken cyclo drive)"/>
    <m/>
    <s v="Centrifuge 1425_ampere_low (due to broken cyclo drive)"/>
    <m/>
  </r>
  <r>
    <x v="17"/>
    <x v="4"/>
    <x v="0"/>
    <n v="21"/>
    <x v="1"/>
    <n v="744"/>
    <n v="0.85"/>
    <n v="0.9"/>
    <m/>
    <m/>
    <x v="121"/>
    <d v="1899-12-30T06:00:00"/>
    <d v="1899-12-31T03:00:00"/>
    <x v="30"/>
    <x v="21"/>
    <n v="0.875"/>
    <m/>
    <s v="Breakdown"/>
    <m/>
    <m/>
    <m/>
    <m/>
    <m/>
    <s v="Centrifuge 1425_ampere_low (due to broken cyclo drive)"/>
    <m/>
    <s v="Centrifuge 1425_ampere_low (due to broken cyclo drive)"/>
    <m/>
  </r>
  <r>
    <x v="17"/>
    <x v="4"/>
    <x v="0"/>
    <n v="3"/>
    <x v="1"/>
    <n v="744"/>
    <n v="0.85"/>
    <n v="0.9"/>
    <m/>
    <m/>
    <x v="121"/>
    <d v="1899-12-31T03:00:00"/>
    <d v="1899-12-31T06:00:00"/>
    <x v="30"/>
    <x v="21"/>
    <n v="0.125"/>
    <m/>
    <s v="No Parts"/>
    <m/>
    <m/>
    <m/>
    <m/>
    <m/>
    <s v="Centrifuge 1425_breakdown (due to unsuitable cyclo drive)"/>
    <m/>
    <s v="Centrifuge 1425_breakdown (due to unsuitable cyclo drive)"/>
    <m/>
  </r>
  <r>
    <x v="17"/>
    <x v="4"/>
    <x v="0"/>
    <n v="15.266666666666666"/>
    <x v="1"/>
    <n v="744"/>
    <n v="0.85"/>
    <n v="0.9"/>
    <m/>
    <m/>
    <x v="122"/>
    <d v="1899-12-30T06:00:00"/>
    <d v="1899-12-30T21:16:00"/>
    <x v="30"/>
    <x v="21"/>
    <n v="0.63611111111111107"/>
    <m/>
    <s v="No Parts"/>
    <m/>
    <m/>
    <m/>
    <m/>
    <m/>
    <s v="Centrifuge 1425_breakdown (due to unsuitable cyclo drive)"/>
    <m/>
    <s v="Centrifuge 1425_breakdown (due to unsuitable cyclo drive)"/>
    <m/>
  </r>
  <r>
    <x v="17"/>
    <x v="4"/>
    <x v="0"/>
    <n v="0.60000000000000053"/>
    <x v="1"/>
    <n v="744"/>
    <n v="0.85"/>
    <n v="0.9"/>
    <m/>
    <m/>
    <x v="122"/>
    <d v="1899-12-30T21:16:00"/>
    <d v="1899-12-30T21:52:00"/>
    <x v="48"/>
    <x v="46"/>
    <n v="2.5000000000000022E-2"/>
    <m/>
    <s v="Breakdown"/>
    <m/>
    <m/>
    <m/>
    <m/>
    <m/>
    <s v="Reject filter conveyor_trip (due to pull wire error)"/>
    <m/>
    <s v="Reject filter conveyor_trip (due to pull wire error)"/>
    <m/>
  </r>
  <r>
    <x v="17"/>
    <x v="4"/>
    <x v="0"/>
    <n v="1.6833333333333327"/>
    <x v="1"/>
    <n v="744"/>
    <n v="0.85"/>
    <n v="0.9"/>
    <m/>
    <m/>
    <x v="122"/>
    <d v="1899-12-30T21:52:00"/>
    <d v="1899-12-30T23:33:00"/>
    <x v="49"/>
    <x v="47"/>
    <n v="7.0138888888888862E-2"/>
    <m/>
    <s v="Breakdown"/>
    <m/>
    <m/>
    <m/>
    <m/>
    <m/>
    <s v="Reject gate_trip (due to sequence error)"/>
    <m/>
    <s v="Reject gate_trip (due to sequence error)"/>
    <m/>
  </r>
  <r>
    <x v="17"/>
    <x v="4"/>
    <x v="0"/>
    <n v="2.4833333333333352"/>
    <x v="1"/>
    <n v="744"/>
    <n v="0.85"/>
    <n v="0.9"/>
    <m/>
    <m/>
    <x v="122"/>
    <d v="1899-12-30T23:47:00"/>
    <d v="1899-12-31T02:16:00"/>
    <x v="30"/>
    <x v="21"/>
    <n v="0.1034722222222223"/>
    <m/>
    <s v="Breakdown"/>
    <m/>
    <m/>
    <m/>
    <m/>
    <m/>
    <s v="Fines centrifuge_clutch_release (due to clutch under performance)"/>
    <m/>
    <s v="Fines centrifuge_clutch_release (due to clutch under performance)"/>
    <m/>
  </r>
  <r>
    <x v="17"/>
    <x v="4"/>
    <x v="0"/>
    <n v="0.5166666666666675"/>
    <x v="1"/>
    <n v="744"/>
    <n v="0.85"/>
    <n v="0.9"/>
    <m/>
    <m/>
    <x v="122"/>
    <d v="1899-12-31T03:44:00"/>
    <d v="1899-12-31T04:15:00"/>
    <x v="30"/>
    <x v="21"/>
    <n v="2.1527777777777812E-2"/>
    <m/>
    <s v="Breakdown"/>
    <m/>
    <m/>
    <m/>
    <m/>
    <m/>
    <s v="Fines centrifuge_clutch_release (due to cable sensor broken)"/>
    <m/>
    <s v="Fines centrifuge_clutch_release (due to cable sensor broken)"/>
    <m/>
  </r>
  <r>
    <x v="17"/>
    <x v="4"/>
    <x v="0"/>
    <n v="1.3166666666666673"/>
    <x v="1"/>
    <n v="744"/>
    <n v="0.85"/>
    <n v="0.9"/>
    <m/>
    <m/>
    <x v="123"/>
    <d v="1899-12-30T08:38:00"/>
    <d v="1899-12-30T09:57:00"/>
    <x v="4"/>
    <x v="4"/>
    <n v="5.4861111111111138E-2"/>
    <m/>
    <s v="Breakdown"/>
    <m/>
    <m/>
    <m/>
    <m/>
    <m/>
    <s v="Rejects dewatering screen_panel_repair (due to panel &amp; polysnap broken)"/>
    <m/>
    <s v="Rejects dewatering screen_panel_repair (due to panel &amp; polysnap broken)"/>
    <m/>
  </r>
  <r>
    <x v="17"/>
    <x v="4"/>
    <x v="0"/>
    <n v="9.9999999999999645E-2"/>
    <x v="1"/>
    <n v="744"/>
    <n v="0.85"/>
    <n v="0.9"/>
    <m/>
    <m/>
    <x v="123"/>
    <d v="1899-12-30T11:20:00"/>
    <d v="1899-12-30T11:26:00"/>
    <x v="50"/>
    <x v="48"/>
    <n v="4.1666666666666519E-3"/>
    <m/>
    <s v="Breakdown"/>
    <m/>
    <m/>
    <m/>
    <m/>
    <m/>
    <s v="Belt press filter_communication_not healthy (ue to connector profibus bfp#4 broken)"/>
    <m/>
    <s v="Belt press filter_communication_not healthy (ue to connector profibus bfp#4 broken)"/>
    <m/>
  </r>
  <r>
    <x v="17"/>
    <x v="4"/>
    <x v="0"/>
    <n v="0.63333333333333375"/>
    <x v="1"/>
    <n v="744"/>
    <n v="0.85"/>
    <n v="0.9"/>
    <m/>
    <m/>
    <x v="123"/>
    <d v="1899-12-30T23:49:00"/>
    <d v="1899-12-31T00:27:00"/>
    <x v="40"/>
    <x v="39"/>
    <n v="2.6388888888888906E-2"/>
    <m/>
    <s v="Breakdown"/>
    <m/>
    <m/>
    <m/>
    <m/>
    <m/>
    <s v="Reject sampler_hammer instream (due to problem in motor brake)"/>
    <m/>
    <s v="Reject sampler_hammer instream (due to problem in motor brake)"/>
    <m/>
  </r>
  <r>
    <x v="17"/>
    <x v="4"/>
    <x v="0"/>
    <n v="3.1333333333333329"/>
    <x v="0"/>
    <n v="744"/>
    <n v="0.85"/>
    <n v="0.9"/>
    <m/>
    <m/>
    <x v="123"/>
    <d v="1899-12-31T00:27:00"/>
    <d v="1899-12-31T03:35:00"/>
    <x v="2"/>
    <x v="2"/>
    <n v="0.13055555555555554"/>
    <m/>
    <m/>
    <m/>
    <m/>
    <s v="Other Contamination"/>
    <m/>
    <m/>
    <s v="Thickener_bed mass &amp; torque_high (due to low flotation yield)"/>
    <m/>
    <s v="Thickener_bed mass &amp; torque_high (due to low flotation yield)"/>
    <m/>
  </r>
  <r>
    <x v="17"/>
    <x v="4"/>
    <x v="0"/>
    <n v="0.26666666666666572"/>
    <x v="1"/>
    <n v="744"/>
    <n v="0.85"/>
    <n v="0.9"/>
    <m/>
    <m/>
    <x v="123"/>
    <d v="1899-12-31T05:35:00"/>
    <d v="1899-12-31T05:51:00"/>
    <x v="34"/>
    <x v="33"/>
    <n v="1.1111111111111072E-2"/>
    <m/>
    <s v="Breakdown"/>
    <m/>
    <m/>
    <m/>
    <m/>
    <m/>
    <s v="Vacuum disc filter_stuck (due to NDE Bearing (Slide Bearing) failure)"/>
    <m/>
    <s v="Vacuum disc filter_stuck (due to NDE Bearing (Slide Bearing) failure)"/>
    <m/>
  </r>
  <r>
    <x v="17"/>
    <x v="4"/>
    <x v="0"/>
    <n v="0.15000000000000213"/>
    <x v="1"/>
    <n v="744"/>
    <n v="0.85"/>
    <n v="0.9"/>
    <m/>
    <m/>
    <x v="123"/>
    <d v="1899-12-31T05:51:00"/>
    <d v="1899-12-31T06:00:00"/>
    <x v="23"/>
    <x v="23"/>
    <n v="6.2500000000000888E-3"/>
    <m/>
    <s v="Breakdown"/>
    <m/>
    <m/>
    <m/>
    <m/>
    <m/>
    <s v="Floats screen_panel_replace (due to panel broken)"/>
    <m/>
    <s v="Floats screen_panel_replace (due to panel broken)"/>
    <m/>
  </r>
  <r>
    <x v="18"/>
    <x v="4"/>
    <x v="0"/>
    <n v="0.1500000000000008"/>
    <x v="1"/>
    <n v="744"/>
    <n v="0.85"/>
    <n v="0.9"/>
    <m/>
    <m/>
    <x v="124"/>
    <d v="1899-12-30T06:30:00"/>
    <d v="1899-12-30T06:39:00"/>
    <x v="30"/>
    <x v="21"/>
    <n v="6.2500000000000333E-3"/>
    <m/>
    <s v="Breakdown"/>
    <m/>
    <m/>
    <m/>
    <m/>
    <m/>
    <s v="Centrifuge 1425_tilt switch block chute_active (due to Indication direct hit form material)"/>
    <m/>
    <s v="Centrifuge 1425_tilt switch block chute_active (due to Indication direct hit form material)"/>
    <m/>
  </r>
  <r>
    <x v="18"/>
    <x v="4"/>
    <x v="0"/>
    <n v="9.9999999999999645E-2"/>
    <x v="1"/>
    <n v="744"/>
    <n v="0.85"/>
    <n v="0.9"/>
    <m/>
    <m/>
    <x v="124"/>
    <d v="1899-12-30T06:41:00"/>
    <d v="1899-12-30T06:47:00"/>
    <x v="46"/>
    <x v="45"/>
    <n v="4.1666666666666519E-3"/>
    <m/>
    <s v="Breakdown"/>
    <m/>
    <m/>
    <m/>
    <m/>
    <m/>
    <s v="Spiral feed pump_spiral distributor_unbalance (orifice plate wear)"/>
    <m/>
    <s v="Spiral feed pump_spiral distributor_unbalance (orifice plate wear)"/>
    <m/>
  </r>
  <r>
    <x v="18"/>
    <x v="4"/>
    <x v="0"/>
    <n v="0.26666666666666838"/>
    <x v="1"/>
    <n v="744"/>
    <n v="0.85"/>
    <n v="0.9"/>
    <m/>
    <m/>
    <x v="124"/>
    <d v="1899-12-30T12:56:00"/>
    <d v="1899-12-30T13:12:00"/>
    <x v="34"/>
    <x v="33"/>
    <n v="1.1111111111111183E-2"/>
    <m/>
    <s v="Breakdown"/>
    <m/>
    <m/>
    <m/>
    <m/>
    <m/>
    <s v="Vacuum disc filter_stuck (due to NDE Bearing (Slide Bearing) failure)"/>
    <m/>
    <s v="Vacuum disc filter_stuck (due to NDE Bearing (Slide Bearing) failure)"/>
    <m/>
  </r>
  <r>
    <x v="18"/>
    <x v="4"/>
    <x v="0"/>
    <n v="0.33333333333333215"/>
    <x v="1"/>
    <n v="744"/>
    <n v="0.85"/>
    <n v="0.9"/>
    <m/>
    <m/>
    <x v="124"/>
    <d v="1899-12-30T13:15:00"/>
    <d v="1899-12-30T13:35:00"/>
    <x v="23"/>
    <x v="23"/>
    <n v="1.388888888888884E-2"/>
    <m/>
    <s v="Breakdown"/>
    <m/>
    <m/>
    <m/>
    <m/>
    <m/>
    <s v="Floats screen_panel_replace (due to cliprail broken)"/>
    <m/>
    <s v="Floats screen_panel_replace (due to cliprail broken)"/>
    <m/>
  </r>
  <r>
    <x v="18"/>
    <x v="4"/>
    <x v="0"/>
    <n v="0.75"/>
    <x v="0"/>
    <n v="744"/>
    <n v="0.85"/>
    <n v="0.9"/>
    <m/>
    <m/>
    <x v="124"/>
    <d v="1899-12-30T13:35:00"/>
    <d v="1899-12-30T14:20:00"/>
    <x v="20"/>
    <x v="20"/>
    <n v="3.125E-2"/>
    <m/>
    <m/>
    <m/>
    <m/>
    <m/>
    <m/>
    <s v="Incident"/>
    <s v="Plant feed bin_low level (due to Loader accident)"/>
    <m/>
    <s v="Plant feed bin_low level (due to Loader accident)"/>
    <m/>
  </r>
  <r>
    <x v="18"/>
    <x v="4"/>
    <x v="0"/>
    <n v="1.9833333333333316"/>
    <x v="0"/>
    <n v="744"/>
    <n v="0.85"/>
    <n v="0.9"/>
    <m/>
    <m/>
    <x v="124"/>
    <d v="1899-12-30T14:52:00"/>
    <d v="1899-12-30T16:51:00"/>
    <x v="20"/>
    <x v="20"/>
    <n v="8.2638888888888817E-2"/>
    <m/>
    <m/>
    <m/>
    <m/>
    <m/>
    <m/>
    <s v="Incident"/>
    <s v="Plant feed bin_low level (due to Loader accident)"/>
    <m/>
    <s v="Plant feed bin_low level (due to Loader accident)"/>
    <m/>
  </r>
  <r>
    <x v="18"/>
    <x v="4"/>
    <x v="0"/>
    <n v="0.24999999999999911"/>
    <x v="1"/>
    <n v="744"/>
    <n v="0.85"/>
    <n v="0.9"/>
    <m/>
    <m/>
    <x v="124"/>
    <d v="1899-12-30T17:16:00"/>
    <d v="1899-12-30T17:31:00"/>
    <x v="40"/>
    <x v="39"/>
    <n v="1.041666666666663E-2"/>
    <m/>
    <s v="Breakdown"/>
    <m/>
    <m/>
    <m/>
    <m/>
    <m/>
    <s v="Reject sampler_hammer instream (due to problem in motor brake)"/>
    <m/>
    <s v="Reject sampler_hammer instream (due to problem in motor brake)"/>
    <m/>
  </r>
  <r>
    <x v="18"/>
    <x v="4"/>
    <x v="0"/>
    <n v="0.2333333333333325"/>
    <x v="1"/>
    <n v="744"/>
    <n v="0.85"/>
    <n v="0.9"/>
    <m/>
    <m/>
    <x v="124"/>
    <d v="1899-12-30T19:34:00"/>
    <d v="1899-12-30T19:48:00"/>
    <x v="34"/>
    <x v="33"/>
    <n v="9.7222222222221877E-3"/>
    <m/>
    <s v="Breakdown"/>
    <m/>
    <m/>
    <m/>
    <m/>
    <m/>
    <s v="Vacuum disc filter_stuck (due to NDE Bearing (Slide Bearing) failure)"/>
    <m/>
    <s v="Vacuum disc filter_stuck (due to NDE Bearing (Slide Bearing) failure)"/>
    <m/>
  </r>
  <r>
    <x v="18"/>
    <x v="4"/>
    <x v="0"/>
    <n v="4.7499999999999991"/>
    <x v="0"/>
    <n v="744"/>
    <n v="0.85"/>
    <n v="0.9"/>
    <m/>
    <m/>
    <x v="125"/>
    <d v="1899-12-30T11:55:00"/>
    <d v="1899-12-30T16:40:00"/>
    <x v="2"/>
    <x v="2"/>
    <n v="0.19791666666666663"/>
    <m/>
    <m/>
    <m/>
    <m/>
    <s v="Other Contamination"/>
    <m/>
    <m/>
    <s v="Thickener_bed mass &amp; torque_high (due to thermal coal contamination)"/>
    <m/>
    <s v="Thickener_bed mass &amp; torque_high (due to thermal coal contamination)"/>
    <m/>
  </r>
  <r>
    <x v="18"/>
    <x v="4"/>
    <x v="0"/>
    <n v="2.5833333333333321"/>
    <x v="0"/>
    <n v="744"/>
    <n v="0.85"/>
    <n v="0.9"/>
    <m/>
    <m/>
    <x v="125"/>
    <d v="1899-12-30T20:53:00"/>
    <d v="1899-12-30T23:28:00"/>
    <x v="2"/>
    <x v="2"/>
    <n v="0.10763888888888884"/>
    <m/>
    <m/>
    <m/>
    <m/>
    <s v="Other Contamination"/>
    <m/>
    <m/>
    <s v="Thickener_bed mass &amp; torque_high (due to thermal coal contamination)"/>
    <m/>
    <s v="Thickener_bed mass &amp; torque_high (due to thermal coal contamination)"/>
    <m/>
  </r>
  <r>
    <x v="18"/>
    <x v="4"/>
    <x v="0"/>
    <n v="0.44999999999999973"/>
    <x v="0"/>
    <n v="744"/>
    <n v="0.85"/>
    <n v="0.9"/>
    <m/>
    <m/>
    <x v="126"/>
    <d v="1899-12-30T07:08:00"/>
    <d v="1899-12-30T07:35:00"/>
    <x v="20"/>
    <x v="20"/>
    <n v="1.8749999999999989E-2"/>
    <m/>
    <m/>
    <m/>
    <m/>
    <s v="No Loader Operator"/>
    <m/>
    <m/>
    <s v="Plant feed bin_low level (due to no Loader operator)"/>
    <m/>
    <s v="Plant feed bin_low level (due to no Loader operator)"/>
    <m/>
  </r>
  <r>
    <x v="18"/>
    <x v="4"/>
    <x v="0"/>
    <n v="0.58333333333333393"/>
    <x v="0"/>
    <n v="744"/>
    <n v="0.85"/>
    <n v="0.9"/>
    <m/>
    <m/>
    <x v="126"/>
    <d v="1899-12-30T09:01:00"/>
    <d v="1899-12-30T09:36:00"/>
    <x v="20"/>
    <x v="20"/>
    <n v="2.430555555555558E-2"/>
    <m/>
    <m/>
    <m/>
    <m/>
    <s v="No Loader Operator"/>
    <m/>
    <m/>
    <s v="Plant feed bin_low level (due to no Loader operator)"/>
    <m/>
    <s v="Plant feed bin_low level (due to no Loader operator)"/>
    <m/>
  </r>
  <r>
    <x v="18"/>
    <x v="4"/>
    <x v="0"/>
    <n v="0.81666666666666643"/>
    <x v="0"/>
    <n v="744"/>
    <n v="0.85"/>
    <n v="0.9"/>
    <m/>
    <m/>
    <x v="126"/>
    <d v="1899-12-30T11:22:00"/>
    <d v="1899-12-30T12:11:00"/>
    <x v="20"/>
    <x v="20"/>
    <n v="3.4027777777777768E-2"/>
    <m/>
    <m/>
    <m/>
    <m/>
    <s v="No Loader Operator"/>
    <m/>
    <m/>
    <s v="Plant feed bin_low level (due to no Loader operator)"/>
    <m/>
    <s v="Plant feed bin_low level (due to no Loader operator)"/>
    <m/>
  </r>
  <r>
    <x v="18"/>
    <x v="4"/>
    <x v="0"/>
    <n v="0.71666666666666679"/>
    <x v="0"/>
    <n v="744"/>
    <n v="0.85"/>
    <n v="0.9"/>
    <m/>
    <m/>
    <x v="126"/>
    <d v="1899-12-30T15:40:00"/>
    <d v="1899-12-30T16:23:00"/>
    <x v="20"/>
    <x v="20"/>
    <n v="2.9861111111111116E-2"/>
    <m/>
    <m/>
    <m/>
    <m/>
    <s v="No Loader Operator"/>
    <m/>
    <m/>
    <s v="Plant feed bin_low level (due to no Loader operator)"/>
    <m/>
    <s v="Plant feed bin_low level (due to no Loader operator)"/>
    <m/>
  </r>
  <r>
    <x v="18"/>
    <x v="4"/>
    <x v="0"/>
    <n v="0.26666666666666838"/>
    <x v="1"/>
    <n v="744"/>
    <n v="0.85"/>
    <n v="0.9"/>
    <m/>
    <m/>
    <x v="126"/>
    <d v="1899-12-30T16:52:00"/>
    <d v="1899-12-30T17:08:00"/>
    <x v="34"/>
    <x v="33"/>
    <n v="1.1111111111111183E-2"/>
    <m/>
    <s v="Breakdown"/>
    <m/>
    <m/>
    <m/>
    <m/>
    <m/>
    <s v="Vacuum disc filter_stuck (due to NDE Bearing (Slide Bearing) failure)"/>
    <m/>
    <s v="Vacuum disc filter_stuck (due to NDE Bearing (Slide Bearing) failure)"/>
    <m/>
  </r>
  <r>
    <x v="18"/>
    <x v="4"/>
    <x v="0"/>
    <n v="0.33333333333333481"/>
    <x v="1"/>
    <n v="744"/>
    <n v="0.85"/>
    <n v="0.9"/>
    <m/>
    <m/>
    <x v="126"/>
    <d v="1899-12-30T18:06:00"/>
    <d v="1899-12-30T18:26:00"/>
    <x v="34"/>
    <x v="33"/>
    <n v="1.3888888888888951E-2"/>
    <m/>
    <s v="Breakdown"/>
    <m/>
    <m/>
    <m/>
    <m/>
    <m/>
    <s v="Vacuum disc filter_stuck (due to NDE Bearing (Slide Bearing) failure)"/>
    <m/>
    <s v="Vacuum disc filter_stuck (due to NDE Bearing (Slide Bearing) failure)"/>
    <m/>
  </r>
  <r>
    <x v="18"/>
    <x v="4"/>
    <x v="0"/>
    <n v="0.25000000000000178"/>
    <x v="1"/>
    <n v="744"/>
    <n v="0.85"/>
    <n v="0.9"/>
    <m/>
    <m/>
    <x v="126"/>
    <d v="1899-12-30T19:40:00"/>
    <d v="1899-12-30T19:55:00"/>
    <x v="34"/>
    <x v="33"/>
    <n v="1.0416666666666741E-2"/>
    <m/>
    <s v="Breakdown"/>
    <m/>
    <m/>
    <m/>
    <m/>
    <m/>
    <s v="Vacuum disc filter_stuck (due to NDE Bearing (Slide Bearing) failure)"/>
    <m/>
    <s v="Vacuum disc filter_stuck (due to NDE Bearing (Slide Bearing) failure)"/>
    <m/>
  </r>
  <r>
    <x v="18"/>
    <x v="4"/>
    <x v="0"/>
    <n v="0.33333333333333215"/>
    <x v="1"/>
    <n v="744"/>
    <n v="0.85"/>
    <n v="0.9"/>
    <m/>
    <m/>
    <x v="126"/>
    <d v="1899-12-30T20:15:00"/>
    <d v="1899-12-30T20:35:00"/>
    <x v="34"/>
    <x v="33"/>
    <n v="1.388888888888884E-2"/>
    <m/>
    <s v="Breakdown"/>
    <m/>
    <m/>
    <m/>
    <m/>
    <m/>
    <s v="Vacuum disc filter_stuck (due to NDE Bearing (Slide Bearing) failure)"/>
    <m/>
    <s v="Vacuum disc filter_stuck (due to NDE Bearing (Slide Bearing) failure)"/>
    <m/>
  </r>
  <r>
    <x v="18"/>
    <x v="4"/>
    <x v="0"/>
    <n v="0.33333333333333215"/>
    <x v="1"/>
    <n v="744"/>
    <n v="0.85"/>
    <n v="0.9"/>
    <m/>
    <m/>
    <x v="126"/>
    <d v="1899-12-30T21:24:00"/>
    <d v="1899-12-30T21:44:00"/>
    <x v="34"/>
    <x v="33"/>
    <n v="1.388888888888884E-2"/>
    <m/>
    <s v="Breakdown"/>
    <m/>
    <m/>
    <m/>
    <m/>
    <m/>
    <s v="Vacuum disc filter_stuck (due to NDE Bearing (Slide Bearing) failure)"/>
    <m/>
    <s v="Vacuum disc filter_stuck (due to NDE Bearing (Slide Bearing) failure)"/>
    <m/>
  </r>
  <r>
    <x v="18"/>
    <x v="4"/>
    <x v="0"/>
    <n v="0.31666666666666554"/>
    <x v="1"/>
    <n v="744"/>
    <n v="0.85"/>
    <n v="0.9"/>
    <m/>
    <m/>
    <x v="126"/>
    <d v="1899-12-30T22:16:00"/>
    <d v="1899-12-30T22:35:00"/>
    <x v="34"/>
    <x v="33"/>
    <n v="1.3194444444444398E-2"/>
    <m/>
    <s v="Breakdown"/>
    <m/>
    <m/>
    <m/>
    <m/>
    <m/>
    <s v="Vacuum disc filter_stuck (due to NDE Bearing (Slide Bearing) failure)"/>
    <m/>
    <s v="Vacuum disc filter_stuck (due to NDE Bearing (Slide Bearing) failure)"/>
    <m/>
  </r>
  <r>
    <x v="18"/>
    <x v="4"/>
    <x v="0"/>
    <n v="6.666666666666643E-2"/>
    <x v="1"/>
    <n v="744"/>
    <n v="0.85"/>
    <n v="0.9"/>
    <m/>
    <m/>
    <x v="126"/>
    <d v="1899-12-30T23:06:00"/>
    <d v="1899-12-30T23:10:00"/>
    <x v="12"/>
    <x v="12"/>
    <n v="2.7777777777777679E-3"/>
    <m/>
    <s v="Breakdown"/>
    <m/>
    <m/>
    <m/>
    <m/>
    <m/>
    <s v="Sinks screen_chute_block (due to Cover Tilt Switch wear &amp; material direct hit to tilt switch)"/>
    <m/>
    <s v="Sinks screen_chute_block (due to Cover Tilt Switch wear &amp; material direct hit to tilt switch)"/>
    <m/>
  </r>
  <r>
    <x v="18"/>
    <x v="4"/>
    <x v="0"/>
    <n v="0.41666666666666519"/>
    <x v="1"/>
    <n v="744"/>
    <n v="0.85"/>
    <n v="0.9"/>
    <m/>
    <m/>
    <x v="126"/>
    <d v="1899-12-30T23:10:00"/>
    <d v="1899-12-30T23:35:00"/>
    <x v="23"/>
    <x v="23"/>
    <n v="1.7361111111111049E-2"/>
    <m/>
    <s v="Breakdown"/>
    <m/>
    <m/>
    <m/>
    <m/>
    <m/>
    <s v="Floats screen_panel_replace (due to panel broken)"/>
    <m/>
    <s v="Floats screen_panel_replace (due to panel broken)"/>
    <m/>
  </r>
  <r>
    <x v="18"/>
    <x v="4"/>
    <x v="0"/>
    <n v="0.33333333333333215"/>
    <x v="1"/>
    <n v="744"/>
    <n v="0.85"/>
    <n v="0.9"/>
    <m/>
    <m/>
    <x v="126"/>
    <d v="1899-12-31T00:12:00"/>
    <d v="1899-12-31T00:32:00"/>
    <x v="34"/>
    <x v="33"/>
    <n v="1.388888888888884E-2"/>
    <m/>
    <s v="Breakdown"/>
    <m/>
    <m/>
    <m/>
    <m/>
    <m/>
    <s v="Vacuum disc filter_stuck (due to NDE Bearing (Slide Bearing) failure)"/>
    <m/>
    <s v="Vacuum disc filter_stuck (due to NDE Bearing (Slide Bearing) failure)"/>
    <m/>
  </r>
  <r>
    <x v="18"/>
    <x v="4"/>
    <x v="0"/>
    <n v="0.28333333333333499"/>
    <x v="1"/>
    <n v="744"/>
    <n v="0.85"/>
    <n v="0.9"/>
    <m/>
    <m/>
    <x v="126"/>
    <d v="1899-12-31T01:52:00"/>
    <d v="1899-12-31T02:09:00"/>
    <x v="34"/>
    <x v="33"/>
    <n v="1.1805555555555625E-2"/>
    <m/>
    <s v="Breakdown"/>
    <m/>
    <m/>
    <m/>
    <m/>
    <m/>
    <s v="Vacuum disc filter_stuck (due to NDE Bearing (Slide Bearing) failure)"/>
    <m/>
    <s v="Vacuum disc filter_stuck (due to NDE Bearing (Slide Bearing) failure)"/>
    <m/>
  </r>
  <r>
    <x v="18"/>
    <x v="4"/>
    <x v="0"/>
    <n v="0.31666666666666821"/>
    <x v="1"/>
    <n v="744"/>
    <n v="0.85"/>
    <n v="0.9"/>
    <m/>
    <m/>
    <x v="126"/>
    <d v="1899-12-31T02:31:00"/>
    <d v="1899-12-31T02:50:00"/>
    <x v="34"/>
    <x v="33"/>
    <n v="1.3194444444444509E-2"/>
    <m/>
    <s v="Breakdown"/>
    <m/>
    <m/>
    <m/>
    <m/>
    <m/>
    <s v="Vacuum disc filter_stuck (due to NDE Bearing (Slide Bearing) failure)"/>
    <m/>
    <s v="Vacuum disc filter_stuck (due to NDE Bearing (Slide Bearing) failure)"/>
    <m/>
  </r>
  <r>
    <x v="18"/>
    <x v="4"/>
    <x v="0"/>
    <n v="0.28333333333333499"/>
    <x v="1"/>
    <n v="744"/>
    <n v="0.85"/>
    <n v="0.9"/>
    <m/>
    <m/>
    <x v="126"/>
    <d v="1899-12-31T03:26:00"/>
    <d v="1899-12-31T03:43:00"/>
    <x v="34"/>
    <x v="33"/>
    <n v="1.1805555555555625E-2"/>
    <m/>
    <s v="Breakdown"/>
    <m/>
    <m/>
    <m/>
    <m/>
    <m/>
    <s v="Vacuum disc filter_stuck (due to NDE Bearing (Slide Bearing) failure)"/>
    <m/>
    <s v="Vacuum disc filter_stuck (due to NDE Bearing (Slide Bearing) failure)"/>
    <m/>
  </r>
  <r>
    <x v="18"/>
    <x v="4"/>
    <x v="0"/>
    <n v="0.35000000000000142"/>
    <x v="0"/>
    <n v="744"/>
    <n v="0.85"/>
    <n v="0.9"/>
    <m/>
    <m/>
    <x v="126"/>
    <d v="1899-12-31T04:40:00"/>
    <d v="1899-12-31T05:01:00"/>
    <x v="20"/>
    <x v="20"/>
    <n v="1.4583333333333393E-2"/>
    <m/>
    <m/>
    <m/>
    <m/>
    <s v="One Loader Available"/>
    <m/>
    <m/>
    <s v="Plant feed bin_low level (due to only one Loader available)"/>
    <m/>
    <s v="Plant feed bin_low level (due to only one Loader available)"/>
    <m/>
  </r>
  <r>
    <x v="18"/>
    <x v="4"/>
    <x v="0"/>
    <n v="2.2166666666666668"/>
    <x v="1"/>
    <n v="744"/>
    <n v="0.85"/>
    <n v="0.9"/>
    <m/>
    <m/>
    <x v="127"/>
    <d v="1899-12-30T07:56:00"/>
    <d v="1899-12-30T10:09:00"/>
    <x v="34"/>
    <x v="33"/>
    <n v="9.2361111111111116E-2"/>
    <m/>
    <s v="Breakdown"/>
    <m/>
    <m/>
    <m/>
    <m/>
    <m/>
    <s v="Vacuum disc filter_stuck (due to NDE Bearing (Slide Bearing) failure)"/>
    <m/>
    <s v="Vacuum disc filter_stuck (due to NDE Bearing (Slide Bearing) failure)"/>
    <m/>
  </r>
  <r>
    <x v="18"/>
    <x v="4"/>
    <x v="0"/>
    <n v="0.25000000000000044"/>
    <x v="1"/>
    <n v="744"/>
    <n v="0.85"/>
    <n v="0.9"/>
    <m/>
    <m/>
    <x v="127"/>
    <d v="1899-12-30T11:46:00"/>
    <d v="1899-12-30T12:01:00"/>
    <x v="34"/>
    <x v="33"/>
    <n v="1.0416666666666685E-2"/>
    <m/>
    <s v="Breakdown"/>
    <m/>
    <m/>
    <m/>
    <m/>
    <m/>
    <s v="Vacuum disc filter_stuck (due to NDE Bearing (Slide Bearing) failure)"/>
    <m/>
    <s v="Vacuum disc filter_stuck (due to NDE Bearing (Slide Bearing) failure)"/>
    <m/>
  </r>
  <r>
    <x v="18"/>
    <x v="4"/>
    <x v="0"/>
    <n v="0.48333333333333162"/>
    <x v="1"/>
    <n v="744"/>
    <n v="0.85"/>
    <n v="0.9"/>
    <m/>
    <m/>
    <x v="127"/>
    <d v="1899-12-30T12:28:00"/>
    <d v="1899-12-30T12:57:00"/>
    <x v="12"/>
    <x v="12"/>
    <n v="2.0138888888888817E-2"/>
    <m/>
    <s v="Breakdown"/>
    <m/>
    <m/>
    <m/>
    <m/>
    <m/>
    <s v="Sinks screen_chute_block (due to Cover Tilt Switch wear &amp; material direct hit to tilt switch)"/>
    <m/>
    <s v="Sinks screen_chute_block (due to Cover Tilt Switch wear &amp; material direct hit to tilt switch)"/>
    <m/>
  </r>
  <r>
    <x v="18"/>
    <x v="4"/>
    <x v="0"/>
    <n v="0.19999999999999929"/>
    <x v="1"/>
    <n v="744"/>
    <n v="0.85"/>
    <n v="0.9"/>
    <m/>
    <m/>
    <x v="127"/>
    <d v="1899-12-30T14:55:00"/>
    <d v="1899-12-30T15:07:00"/>
    <x v="34"/>
    <x v="33"/>
    <n v="8.3333333333333037E-3"/>
    <m/>
    <s v="Breakdown"/>
    <m/>
    <m/>
    <m/>
    <m/>
    <m/>
    <s v="Vacuum disc filter_stuck (due to NDE Bearing (Slide Bearing) failure)"/>
    <m/>
    <s v="Vacuum disc filter_stuck (due to NDE Bearing (Slide Bearing) failure)"/>
    <m/>
  </r>
  <r>
    <x v="18"/>
    <x v="4"/>
    <x v="0"/>
    <n v="0.2333333333333325"/>
    <x v="1"/>
    <n v="744"/>
    <n v="0.85"/>
    <n v="0.9"/>
    <m/>
    <m/>
    <x v="127"/>
    <d v="1899-12-30T15:53:00"/>
    <d v="1899-12-30T16:07:00"/>
    <x v="34"/>
    <x v="33"/>
    <n v="9.7222222222221877E-3"/>
    <m/>
    <s v="Breakdown"/>
    <m/>
    <m/>
    <m/>
    <m/>
    <m/>
    <s v="Vacuum disc filter_stuck (due to NDE Bearing (Slide Bearing) failure)"/>
    <m/>
    <s v="Vacuum disc filter_stuck (due to NDE Bearing (Slide Bearing) failure)"/>
    <m/>
  </r>
  <r>
    <x v="18"/>
    <x v="4"/>
    <x v="0"/>
    <n v="0.26666666666666838"/>
    <x v="1"/>
    <n v="744"/>
    <n v="0.85"/>
    <n v="0.9"/>
    <m/>
    <m/>
    <x v="127"/>
    <d v="1899-12-30T16:48:00"/>
    <d v="1899-12-30T17:04:00"/>
    <x v="34"/>
    <x v="33"/>
    <n v="1.1111111111111183E-2"/>
    <m/>
    <s v="Breakdown"/>
    <m/>
    <m/>
    <m/>
    <m/>
    <m/>
    <s v="Vacuum disc filter_stuck (due to NDE Bearing (Slide Bearing) failure)"/>
    <m/>
    <s v="Vacuum disc filter_stuck (due to NDE Bearing (Slide Bearing) failure)"/>
    <m/>
  </r>
  <r>
    <x v="18"/>
    <x v="4"/>
    <x v="0"/>
    <n v="0.33333333333333215"/>
    <x v="1"/>
    <n v="744"/>
    <n v="0.85"/>
    <n v="0.9"/>
    <m/>
    <m/>
    <x v="127"/>
    <d v="1899-12-30T17:44:00"/>
    <d v="1899-12-30T18:04:00"/>
    <x v="34"/>
    <x v="33"/>
    <n v="1.388888888888884E-2"/>
    <m/>
    <s v="Breakdown"/>
    <m/>
    <m/>
    <m/>
    <m/>
    <m/>
    <s v="Vacuum disc filter_stuck (due to NDE Bearing (Slide Bearing) failure)"/>
    <m/>
    <s v="Vacuum disc filter_stuck (due to NDE Bearing (Slide Bearing) failure)"/>
    <m/>
  </r>
  <r>
    <x v="18"/>
    <x v="4"/>
    <x v="0"/>
    <n v="0.28333333333333499"/>
    <x v="1"/>
    <n v="744"/>
    <n v="0.85"/>
    <n v="0.9"/>
    <m/>
    <m/>
    <x v="127"/>
    <d v="1899-12-30T19:46:00"/>
    <d v="1899-12-30T20:03:00"/>
    <x v="34"/>
    <x v="33"/>
    <n v="1.1805555555555625E-2"/>
    <m/>
    <s v="Breakdown"/>
    <m/>
    <m/>
    <m/>
    <m/>
    <m/>
    <s v="Vacuum disc filter_stuck (due to NDE Bearing (Slide Bearing) failure)"/>
    <m/>
    <s v="Vacuum disc filter_stuck (due to NDE Bearing (Slide Bearing) failure)"/>
    <m/>
  </r>
  <r>
    <x v="18"/>
    <x v="4"/>
    <x v="0"/>
    <n v="3.3999999999999986"/>
    <x v="0"/>
    <n v="744"/>
    <n v="0.85"/>
    <n v="0.9"/>
    <m/>
    <m/>
    <x v="127"/>
    <d v="1899-12-30T21:23:00"/>
    <d v="1899-12-31T00:47:00"/>
    <x v="2"/>
    <x v="2"/>
    <n v="0.14166666666666661"/>
    <m/>
    <m/>
    <m/>
    <m/>
    <s v="Other Contamination"/>
    <m/>
    <m/>
    <s v="Thickener_bed mass &amp; torque_high (due to thermal coal contamination)"/>
    <m/>
    <s v="Thickener_bed mass &amp; torque_high (due to thermal coal contamination)"/>
    <m/>
  </r>
  <r>
    <x v="18"/>
    <x v="4"/>
    <x v="0"/>
    <n v="0.30000000000000426"/>
    <x v="1"/>
    <n v="744"/>
    <n v="0.85"/>
    <n v="0.9"/>
    <m/>
    <m/>
    <x v="127"/>
    <d v="1899-12-31T02:43:00"/>
    <d v="1899-12-31T03:01:00"/>
    <x v="34"/>
    <x v="33"/>
    <n v="1.2500000000000178E-2"/>
    <m/>
    <s v="Breakdown"/>
    <m/>
    <m/>
    <m/>
    <m/>
    <m/>
    <s v="Vacuum disc filter_stuck (due to NDE Bearing (Slide Bearing) failure)"/>
    <m/>
    <s v="Vacuum disc filter_stuck (due to NDE Bearing (Slide Bearing) failure)"/>
    <m/>
  </r>
  <r>
    <x v="18"/>
    <x v="4"/>
    <x v="0"/>
    <n v="0.26666666666666572"/>
    <x v="1"/>
    <n v="744"/>
    <n v="0.85"/>
    <n v="0.9"/>
    <m/>
    <m/>
    <x v="127"/>
    <d v="1899-12-31T04:24:00"/>
    <d v="1899-12-31T04:40:00"/>
    <x v="34"/>
    <x v="33"/>
    <n v="1.1111111111111072E-2"/>
    <m/>
    <s v="Breakdown"/>
    <m/>
    <m/>
    <m/>
    <m/>
    <m/>
    <s v="Vacuum disc filter_stuck (due to NDE Bearing (Slide Bearing) failure)"/>
    <m/>
    <s v="Vacuum disc filter_stuck (due to NDE Bearing (Slide Bearing) failure)"/>
    <m/>
  </r>
  <r>
    <x v="18"/>
    <x v="4"/>
    <x v="0"/>
    <n v="0.8333333333333357"/>
    <x v="0"/>
    <n v="744"/>
    <n v="0.85"/>
    <n v="0.9"/>
    <m/>
    <m/>
    <x v="127"/>
    <d v="1899-12-31T04:40:00"/>
    <d v="1899-12-31T05:30:00"/>
    <x v="2"/>
    <x v="2"/>
    <n v="3.4722222222222321E-2"/>
    <m/>
    <m/>
    <m/>
    <m/>
    <s v="Other Contamination"/>
    <m/>
    <m/>
    <s v="Thickener_dirty water (due to low flotation yield)"/>
    <m/>
    <s v="Thickener_dirty water (due to low flotation yield)"/>
    <m/>
  </r>
  <r>
    <x v="18"/>
    <x v="4"/>
    <x v="0"/>
    <n v="0.49999999999999822"/>
    <x v="2"/>
    <n v="744"/>
    <n v="0.85"/>
    <n v="0.9"/>
    <m/>
    <m/>
    <x v="127"/>
    <d v="1899-12-31T05:30:00"/>
    <d v="1899-12-31T06:00:00"/>
    <x v="0"/>
    <x v="0"/>
    <n v="2.0833333333333259E-2"/>
    <s v="Maintenance Day"/>
    <m/>
    <m/>
    <m/>
    <m/>
    <m/>
    <m/>
    <s v="Emergency maintenance day"/>
    <m/>
    <s v="Emergency maintenance day"/>
    <m/>
  </r>
  <r>
    <x v="18"/>
    <x v="4"/>
    <x v="0"/>
    <n v="20.016666666666666"/>
    <x v="2"/>
    <n v="744"/>
    <n v="0.85"/>
    <n v="0.9"/>
    <m/>
    <m/>
    <x v="128"/>
    <d v="1899-12-30T06:00:00"/>
    <d v="1899-12-31T02:01:00"/>
    <x v="0"/>
    <x v="0"/>
    <n v="0.83402777777777781"/>
    <s v="Maintenance Day"/>
    <m/>
    <m/>
    <m/>
    <m/>
    <m/>
    <m/>
    <s v="Emergency maintenance day"/>
    <m/>
    <s v="Emergency maintenance day"/>
    <m/>
  </r>
  <r>
    <x v="18"/>
    <x v="4"/>
    <x v="0"/>
    <n v="1.8833333333333346"/>
    <x v="1"/>
    <n v="744"/>
    <n v="0.85"/>
    <n v="0.9"/>
    <m/>
    <m/>
    <x v="128"/>
    <d v="1899-12-31T04:07:00"/>
    <d v="1899-12-31T06:00:00"/>
    <x v="34"/>
    <x v="33"/>
    <n v="7.8472222222222276E-2"/>
    <m/>
    <s v="Breakdown"/>
    <m/>
    <m/>
    <m/>
    <m/>
    <m/>
    <s v="Vacuum disc filter_stuck (due to There’s slippage in the newly fitted Planetary gearbox)"/>
    <m/>
    <s v="Vacuum disc filter_stuck (due to There’s slippage in the newly fitted Planetary gearbox)"/>
    <m/>
  </r>
  <r>
    <x v="18"/>
    <x v="4"/>
    <x v="0"/>
    <n v="20.68333333333333"/>
    <x v="1"/>
    <n v="744"/>
    <n v="0.85"/>
    <n v="0.9"/>
    <m/>
    <m/>
    <x v="129"/>
    <d v="1899-12-30T06:00:00"/>
    <d v="1899-12-31T02:41:00"/>
    <x v="34"/>
    <x v="33"/>
    <n v="0.86180555555555549"/>
    <m/>
    <s v="Breakdown"/>
    <m/>
    <m/>
    <m/>
    <m/>
    <m/>
    <s v="Vacuum disc filter_stuck (due to There’s slippage in the newly fitted Planetary gearbox)"/>
    <m/>
    <s v="Vacuum disc filter_stuck (due to There’s slippage in the newly fitted Planetary gearbox)"/>
    <m/>
  </r>
  <r>
    <x v="18"/>
    <x v="4"/>
    <x v="0"/>
    <n v="3.3333333333333215E-2"/>
    <x v="0"/>
    <n v="744"/>
    <n v="0.85"/>
    <n v="0.9"/>
    <m/>
    <m/>
    <x v="129"/>
    <d v="1899-12-31T03:50:00"/>
    <d v="1899-12-31T03:52:00"/>
    <x v="50"/>
    <x v="48"/>
    <n v="1.388888888888884E-3"/>
    <m/>
    <m/>
    <m/>
    <s v="Productions Delay"/>
    <m/>
    <m/>
    <m/>
    <s v="Plant stop (due to noise checking on relief valve hose rail BFP area)"/>
    <m/>
    <s v="Plant stop (due to noise checking on relief valve hose rail BFP area)"/>
    <m/>
  </r>
  <r>
    <x v="18"/>
    <x v="4"/>
    <x v="0"/>
    <n v="1.0500000000000003"/>
    <x v="0"/>
    <n v="744"/>
    <n v="0.85"/>
    <n v="0.9"/>
    <m/>
    <m/>
    <x v="130"/>
    <d v="1899-12-30T09:29:00"/>
    <d v="1899-12-30T10:32:00"/>
    <x v="17"/>
    <x v="17"/>
    <n v="4.3750000000000011E-2"/>
    <m/>
    <m/>
    <m/>
    <s v="Blocked/Stopped"/>
    <m/>
    <m/>
    <m/>
    <s v="Reject transfer conveyor_trip (due to high load of reject)"/>
    <m/>
    <s v="Reject transfer conveyor_trip (due to high load of reject)"/>
    <m/>
  </r>
  <r>
    <x v="18"/>
    <x v="4"/>
    <x v="0"/>
    <n v="0.13333333333333552"/>
    <x v="1"/>
    <n v="744"/>
    <n v="0.85"/>
    <n v="0.9"/>
    <m/>
    <m/>
    <x v="130"/>
    <d v="1899-12-30T23:33:00"/>
    <d v="1899-12-30T23:41:00"/>
    <x v="3"/>
    <x v="3"/>
    <n v="5.5555555555556468E-3"/>
    <m/>
    <s v="Breakdown"/>
    <m/>
    <m/>
    <m/>
    <m/>
    <m/>
    <s v="HM cyclone_pressure_low (due to Metal contaminant at impeller eye of SLP-1155)"/>
    <m/>
    <s v="HM cyclone_pressure_low (due to Metal contaminant at impeller eye of SLP-1155)"/>
    <m/>
  </r>
  <r>
    <x v="19"/>
    <x v="4"/>
    <x v="0"/>
    <n v="6.666666666666643E-2"/>
    <x v="0"/>
    <n v="744"/>
    <n v="0.85"/>
    <n v="0.9"/>
    <m/>
    <m/>
    <x v="131"/>
    <d v="1899-12-30T15:38:00"/>
    <d v="1899-12-30T15:42:00"/>
    <x v="26"/>
    <x v="26"/>
    <n v="2.7777777777777679E-3"/>
    <m/>
    <m/>
    <m/>
    <m/>
    <s v="Other Contamination"/>
    <m/>
    <m/>
    <s v="Vibrating feeder_block (due sticky material)"/>
    <m/>
    <s v="Vibrating feeder_block (due sticky material)"/>
    <m/>
  </r>
  <r>
    <x v="19"/>
    <x v="4"/>
    <x v="0"/>
    <n v="3.3333333333333215E-2"/>
    <x v="0"/>
    <n v="744"/>
    <n v="0.85"/>
    <n v="0.9"/>
    <m/>
    <m/>
    <x v="131"/>
    <d v="1899-12-30T17:26:00"/>
    <d v="1899-12-30T17:28:00"/>
    <x v="26"/>
    <x v="26"/>
    <n v="1.388888888888884E-3"/>
    <m/>
    <m/>
    <m/>
    <m/>
    <s v="Other Contamination"/>
    <m/>
    <m/>
    <s v="Vibrating feeder_block (due sticky material)"/>
    <m/>
    <s v="Vibrating feeder_block (due sticky material)"/>
    <m/>
  </r>
  <r>
    <x v="19"/>
    <x v="4"/>
    <x v="0"/>
    <n v="0.28333333333333366"/>
    <x v="1"/>
    <n v="744"/>
    <n v="0.85"/>
    <n v="0.9"/>
    <m/>
    <m/>
    <x v="132"/>
    <d v="1899-12-30T10:48:00"/>
    <d v="1899-12-30T11:05:00"/>
    <x v="40"/>
    <x v="39"/>
    <n v="1.1805555555555569E-2"/>
    <m/>
    <s v="Breakdown"/>
    <m/>
    <m/>
    <m/>
    <m/>
    <m/>
    <s v="Reject sampler_trip (due to reject sampler error)"/>
    <m/>
    <s v="Reject sampler_trip (due to reject sampler error)"/>
    <m/>
  </r>
  <r>
    <x v="19"/>
    <x v="4"/>
    <x v="0"/>
    <n v="9.9999999999999645E-2"/>
    <x v="1"/>
    <n v="744"/>
    <n v="0.85"/>
    <n v="0.9"/>
    <m/>
    <m/>
    <x v="132"/>
    <d v="1899-12-30T11:05:00"/>
    <d v="1899-12-30T11:11:00"/>
    <x v="23"/>
    <x v="23"/>
    <n v="4.1666666666666519E-3"/>
    <m/>
    <s v="Breakdown"/>
    <m/>
    <m/>
    <m/>
    <m/>
    <m/>
    <s v="Floats screen_panel_repair (due to panel detached)"/>
    <m/>
    <s v="Floats screen_panel_repair (due to panel detached)"/>
    <m/>
  </r>
  <r>
    <x v="19"/>
    <x v="4"/>
    <x v="0"/>
    <n v="5.049999999999998"/>
    <x v="1"/>
    <n v="744"/>
    <n v="0.85"/>
    <n v="0.9"/>
    <m/>
    <m/>
    <x v="132"/>
    <d v="1899-12-30T14:02:00"/>
    <d v="1899-12-30T19:05:00"/>
    <x v="3"/>
    <x v="3"/>
    <n v="0.21041666666666659"/>
    <m/>
    <s v="Breakdown"/>
    <m/>
    <m/>
    <m/>
    <m/>
    <m/>
    <s v="HM Cyclone_repair (due to lower cone leakage)"/>
    <m/>
    <s v="HM Cyclone_repair (due to lower cone leakage)"/>
    <m/>
  </r>
  <r>
    <x v="19"/>
    <x v="4"/>
    <x v="0"/>
    <n v="9.9999999999999645E-2"/>
    <x v="1"/>
    <n v="744"/>
    <n v="0.85"/>
    <n v="0.9"/>
    <m/>
    <m/>
    <x v="133"/>
    <d v="1899-12-30T14:59:00"/>
    <d v="1899-12-30T15:05:00"/>
    <x v="23"/>
    <x v="23"/>
    <n v="4.1666666666666519E-3"/>
    <m/>
    <s v="Breakdown"/>
    <m/>
    <m/>
    <m/>
    <m/>
    <m/>
    <s v="Floats screen_chute_build up material (blocked condition when it is below the centrifuge's capacity)"/>
    <m/>
    <s v="Floats screen_chute_build up material (blocked condition when it is below the centrifuge's capacity)"/>
    <m/>
  </r>
  <r>
    <x v="19"/>
    <x v="4"/>
    <x v="0"/>
    <n v="0.36666666666666803"/>
    <x v="1"/>
    <n v="744"/>
    <n v="0.85"/>
    <n v="0.9"/>
    <m/>
    <m/>
    <x v="133"/>
    <d v="1899-12-30T15:05:00"/>
    <d v="1899-12-30T15:27:00"/>
    <x v="22"/>
    <x v="22"/>
    <n v="1.5277777777777835E-2"/>
    <m/>
    <s v="Breakdown"/>
    <m/>
    <m/>
    <m/>
    <m/>
    <m/>
    <s v="Desliming screen_panel_repair (due panel detached)"/>
    <m/>
    <s v="Desliming screen_panel_repair (due panel detached)"/>
    <m/>
  </r>
  <r>
    <x v="19"/>
    <x v="4"/>
    <x v="0"/>
    <n v="6.666666666666643E-2"/>
    <x v="0"/>
    <n v="744"/>
    <n v="0.85"/>
    <n v="0.9"/>
    <m/>
    <m/>
    <x v="133"/>
    <d v="1899-12-30T05:03:00"/>
    <d v="1899-12-30T05:07:00"/>
    <x v="26"/>
    <x v="26"/>
    <n v="2.7777777777777679E-3"/>
    <m/>
    <m/>
    <m/>
    <m/>
    <s v="Other Contamination"/>
    <m/>
    <m/>
    <s v="Vibrating feeder_chute_block (due to sticky material)"/>
    <m/>
    <s v="Vibrating feeder_chute_block (due to sticky material)"/>
    <m/>
  </r>
  <r>
    <x v="19"/>
    <x v="4"/>
    <x v="0"/>
    <n v="0.79999999999999982"/>
    <x v="0"/>
    <n v="744"/>
    <n v="0.85"/>
    <n v="0.9"/>
    <m/>
    <m/>
    <x v="134"/>
    <d v="1899-12-30T06:02:00"/>
    <d v="1899-12-30T06:50:00"/>
    <x v="20"/>
    <x v="20"/>
    <n v="3.3333333333333326E-2"/>
    <m/>
    <m/>
    <m/>
    <m/>
    <s v="No Loader Operator"/>
    <m/>
    <m/>
    <s v="Plant feed bin_low level (due to change shift)"/>
    <m/>
    <s v="Plant feed bin_low level (due to change shift)"/>
    <m/>
  </r>
  <r>
    <x v="19"/>
    <x v="4"/>
    <x v="0"/>
    <n v="0.50000000000000089"/>
    <x v="1"/>
    <n v="744"/>
    <n v="0.85"/>
    <n v="0.9"/>
    <m/>
    <m/>
    <x v="134"/>
    <d v="1899-12-30T06:50:00"/>
    <d v="1899-12-30T07:20:00"/>
    <x v="22"/>
    <x v="22"/>
    <n v="2.083333333333337E-2"/>
    <m/>
    <s v="Breakdown"/>
    <m/>
    <m/>
    <m/>
    <m/>
    <m/>
    <s v="Desliming screen_polysnap_repair (due to broken)"/>
    <m/>
    <s v="Desliming screen_polysnap_repair (due to broken)"/>
    <m/>
  </r>
  <r>
    <x v="19"/>
    <x v="4"/>
    <x v="0"/>
    <n v="0.75"/>
    <x v="1"/>
    <n v="744"/>
    <n v="0.85"/>
    <n v="0.9"/>
    <m/>
    <m/>
    <x v="134"/>
    <d v="1899-12-30T07:40:00"/>
    <d v="1899-12-30T08:25:00"/>
    <x v="23"/>
    <x v="23"/>
    <n v="3.125E-2"/>
    <m/>
    <s v="Breakdown"/>
    <m/>
    <m/>
    <m/>
    <m/>
    <m/>
    <s v="Floats screen_chute_build up material (due to tilt switch not active)"/>
    <m/>
    <s v="Floats screen_chute_build up material (due to tilt switch not active)"/>
    <m/>
  </r>
  <r>
    <x v="19"/>
    <x v="4"/>
    <x v="0"/>
    <n v="0.2166666666666659"/>
    <x v="1"/>
    <n v="744"/>
    <n v="0.85"/>
    <n v="0.9"/>
    <m/>
    <m/>
    <x v="134"/>
    <d v="1899-12-30T11:51:00"/>
    <d v="1899-12-30T12:04:00"/>
    <x v="34"/>
    <x v="33"/>
    <n v="9.0277777777777457E-3"/>
    <m/>
    <s v="Breakdown"/>
    <m/>
    <m/>
    <m/>
    <m/>
    <m/>
    <s v="Vacuum disc filter_stuck (due to NDE Bearing (Slide Bearing) failure)"/>
    <m/>
    <s v="Vacuum disc filter_stuck (due to NDE Bearing (Slide Bearing) failure)"/>
    <m/>
  </r>
  <r>
    <x v="19"/>
    <x v="4"/>
    <x v="0"/>
    <n v="0.24999999999999911"/>
    <x v="1"/>
    <n v="744"/>
    <n v="0.85"/>
    <n v="0.9"/>
    <m/>
    <m/>
    <x v="134"/>
    <d v="1899-12-30T13:54:00"/>
    <d v="1899-12-30T14:09:00"/>
    <x v="34"/>
    <x v="33"/>
    <n v="1.041666666666663E-2"/>
    <m/>
    <s v="Breakdown"/>
    <m/>
    <m/>
    <m/>
    <m/>
    <m/>
    <s v="Vacuum disc filter_stuck (due to NDE Bearing (Slide Bearing) failure)"/>
    <m/>
    <s v="Vacuum disc filter_stuck (due to NDE Bearing (Slide Bearing) failure)"/>
    <m/>
  </r>
  <r>
    <x v="19"/>
    <x v="4"/>
    <x v="0"/>
    <n v="9.9999999999999645E-2"/>
    <x v="1"/>
    <n v="744"/>
    <n v="0.85"/>
    <n v="0.9"/>
    <m/>
    <m/>
    <x v="134"/>
    <d v="1899-12-30T14:55:00"/>
    <d v="1899-12-30T15:01:00"/>
    <x v="23"/>
    <x v="23"/>
    <n v="4.1666666666666519E-3"/>
    <m/>
    <s v="Breakdown"/>
    <m/>
    <m/>
    <m/>
    <m/>
    <m/>
    <s v="Floats screen_chute_build up material (blocked condition when it is below the centrifuge's capacity)"/>
    <m/>
    <s v="Floats screen_chute_build up material (blocked condition when it is below the centrifuge's capacity)"/>
    <m/>
  </r>
  <r>
    <x v="19"/>
    <x v="4"/>
    <x v="0"/>
    <n v="0.29999999999999893"/>
    <x v="1"/>
    <n v="744"/>
    <n v="0.85"/>
    <n v="0.9"/>
    <m/>
    <m/>
    <x v="134"/>
    <d v="1899-12-30T15:47:00"/>
    <d v="1899-12-30T16:05:00"/>
    <x v="34"/>
    <x v="33"/>
    <n v="1.2499999999999956E-2"/>
    <m/>
    <s v="Breakdown"/>
    <m/>
    <m/>
    <m/>
    <m/>
    <m/>
    <s v="Vacuum disc filter_stuck (due to NDE Bearing (Slide Bearing) failure)"/>
    <m/>
    <s v="Vacuum disc filter_stuck (due to NDE Bearing (Slide Bearing) failure)"/>
    <m/>
  </r>
  <r>
    <x v="19"/>
    <x v="4"/>
    <x v="0"/>
    <n v="0.36666666666666803"/>
    <x v="1"/>
    <n v="744"/>
    <n v="0.85"/>
    <n v="0.9"/>
    <m/>
    <m/>
    <x v="134"/>
    <d v="1899-12-30T18:57:00"/>
    <d v="1899-12-30T19:19:00"/>
    <x v="34"/>
    <x v="33"/>
    <n v="1.5277777777777835E-2"/>
    <m/>
    <s v="Breakdown"/>
    <m/>
    <m/>
    <m/>
    <m/>
    <m/>
    <s v="Vacuum disc filter_stuck (due to NDE Bearing (Slide Bearing) failure)"/>
    <m/>
    <s v="Vacuum disc filter_stuck (due to NDE Bearing (Slide Bearing) failure)"/>
    <m/>
  </r>
  <r>
    <x v="19"/>
    <x v="4"/>
    <x v="0"/>
    <n v="0.63333333333333375"/>
    <x v="1"/>
    <n v="744"/>
    <n v="0.85"/>
    <n v="0.9"/>
    <m/>
    <m/>
    <x v="134"/>
    <d v="1899-12-30T20:12:00"/>
    <d v="1899-12-30T20:50:00"/>
    <x v="34"/>
    <x v="33"/>
    <n v="2.6388888888888906E-2"/>
    <m/>
    <s v="Breakdown"/>
    <m/>
    <m/>
    <m/>
    <m/>
    <m/>
    <s v="Vacuum disc filter_stuck (due to NDE Bearing (Slide Bearing) failure)"/>
    <m/>
    <s v="Vacuum disc filter_stuck (due to NDE Bearing (Slide Bearing) failure)"/>
    <m/>
  </r>
  <r>
    <x v="19"/>
    <x v="4"/>
    <x v="0"/>
    <n v="1.1666666666666652"/>
    <x v="1"/>
    <n v="744"/>
    <n v="0.85"/>
    <n v="0.9"/>
    <m/>
    <m/>
    <x v="134"/>
    <d v="1899-12-30T20:50:00"/>
    <d v="1899-12-30T22:00:00"/>
    <x v="12"/>
    <x v="12"/>
    <n v="4.8611111111111049E-2"/>
    <m/>
    <s v="Breakdown"/>
    <m/>
    <m/>
    <m/>
    <m/>
    <m/>
    <s v="Sinks screen_exciter cover_replace (due to cover broken)"/>
    <m/>
    <s v="Sinks screen_exciter cover_replace (due to cover broken)"/>
    <m/>
  </r>
  <r>
    <x v="19"/>
    <x v="4"/>
    <x v="0"/>
    <n v="0.66666666666666663"/>
    <x v="0"/>
    <n v="744"/>
    <n v="0.85"/>
    <n v="0.9"/>
    <m/>
    <m/>
    <x v="134"/>
    <d v="1899-12-30T01:31:00"/>
    <d v="1899-12-30T02:11:00"/>
    <x v="26"/>
    <x v="26"/>
    <n v="2.7777777777777776E-2"/>
    <m/>
    <m/>
    <m/>
    <m/>
    <s v="OB Rock Contamination"/>
    <m/>
    <m/>
    <s v="Plant feed bin_low level (due to feeder breaker stuck OB)"/>
    <m/>
    <s v="Plant feed bin_low level (due to feeder breaker stuck OB)"/>
    <m/>
  </r>
  <r>
    <x v="19"/>
    <x v="4"/>
    <x v="0"/>
    <n v="0.35000000000000009"/>
    <x v="0"/>
    <n v="744"/>
    <n v="0.85"/>
    <n v="0.9"/>
    <m/>
    <m/>
    <x v="134"/>
    <d v="1899-12-30T04:26:00"/>
    <d v="1899-12-30T04:47:00"/>
    <x v="20"/>
    <x v="20"/>
    <n v="1.4583333333333337E-2"/>
    <m/>
    <m/>
    <m/>
    <m/>
    <s v="One Loader Available"/>
    <m/>
    <m/>
    <s v="Plant feed bin_low level (due to only one Loader available)"/>
    <m/>
    <s v="Plant feed bin_low level (due to only one Loader available)"/>
    <m/>
  </r>
  <r>
    <x v="19"/>
    <x v="4"/>
    <x v="0"/>
    <n v="9.9999999999999645E-2"/>
    <x v="1"/>
    <n v="744"/>
    <n v="0.85"/>
    <n v="0.9"/>
    <m/>
    <m/>
    <x v="134"/>
    <d v="1899-12-30T05:25:00"/>
    <d v="1899-12-30T05:31:00"/>
    <x v="23"/>
    <x v="23"/>
    <n v="4.1666666666666519E-3"/>
    <m/>
    <s v="Breakdown"/>
    <m/>
    <m/>
    <m/>
    <m/>
    <m/>
    <s v="Floats screen_chute_build up material (blocked condition when it is below the centrifuge's capacity)"/>
    <m/>
    <s v="Floats screen_chute_build up material (blocked condition when it is below the centrifuge's capacity)"/>
    <m/>
  </r>
  <r>
    <x v="19"/>
    <x v="4"/>
    <x v="0"/>
    <n v="0.11666666666666625"/>
    <x v="1"/>
    <n v="744"/>
    <n v="0.85"/>
    <n v="0.9"/>
    <m/>
    <m/>
    <x v="134"/>
    <d v="1899-12-30T05:36:00"/>
    <d v="1899-12-30T05:43:00"/>
    <x v="23"/>
    <x v="23"/>
    <n v="4.8611111111110938E-3"/>
    <m/>
    <s v="Breakdown"/>
    <m/>
    <m/>
    <m/>
    <m/>
    <m/>
    <s v="Floats screen_chute_build up material (blocked condition when it is below the centrifuge's capacity)"/>
    <m/>
    <s v="Floats screen_chute_build up material (blocked condition when it is below the centrifuge's capacity)"/>
    <m/>
  </r>
  <r>
    <x v="19"/>
    <x v="4"/>
    <x v="0"/>
    <n v="0.13333333333333286"/>
    <x v="1"/>
    <n v="744"/>
    <n v="0.85"/>
    <n v="0.9"/>
    <m/>
    <m/>
    <x v="135"/>
    <d v="1899-12-30T08:17:00"/>
    <d v="1899-12-30T08:25:00"/>
    <x v="23"/>
    <x v="23"/>
    <n v="5.5555555555555358E-3"/>
    <m/>
    <s v="Breakdown"/>
    <m/>
    <m/>
    <m/>
    <m/>
    <m/>
    <s v="Floats screen_chute_build up material (blocked condition when it is below the centrifuge's capacity)"/>
    <m/>
    <s v="Floats screen_chute_build up material (blocked condition when it is below the centrifuge's capacity)"/>
    <m/>
  </r>
  <r>
    <x v="19"/>
    <x v="4"/>
    <x v="0"/>
    <n v="0.23333333333333384"/>
    <x v="1"/>
    <n v="744"/>
    <n v="0.85"/>
    <n v="0.9"/>
    <m/>
    <m/>
    <x v="135"/>
    <d v="1899-12-30T08:37:00"/>
    <d v="1899-12-30T08:51:00"/>
    <x v="23"/>
    <x v="23"/>
    <n v="9.7222222222222432E-3"/>
    <m/>
    <s v="Breakdown"/>
    <m/>
    <m/>
    <m/>
    <m/>
    <m/>
    <s v="Floats screen_chute_build up material (blocked condition when it is below the centrifuge's capacity)"/>
    <m/>
    <s v="Floats screen_chute_build up material (blocked condition when it is below the centrifuge's capacity)"/>
    <m/>
  </r>
  <r>
    <x v="19"/>
    <x v="4"/>
    <x v="0"/>
    <n v="0.14999999999999947"/>
    <x v="1"/>
    <n v="744"/>
    <n v="0.85"/>
    <n v="0.9"/>
    <m/>
    <m/>
    <x v="135"/>
    <d v="1899-12-30T13:56:00"/>
    <d v="1899-12-30T14:05:00"/>
    <x v="23"/>
    <x v="23"/>
    <n v="6.2499999999999778E-3"/>
    <m/>
    <s v="Breakdown"/>
    <m/>
    <m/>
    <m/>
    <m/>
    <m/>
    <s v="Floats screen_chute_build up material (blocked condition when it is below the centrifuge's capacity)"/>
    <m/>
    <s v="Floats screen_chute_build up material (blocked condition when it is below the centrifuge's capacity)"/>
    <m/>
  </r>
  <r>
    <x v="19"/>
    <x v="4"/>
    <x v="0"/>
    <n v="0.13333333333333286"/>
    <x v="0"/>
    <n v="744"/>
    <n v="0.85"/>
    <n v="0.9"/>
    <m/>
    <m/>
    <x v="135"/>
    <d v="1899-12-30T15:51:00"/>
    <d v="1899-12-30T15:59:00"/>
    <x v="23"/>
    <x v="23"/>
    <n v="5.5555555555555358E-3"/>
    <m/>
    <m/>
    <m/>
    <s v="Blocked/Stopped"/>
    <m/>
    <m/>
    <m/>
    <s v="Floats screen_chute_build up material (blocked condition when it is over the centrifuge's capacity)"/>
    <m/>
    <s v="Floats screen_chute_build up material (blocked condition when it is over the centrifuge's capacity)"/>
    <m/>
  </r>
  <r>
    <x v="19"/>
    <x v="4"/>
    <x v="0"/>
    <n v="0.10000000000000231"/>
    <x v="1"/>
    <n v="744"/>
    <n v="0.85"/>
    <n v="0.9"/>
    <m/>
    <m/>
    <x v="135"/>
    <d v="1899-12-30T16:06:00"/>
    <d v="1899-12-30T16:12:00"/>
    <x v="23"/>
    <x v="23"/>
    <n v="4.1666666666667629E-3"/>
    <m/>
    <s v="Breakdown"/>
    <m/>
    <m/>
    <m/>
    <m/>
    <m/>
    <s v="Floats screen_chute_build up material (blocked condition when it is below the centrifuge's capacity)"/>
    <m/>
    <s v="Floats screen_chute_build up material (blocked condition when it is below the centrifuge's capacity)"/>
    <m/>
  </r>
  <r>
    <x v="19"/>
    <x v="4"/>
    <x v="0"/>
    <n v="0.13333333333333286"/>
    <x v="1"/>
    <n v="744"/>
    <n v="0.85"/>
    <n v="0.9"/>
    <m/>
    <m/>
    <x v="135"/>
    <d v="1899-12-30T16:40:00"/>
    <d v="1899-12-30T16:48:00"/>
    <x v="23"/>
    <x v="23"/>
    <n v="5.5555555555555358E-3"/>
    <m/>
    <s v="Breakdown"/>
    <m/>
    <m/>
    <m/>
    <m/>
    <m/>
    <s v="Floats screen_chute_build up material (blocked condition when it is below the centrifuge's capacity)"/>
    <m/>
    <s v="Floats screen_chute_build up material (blocked condition when it is below the centrifuge's capacity)"/>
    <m/>
  </r>
  <r>
    <x v="19"/>
    <x v="4"/>
    <x v="0"/>
    <n v="0.31666666666666687"/>
    <x v="1"/>
    <n v="744"/>
    <n v="0.85"/>
    <n v="0.9"/>
    <m/>
    <m/>
    <x v="135"/>
    <d v="1899-12-30T05:41:00"/>
    <d v="1899-12-30T06:00:00"/>
    <x v="41"/>
    <x v="40"/>
    <n v="1.3194444444444453E-2"/>
    <m/>
    <s v="Breakdown"/>
    <m/>
    <m/>
    <m/>
    <m/>
    <m/>
    <s v="Product weightometer_error (due to terminal electrical part)"/>
    <m/>
    <s v="Product weightometer_error (due to terminal electrical part)"/>
    <m/>
  </r>
  <r>
    <x v="19"/>
    <x v="4"/>
    <x v="0"/>
    <n v="2.6833333333333331"/>
    <x v="1"/>
    <n v="744"/>
    <n v="0.85"/>
    <n v="0.9"/>
    <m/>
    <m/>
    <x v="136"/>
    <d v="1899-12-30T06:00:00"/>
    <d v="1899-12-30T08:41:00"/>
    <x v="41"/>
    <x v="40"/>
    <n v="0.11180555555555555"/>
    <m/>
    <s v="Breakdown"/>
    <m/>
    <m/>
    <m/>
    <m/>
    <m/>
    <s v="Product weightometer_error (due to The electrical terminal has rust/corrosion)"/>
    <m/>
    <s v="Product weightometer_error (due to The electrical terminal has rust/corrosion)"/>
    <m/>
  </r>
  <r>
    <x v="19"/>
    <x v="4"/>
    <x v="0"/>
    <n v="0.18333333333333268"/>
    <x v="0"/>
    <n v="744"/>
    <n v="0.85"/>
    <n v="0.9"/>
    <m/>
    <m/>
    <x v="136"/>
    <d v="1899-12-30T08:51:00"/>
    <d v="1899-12-30T09:02:00"/>
    <x v="51"/>
    <x v="48"/>
    <n v="7.6388888888888618E-3"/>
    <m/>
    <m/>
    <m/>
    <s v="Blocked/Stopped"/>
    <m/>
    <m/>
    <m/>
    <s v="Belt press filter_sump pump_repair (due to sump pump block)"/>
    <m/>
    <s v="Belt press filter_sump pump_repair (due to sump pump block)"/>
    <m/>
  </r>
  <r>
    <x v="19"/>
    <x v="4"/>
    <x v="0"/>
    <n v="0.11666666666666892"/>
    <x v="1"/>
    <n v="744"/>
    <n v="0.85"/>
    <n v="0.9"/>
    <m/>
    <m/>
    <x v="136"/>
    <d v="1899-12-30T13:47:00"/>
    <d v="1899-12-30T13:54:00"/>
    <x v="23"/>
    <x v="23"/>
    <n v="4.8611111111112049E-3"/>
    <m/>
    <s v="Breakdown"/>
    <m/>
    <m/>
    <m/>
    <m/>
    <m/>
    <s v="Floats screen_chute_build up material (blocked condition when it is below the centrifuge's capacity)"/>
    <m/>
    <s v="Floats screen_chute_build up material (blocked condition when it is below the centrifuge's capacity)"/>
    <m/>
  </r>
  <r>
    <x v="19"/>
    <x v="4"/>
    <x v="0"/>
    <n v="0.16666666666666607"/>
    <x v="1"/>
    <n v="744"/>
    <n v="0.85"/>
    <n v="0.9"/>
    <m/>
    <m/>
    <x v="136"/>
    <d v="1899-12-30T13:54:00"/>
    <d v="1899-12-30T14:04:00"/>
    <x v="22"/>
    <x v="22"/>
    <n v="6.9444444444444198E-3"/>
    <m/>
    <s v="Breakdown"/>
    <m/>
    <m/>
    <m/>
    <m/>
    <m/>
    <s v="Desliming screen_panel_repair (due to panel broken)"/>
    <m/>
    <s v="Desliming screen_panel_repair (due to panel broken)"/>
    <m/>
  </r>
  <r>
    <x v="19"/>
    <x v="4"/>
    <x v="0"/>
    <n v="2.5999999999999988"/>
    <x v="1"/>
    <n v="744"/>
    <n v="0.85"/>
    <n v="0.9"/>
    <m/>
    <m/>
    <x v="136"/>
    <d v="1899-12-30T14:04:00"/>
    <d v="1899-12-30T16:40:00"/>
    <x v="23"/>
    <x v="23"/>
    <n v="0.10833333333333328"/>
    <m/>
    <s v="Breakdown"/>
    <m/>
    <m/>
    <m/>
    <m/>
    <m/>
    <s v="Floats screen_deck rail_repair (due to deck rail broken)"/>
    <m/>
    <s v="Floats screen_deck rail_repair (due to deck rail broken)"/>
    <m/>
  </r>
  <r>
    <x v="19"/>
    <x v="4"/>
    <x v="0"/>
    <n v="0.45000000000000107"/>
    <x v="1"/>
    <n v="744"/>
    <n v="0.85"/>
    <n v="0.9"/>
    <m/>
    <m/>
    <x v="136"/>
    <d v="1899-12-30T16:40:00"/>
    <d v="1899-12-30T17:07:00"/>
    <x v="41"/>
    <x v="40"/>
    <n v="1.8750000000000044E-2"/>
    <m/>
    <s v="Breakdown"/>
    <m/>
    <m/>
    <m/>
    <m/>
    <m/>
    <s v="Product weightometer_error (due to The electrical terminal has rust/corrosion)"/>
    <m/>
    <s v="Product weightometer_error (due to The electrical terminal has rust/corrosion)"/>
    <m/>
  </r>
  <r>
    <x v="19"/>
    <x v="4"/>
    <x v="0"/>
    <n v="9.9999999999999645E-2"/>
    <x v="1"/>
    <n v="744"/>
    <n v="0.85"/>
    <n v="0.9"/>
    <m/>
    <m/>
    <x v="136"/>
    <d v="1899-12-30T17:10:00"/>
    <d v="1899-12-30T17:16:00"/>
    <x v="52"/>
    <x v="49"/>
    <n v="4.1666666666666519E-3"/>
    <m/>
    <s v="Breakdown"/>
    <m/>
    <m/>
    <m/>
    <m/>
    <m/>
    <s v="Centrate tank_pump_stop (due to Ready to operate without action)"/>
    <m/>
    <s v="Centrate tank_pump_stop (due to Ready to operate without action)"/>
    <m/>
  </r>
  <r>
    <x v="19"/>
    <x v="4"/>
    <x v="0"/>
    <n v="2.8000000000000007"/>
    <x v="1"/>
    <n v="744"/>
    <n v="0.85"/>
    <n v="0.9"/>
    <m/>
    <m/>
    <x v="136"/>
    <d v="1899-12-30T19:47:00"/>
    <d v="1899-12-30T22:35:00"/>
    <x v="41"/>
    <x v="40"/>
    <n v="0.1166666666666667"/>
    <m/>
    <s v="Breakdown"/>
    <m/>
    <m/>
    <m/>
    <m/>
    <m/>
    <s v="Product weightometer_error (due to The electrical terminal has rust/corrosion)"/>
    <m/>
    <s v="Product weightometer_error (due to The electrical terminal has rust/corrosion)"/>
    <m/>
  </r>
  <r>
    <x v="19"/>
    <x v="4"/>
    <x v="0"/>
    <n v="9.9999999999999645E-2"/>
    <x v="1"/>
    <n v="744"/>
    <n v="0.85"/>
    <n v="0.9"/>
    <m/>
    <m/>
    <x v="136"/>
    <d v="1899-12-30T23:56:00"/>
    <d v="1899-12-31T00:02:00"/>
    <x v="23"/>
    <x v="23"/>
    <n v="4.1666666666666519E-3"/>
    <m/>
    <s v="Breakdown"/>
    <m/>
    <m/>
    <m/>
    <m/>
    <m/>
    <s v="Floats screen_chute_build up material (blocked condition when it is below the centrifuge's capacity)"/>
    <m/>
    <s v="Floats screen_chute_build up material (blocked condition when it is below the centrifuge's capacity)"/>
    <m/>
  </r>
  <r>
    <x v="19"/>
    <x v="4"/>
    <x v="0"/>
    <n v="0.26666666666666639"/>
    <x v="1"/>
    <n v="744"/>
    <n v="0.85"/>
    <n v="0.9"/>
    <m/>
    <m/>
    <x v="136"/>
    <d v="1899-12-30T03:41:00"/>
    <d v="1899-12-30T03:57:00"/>
    <x v="53"/>
    <x v="50"/>
    <n v="1.1111111111111099E-2"/>
    <m/>
    <s v="Breakdown"/>
    <m/>
    <m/>
    <m/>
    <m/>
    <m/>
    <s v="Product sampler_hammer instream (due to problem in motor brake)"/>
    <m/>
    <s v="Product sampler_hammer instream (due to problem in motor brake)"/>
    <m/>
  </r>
  <r>
    <x v="19"/>
    <x v="4"/>
    <x v="0"/>
    <n v="9.9999999999999645E-2"/>
    <x v="1"/>
    <n v="744"/>
    <n v="0.85"/>
    <n v="0.9"/>
    <m/>
    <m/>
    <x v="137"/>
    <d v="1899-12-30T06:19:00"/>
    <d v="1899-12-30T06:25:00"/>
    <x v="23"/>
    <x v="23"/>
    <n v="4.1666666666666519E-3"/>
    <m/>
    <s v="Breakdown"/>
    <m/>
    <m/>
    <m/>
    <m/>
    <m/>
    <s v="Floats screen_chute_build up material (blocked condition when it is below the centrifuge's capacity)"/>
    <m/>
    <s v="Floats screen_chute_build up material (blocked condition when it is below the centrifuge's capacity)"/>
    <m/>
  </r>
  <r>
    <x v="19"/>
    <x v="4"/>
    <x v="0"/>
    <n v="0.13333333333333552"/>
    <x v="1"/>
    <n v="744"/>
    <n v="0.85"/>
    <n v="0.9"/>
    <m/>
    <m/>
    <x v="137"/>
    <d v="1899-12-30T16:07:00"/>
    <d v="1899-12-30T16:15:00"/>
    <x v="23"/>
    <x v="23"/>
    <n v="5.5555555555556468E-3"/>
    <m/>
    <s v="Breakdown"/>
    <m/>
    <m/>
    <m/>
    <m/>
    <m/>
    <s v="Floats screen_chute_build up material (blocked condition when it is below the centrifuge's capacity)"/>
    <m/>
    <s v="Floats screen_chute_build up material (blocked condition when it is below the centrifuge's capacity)"/>
    <m/>
  </r>
  <r>
    <x v="19"/>
    <x v="4"/>
    <x v="0"/>
    <n v="0.18333333333333268"/>
    <x v="1"/>
    <n v="744"/>
    <n v="0.85"/>
    <n v="0.9"/>
    <m/>
    <m/>
    <x v="137"/>
    <d v="1899-12-30T16:25:00"/>
    <d v="1899-12-30T16:36:00"/>
    <x v="23"/>
    <x v="23"/>
    <n v="7.6388888888888618E-3"/>
    <m/>
    <s v="Breakdown"/>
    <m/>
    <m/>
    <m/>
    <m/>
    <m/>
    <s v="Floats screen_chute_build up material (blocked condition when it is below the centrifuge's capacity)"/>
    <m/>
    <s v="Floats screen_chute_build up material (blocked condition when it is below the centrifuge's capacity)"/>
    <m/>
  </r>
  <r>
    <x v="19"/>
    <x v="4"/>
    <x v="0"/>
    <n v="0.13333333333333286"/>
    <x v="1"/>
    <n v="744"/>
    <n v="0.85"/>
    <n v="0.9"/>
    <m/>
    <m/>
    <x v="137"/>
    <d v="1899-12-30T16:56:00"/>
    <d v="1899-12-30T17:04:00"/>
    <x v="23"/>
    <x v="23"/>
    <n v="5.5555555555555358E-3"/>
    <m/>
    <s v="Breakdown"/>
    <m/>
    <m/>
    <m/>
    <m/>
    <m/>
    <s v="Floats screen_chute_build up material (blocked condition when it is below the centrifuge's capacity)"/>
    <m/>
    <s v="Floats screen_chute_build up material (blocked condition when it is below the centrifuge's capacity)"/>
    <m/>
  </r>
  <r>
    <x v="19"/>
    <x v="4"/>
    <x v="0"/>
    <n v="0.21666666666666656"/>
    <x v="0"/>
    <n v="744"/>
    <n v="0.85"/>
    <n v="0.9"/>
    <m/>
    <m/>
    <x v="137"/>
    <d v="1899-12-30T01:41:00"/>
    <d v="1899-12-30T01:54:00"/>
    <x v="25"/>
    <x v="25"/>
    <n v="9.0277777777777735E-3"/>
    <m/>
    <m/>
    <m/>
    <m/>
    <s v="Other Contamination"/>
    <m/>
    <m/>
    <s v="Tertiary sizer_chute_block (due to sticky material)"/>
    <m/>
    <s v="Tertiary sizer_chute_block (due to sticky material)"/>
    <m/>
  </r>
  <r>
    <x v="20"/>
    <x v="4"/>
    <x v="0"/>
    <n v="1.6666666666666607E-2"/>
    <x v="0"/>
    <n v="744"/>
    <n v="0.85"/>
    <n v="0.9"/>
    <m/>
    <m/>
    <x v="138"/>
    <d v="1899-12-30T08:10:00"/>
    <d v="1899-12-30T08:11:00"/>
    <x v="26"/>
    <x v="26"/>
    <n v="6.9444444444444198E-4"/>
    <m/>
    <m/>
    <m/>
    <m/>
    <s v="Other Contamination"/>
    <m/>
    <m/>
    <s v="Vibrating feeder_block (due to sticky material)"/>
    <m/>
    <s v="Vibrating feeder_block (due to sticky material)"/>
    <m/>
  </r>
  <r>
    <x v="20"/>
    <x v="4"/>
    <x v="0"/>
    <n v="0.56666666666666599"/>
    <x v="1"/>
    <n v="744"/>
    <n v="0.85"/>
    <n v="0.9"/>
    <m/>
    <m/>
    <x v="139"/>
    <d v="1899-12-30T08:54:00"/>
    <d v="1899-12-30T09:28:00"/>
    <x v="18"/>
    <x v="18"/>
    <n v="2.3611111111111083E-2"/>
    <m/>
    <s v="Breakdown"/>
    <m/>
    <m/>
    <m/>
    <m/>
    <m/>
    <s v="Product collector conveyor_low speed (due to speed sensor error)"/>
    <m/>
    <s v="Product collector conveyor_low speed (due to speed sensor error)"/>
    <m/>
  </r>
  <r>
    <x v="20"/>
    <x v="4"/>
    <x v="0"/>
    <n v="0.23333333333333384"/>
    <x v="1"/>
    <n v="744"/>
    <n v="0.85"/>
    <n v="0.9"/>
    <m/>
    <m/>
    <x v="139"/>
    <d v="1899-12-30T09:28:00"/>
    <d v="1899-12-30T09:42:00"/>
    <x v="22"/>
    <x v="22"/>
    <n v="9.7222222222222432E-3"/>
    <m/>
    <s v="Breakdown"/>
    <m/>
    <m/>
    <m/>
    <m/>
    <m/>
    <s v="Desliming screen_panel_repair (due to panel broken)"/>
    <m/>
    <s v="Desliming screen_panel_repair (due to panel broken)"/>
    <m/>
  </r>
  <r>
    <x v="20"/>
    <x v="4"/>
    <x v="0"/>
    <n v="3.3333333333333215E-2"/>
    <x v="0"/>
    <n v="744"/>
    <n v="0.85"/>
    <n v="0.9"/>
    <m/>
    <m/>
    <x v="139"/>
    <d v="1899-12-30T17:49:00"/>
    <d v="1899-12-30T17:51:00"/>
    <x v="26"/>
    <x v="26"/>
    <n v="1.388888888888884E-3"/>
    <m/>
    <m/>
    <m/>
    <m/>
    <s v="Other Contamination"/>
    <m/>
    <m/>
    <s v="Vibrating feeder_block (due to sticky material)"/>
    <m/>
    <s v="Vibrating feeder_block (due to sticky material)"/>
    <m/>
  </r>
  <r>
    <x v="20"/>
    <x v="4"/>
    <x v="0"/>
    <n v="3.3333333333333881E-2"/>
    <x v="0"/>
    <n v="744"/>
    <n v="0.85"/>
    <n v="0.9"/>
    <m/>
    <m/>
    <x v="139"/>
    <d v="1899-12-30T03:38:00"/>
    <d v="1899-12-30T03:40:00"/>
    <x v="26"/>
    <x v="26"/>
    <n v="1.3888888888889117E-3"/>
    <m/>
    <m/>
    <m/>
    <m/>
    <s v="Other Contamination"/>
    <m/>
    <m/>
    <s v="Vibrating feeder_block (due to sticky material)"/>
    <m/>
    <s v="Vibrating feeder_block (due to sticky material)"/>
    <m/>
  </r>
  <r>
    <x v="20"/>
    <x v="4"/>
    <x v="0"/>
    <n v="0.39999999999999991"/>
    <x v="1"/>
    <n v="744"/>
    <n v="0.85"/>
    <n v="0.9"/>
    <m/>
    <m/>
    <x v="139"/>
    <d v="1899-12-30T05:36:00"/>
    <d v="1899-12-30T06:00:00"/>
    <x v="12"/>
    <x v="12"/>
    <n v="1.6666666666666663E-2"/>
    <m/>
    <s v="Breakdown"/>
    <m/>
    <m/>
    <m/>
    <m/>
    <m/>
    <s v="Sinks screen_panel_repair (due to feed chute broken)"/>
    <m/>
    <s v="Sinks screen_panel_repair (due to feed chute broken)"/>
    <m/>
  </r>
  <r>
    <x v="20"/>
    <x v="4"/>
    <x v="0"/>
    <n v="1.9999999999999996"/>
    <x v="1"/>
    <n v="744"/>
    <n v="0.85"/>
    <n v="0.9"/>
    <m/>
    <m/>
    <x v="140"/>
    <d v="1899-12-30T06:00:00"/>
    <d v="1899-12-30T08:00:00"/>
    <x v="54"/>
    <x v="51"/>
    <n v="8.3333333333333315E-2"/>
    <m/>
    <s v="Breakdown"/>
    <m/>
    <m/>
    <m/>
    <m/>
    <m/>
    <s v="Sinks screen feed chute_panel_repair (due to feed chute broken)"/>
    <m/>
    <s v="Sinks screen feed chute_panel_repair (due to feed chute broken)"/>
    <m/>
  </r>
  <r>
    <x v="20"/>
    <x v="4"/>
    <x v="0"/>
    <n v="2.2666666666666666"/>
    <x v="0"/>
    <n v="744"/>
    <n v="0.85"/>
    <n v="0.9"/>
    <m/>
    <m/>
    <x v="140"/>
    <d v="1899-12-30T08:00:00"/>
    <d v="1899-12-30T10:16:00"/>
    <x v="13"/>
    <x v="13"/>
    <n v="9.4444444444444442E-2"/>
    <m/>
    <m/>
    <m/>
    <s v="Blocked/Stopped"/>
    <m/>
    <m/>
    <m/>
    <s v="Reject bin_block (due to much ultrafines reject)"/>
    <m/>
    <s v="Reject bin_block (due to much ultrafines reject)"/>
    <m/>
  </r>
  <r>
    <x v="20"/>
    <x v="4"/>
    <x v="0"/>
    <n v="0.93333333333333401"/>
    <x v="0"/>
    <n v="744"/>
    <n v="0.85"/>
    <n v="0.9"/>
    <m/>
    <m/>
    <x v="140"/>
    <d v="1899-12-30T10:16:00"/>
    <d v="1899-12-30T11:12:00"/>
    <x v="55"/>
    <x v="52"/>
    <n v="3.8888888888888917E-2"/>
    <m/>
    <m/>
    <m/>
    <s v="Productions Delay"/>
    <m/>
    <m/>
    <m/>
    <s v="Circulating medium tank_balancing density (due to low density after stop)"/>
    <m/>
    <s v="Circulating medium tank_balancing density (due to low density after stop)"/>
    <m/>
  </r>
  <r>
    <x v="20"/>
    <x v="4"/>
    <x v="0"/>
    <n v="0.14999999999999947"/>
    <x v="0"/>
    <n v="744"/>
    <n v="0.85"/>
    <n v="0.9"/>
    <m/>
    <m/>
    <x v="140"/>
    <d v="1899-12-30T11:15:00"/>
    <d v="1899-12-30T11:24:00"/>
    <x v="56"/>
    <x v="53"/>
    <n v="6.2499999999999778E-3"/>
    <m/>
    <m/>
    <m/>
    <s v="Productions Delay"/>
    <m/>
    <m/>
    <m/>
    <s v="Spiral bank_unbalance (due to blockage in the distributor)"/>
    <m/>
    <s v="Spiral bank_unbalance (due to blockage in the distributor)"/>
    <m/>
  </r>
  <r>
    <x v="20"/>
    <x v="4"/>
    <x v="0"/>
    <n v="2.6833333333333345"/>
    <x v="0"/>
    <n v="744"/>
    <n v="0.85"/>
    <n v="0.9"/>
    <m/>
    <m/>
    <x v="140"/>
    <d v="1899-12-30T15:21:00"/>
    <d v="1899-12-30T18:02:00"/>
    <x v="2"/>
    <x v="2"/>
    <n v="0.1118055555555556"/>
    <m/>
    <m/>
    <m/>
    <m/>
    <s v="Other Contamination"/>
    <m/>
    <m/>
    <s v="Thickener_torque _high (due to low flotation yield material)"/>
    <m/>
    <s v="Thickener_torque _high (due to low flotation yield material)"/>
    <m/>
  </r>
  <r>
    <x v="20"/>
    <x v="4"/>
    <x v="0"/>
    <n v="0.11666666666666625"/>
    <x v="0"/>
    <n v="744"/>
    <n v="0.85"/>
    <n v="0.9"/>
    <m/>
    <m/>
    <x v="140"/>
    <d v="1899-12-30T19:33:00"/>
    <d v="1899-12-30T19:40:00"/>
    <x v="23"/>
    <x v="23"/>
    <n v="4.8611111111110938E-3"/>
    <m/>
    <m/>
    <m/>
    <s v="Blocked/Stopped"/>
    <m/>
    <m/>
    <m/>
    <s v="Floats screen_chute_build up material (blocked condition when it is over the centrifuge's capacity)"/>
    <m/>
    <s v="Floats screen_chute_build up material (blocked condition when it is over the centrifuge's capacity)"/>
    <m/>
  </r>
  <r>
    <x v="20"/>
    <x v="4"/>
    <x v="0"/>
    <n v="0.14999999999999947"/>
    <x v="0"/>
    <n v="744"/>
    <n v="0.85"/>
    <n v="0.9"/>
    <m/>
    <m/>
    <x v="140"/>
    <d v="1899-12-30T19:57:00"/>
    <d v="1899-12-30T20:06:00"/>
    <x v="23"/>
    <x v="23"/>
    <n v="6.2499999999999778E-3"/>
    <m/>
    <m/>
    <m/>
    <s v="Blocked/Stopped"/>
    <m/>
    <m/>
    <m/>
    <s v="Floats screen_chute_build up material (blocked condition when it is over the centrifuge's capacity)"/>
    <m/>
    <s v="Floats screen_chute_build up material (blocked condition when it is over the centrifuge's capacity)"/>
    <m/>
  </r>
  <r>
    <x v="20"/>
    <x v="4"/>
    <x v="0"/>
    <n v="8.3333333333333037E-2"/>
    <x v="1"/>
    <n v="744"/>
    <n v="0.85"/>
    <n v="0.9"/>
    <m/>
    <m/>
    <x v="141"/>
    <d v="1899-12-30T06:20:00"/>
    <d v="1899-12-30T06:25:00"/>
    <x v="22"/>
    <x v="22"/>
    <n v="3.4722222222222099E-3"/>
    <m/>
    <s v="No Parts"/>
    <m/>
    <m/>
    <m/>
    <m/>
    <m/>
    <s v="Desliming screen_grizzly_stuck (due to oversize material)"/>
    <m/>
    <s v="Desliming screen_grizzly_stuck (due to oversize material)"/>
    <m/>
  </r>
  <r>
    <x v="20"/>
    <x v="4"/>
    <x v="0"/>
    <n v="0.13333333333333286"/>
    <x v="0"/>
    <n v="744"/>
    <n v="0.85"/>
    <n v="0.9"/>
    <m/>
    <m/>
    <x v="141"/>
    <d v="1899-12-30T16:17:00"/>
    <d v="1899-12-30T16:25:00"/>
    <x v="23"/>
    <x v="23"/>
    <n v="5.5555555555555358E-3"/>
    <m/>
    <m/>
    <m/>
    <s v="Blocked/Stopped"/>
    <m/>
    <m/>
    <m/>
    <s v="Floats screen_chute_build up material (blocked condition when it is over the centrifuge's capacity)"/>
    <m/>
    <s v="Floats screen_chute_build up material (blocked condition when it is over the centrifuge's capacity)"/>
    <m/>
  </r>
  <r>
    <x v="20"/>
    <x v="4"/>
    <x v="0"/>
    <n v="0.26666666666666705"/>
    <x v="0"/>
    <n v="744"/>
    <n v="0.85"/>
    <n v="0.9"/>
    <m/>
    <m/>
    <x v="142"/>
    <d v="1899-12-30T10:11:00"/>
    <d v="1899-12-30T10:27:00"/>
    <x v="20"/>
    <x v="20"/>
    <n v="1.1111111111111127E-2"/>
    <m/>
    <m/>
    <m/>
    <m/>
    <s v="Other Contamination"/>
    <m/>
    <m/>
    <s v="Plant feed bin_low level (due to DT breakdown)"/>
    <m/>
    <s v="Plant feed bin_low level (due to DT breakdown)"/>
    <m/>
  </r>
  <r>
    <x v="20"/>
    <x v="4"/>
    <x v="0"/>
    <n v="0.16666666666666674"/>
    <x v="1"/>
    <n v="744"/>
    <n v="0.85"/>
    <n v="0.9"/>
    <m/>
    <m/>
    <x v="142"/>
    <d v="1899-12-30T02:42:00"/>
    <d v="1899-12-30T02:52:00"/>
    <x v="23"/>
    <x v="23"/>
    <n v="6.9444444444444475E-3"/>
    <m/>
    <s v="Breakdown"/>
    <m/>
    <m/>
    <m/>
    <m/>
    <m/>
    <s v="Floats screen_chute_build up material (blocked condition when it is below the centrifuge's capacity)"/>
    <m/>
    <s v="Floats screen_chute_build up material (blocked condition when it is below the centrifuge's capacity)"/>
    <m/>
  </r>
  <r>
    <x v="20"/>
    <x v="4"/>
    <x v="0"/>
    <n v="0.68333333333333357"/>
    <x v="1"/>
    <n v="744"/>
    <n v="0.85"/>
    <n v="0.9"/>
    <m/>
    <m/>
    <x v="142"/>
    <d v="1899-12-30T04:31:00"/>
    <d v="1899-12-30T05:12:00"/>
    <x v="3"/>
    <x v="3"/>
    <n v="2.8472222222222232E-2"/>
    <m/>
    <s v="Breakdown"/>
    <m/>
    <m/>
    <m/>
    <m/>
    <m/>
    <s v="HM cyclone_pressure_low (due to plate contamination)"/>
    <m/>
    <s v="HM cyclone_pressure_low (due to plate contamination)"/>
    <m/>
  </r>
  <r>
    <x v="20"/>
    <x v="4"/>
    <x v="0"/>
    <n v="0.28333333333333366"/>
    <x v="1"/>
    <n v="744"/>
    <n v="0.85"/>
    <n v="0.9"/>
    <m/>
    <m/>
    <x v="142"/>
    <d v="1899-12-30T05:17:00"/>
    <d v="1899-12-30T05:34:00"/>
    <x v="3"/>
    <x v="3"/>
    <n v="1.1805555555555569E-2"/>
    <m/>
    <s v="Breakdown"/>
    <m/>
    <m/>
    <m/>
    <m/>
    <m/>
    <s v="HM cyclone_pressure_low (due to plate contamination)"/>
    <m/>
    <s v="HM cyclone_pressure_low (due to plate contamination)"/>
    <m/>
  </r>
  <r>
    <x v="20"/>
    <x v="4"/>
    <x v="0"/>
    <n v="8.3333333333333037E-2"/>
    <x v="1"/>
    <n v="744"/>
    <n v="0.85"/>
    <n v="0.9"/>
    <m/>
    <m/>
    <x v="142"/>
    <d v="1899-12-30T05:36:00"/>
    <d v="1899-12-30T05:41:00"/>
    <x v="3"/>
    <x v="3"/>
    <n v="3.4722222222222099E-3"/>
    <m/>
    <s v="Breakdown"/>
    <m/>
    <m/>
    <m/>
    <m/>
    <m/>
    <s v="HM cyclone_pressure_low (due to plate contamination)"/>
    <m/>
    <s v="HM cyclone_pressure_low (due to plate contamination)"/>
    <m/>
  </r>
  <r>
    <x v="20"/>
    <x v="4"/>
    <x v="0"/>
    <n v="0.18333333333333335"/>
    <x v="1"/>
    <n v="744"/>
    <n v="0.85"/>
    <n v="0.9"/>
    <m/>
    <m/>
    <x v="142"/>
    <d v="1899-12-30T05:49:00"/>
    <d v="1899-12-30T06:00:00"/>
    <x v="3"/>
    <x v="3"/>
    <n v="7.6388888888888895E-3"/>
    <m/>
    <s v="Breakdown"/>
    <m/>
    <m/>
    <m/>
    <m/>
    <m/>
    <s v="HM cyclone_pressure_low (due to plate contamination)"/>
    <m/>
    <s v="HM cyclone_pressure_low (due to plate contamination)"/>
    <m/>
  </r>
  <r>
    <x v="20"/>
    <x v="4"/>
    <x v="0"/>
    <n v="0.21666666666666723"/>
    <x v="1"/>
    <n v="744"/>
    <n v="0.85"/>
    <n v="0.9"/>
    <m/>
    <m/>
    <x v="143"/>
    <d v="1899-12-30T06:00:00"/>
    <d v="1899-12-30T06:13:00"/>
    <x v="3"/>
    <x v="3"/>
    <n v="9.0277777777778012E-3"/>
    <m/>
    <s v="Breakdown"/>
    <m/>
    <m/>
    <m/>
    <m/>
    <m/>
    <s v="HM cyclone_pressure_low (due to plate contamination)"/>
    <m/>
    <s v="HM cyclone_pressure_low (due to plate contamination)"/>
    <m/>
  </r>
  <r>
    <x v="20"/>
    <x v="4"/>
    <x v="0"/>
    <n v="3.5333333333333341"/>
    <x v="1"/>
    <n v="744"/>
    <n v="0.85"/>
    <n v="0.9"/>
    <m/>
    <m/>
    <x v="143"/>
    <d v="1899-12-30T07:18:00"/>
    <d v="1899-12-30T10:50:00"/>
    <x v="3"/>
    <x v="3"/>
    <n v="0.14722222222222225"/>
    <m/>
    <s v="Breakdown"/>
    <m/>
    <m/>
    <m/>
    <m/>
    <m/>
    <s v="HM cyclone_pressure_low (due to plate contamination)"/>
    <m/>
    <s v="HM cyclone_pressure_low (due to plate contamination)"/>
    <m/>
  </r>
  <r>
    <x v="20"/>
    <x v="4"/>
    <x v="0"/>
    <n v="0.13333333333333286"/>
    <x v="1"/>
    <n v="744"/>
    <n v="0.85"/>
    <n v="0.9"/>
    <m/>
    <m/>
    <x v="143"/>
    <d v="1899-12-30T17:21:00"/>
    <d v="1899-12-30T17:29:00"/>
    <x v="29"/>
    <x v="29"/>
    <n v="5.5555555555555358E-3"/>
    <m/>
    <s v="Breakdown"/>
    <m/>
    <m/>
    <m/>
    <m/>
    <m/>
    <s v="Vacuum pump_trip (MTC under investigation)"/>
    <m/>
    <s v="Vacuum pump_trip (MTC under investigation)"/>
    <m/>
  </r>
  <r>
    <x v="20"/>
    <x v="4"/>
    <x v="0"/>
    <n v="0.25000000000000011"/>
    <x v="0"/>
    <n v="744"/>
    <n v="0.85"/>
    <n v="0.9"/>
    <m/>
    <m/>
    <x v="143"/>
    <d v="1899-12-30T01:36:00"/>
    <d v="1899-12-30T01:51:00"/>
    <x v="16"/>
    <x v="16"/>
    <n v="1.0416666666666671E-2"/>
    <m/>
    <m/>
    <m/>
    <m/>
    <s v="Other Contamination"/>
    <m/>
    <m/>
    <s v="Feeder breaker_block (due to sticky material)"/>
    <m/>
    <s v="Feeder breaker_block (due to sticky material)"/>
    <m/>
  </r>
  <r>
    <x v="20"/>
    <x v="4"/>
    <x v="0"/>
    <n v="0.11666666666666692"/>
    <x v="0"/>
    <n v="744"/>
    <n v="0.85"/>
    <n v="0.9"/>
    <m/>
    <m/>
    <x v="143"/>
    <d v="1899-12-30T03:34:00"/>
    <d v="1899-12-30T03:41:00"/>
    <x v="20"/>
    <x v="20"/>
    <n v="4.8611111111111216E-3"/>
    <m/>
    <m/>
    <m/>
    <m/>
    <s v="One Loader Available"/>
    <m/>
    <m/>
    <s v="Plant feed bin_low level (due to one loader operator)"/>
    <m/>
    <s v="Plant feed bin_low level (due to one loader operator)"/>
    <m/>
  </r>
  <r>
    <x v="20"/>
    <x v="4"/>
    <x v="0"/>
    <n v="0.33333333333333348"/>
    <x v="0"/>
    <n v="744"/>
    <n v="0.85"/>
    <n v="0.9"/>
    <m/>
    <m/>
    <x v="143"/>
    <d v="1899-12-30T04:18:00"/>
    <d v="1899-12-30T04:38:00"/>
    <x v="20"/>
    <x v="20"/>
    <n v="1.3888888888888895E-2"/>
    <m/>
    <m/>
    <m/>
    <m/>
    <s v="One Loader Available"/>
    <m/>
    <m/>
    <s v="Plant feed bin_low level (due to one loader operator)"/>
    <m/>
    <s v="Plant feed bin_low level (due to one loader operator)"/>
    <m/>
  </r>
  <r>
    <x v="20"/>
    <x v="4"/>
    <x v="0"/>
    <n v="9.9999999999999645E-2"/>
    <x v="0"/>
    <n v="744"/>
    <n v="0.85"/>
    <n v="0.9"/>
    <m/>
    <m/>
    <x v="143"/>
    <d v="1899-12-30T05:35:00"/>
    <d v="1899-12-30T05:41:00"/>
    <x v="23"/>
    <x v="23"/>
    <n v="4.1666666666666519E-3"/>
    <m/>
    <m/>
    <m/>
    <s v="Blocked/Stopped"/>
    <m/>
    <m/>
    <m/>
    <s v="Floats screen_chute_build up material (blocked condition when it is over the centrifuge's capacity)"/>
    <m/>
    <s v="Floats screen_chute_build up material (blocked condition when it is over the centrifuge's capacity)"/>
    <m/>
  </r>
  <r>
    <x v="20"/>
    <x v="4"/>
    <x v="0"/>
    <n v="0.61666666666666714"/>
    <x v="1"/>
    <n v="744"/>
    <n v="0.85"/>
    <n v="0.9"/>
    <m/>
    <m/>
    <x v="144"/>
    <d v="1899-12-30T13:43:00"/>
    <d v="1899-12-30T14:20:00"/>
    <x v="22"/>
    <x v="22"/>
    <n v="2.5694444444444464E-2"/>
    <m/>
    <s v="Breakdown"/>
    <m/>
    <m/>
    <m/>
    <m/>
    <m/>
    <s v="Desliming screen_panel_repair (due to panel broken)"/>
    <m/>
    <s v="Desliming screen_panel_repair (due to panel broken)"/>
    <m/>
  </r>
  <r>
    <x v="20"/>
    <x v="4"/>
    <x v="0"/>
    <n v="0.63333333333333375"/>
    <x v="0"/>
    <n v="744"/>
    <n v="0.85"/>
    <n v="0.9"/>
    <m/>
    <m/>
    <x v="144"/>
    <d v="1899-12-30T18:10:00"/>
    <d v="1899-12-30T18:48:00"/>
    <x v="20"/>
    <x v="20"/>
    <n v="2.6388888888888906E-2"/>
    <m/>
    <m/>
    <m/>
    <m/>
    <s v="No Loader Operator"/>
    <m/>
    <m/>
    <s v="Plant feed bin_low level (due to change shift)"/>
    <m/>
    <s v="Plant feed bin_low level (due to change shift)"/>
    <m/>
  </r>
  <r>
    <x v="20"/>
    <x v="4"/>
    <x v="0"/>
    <n v="0.11666666666666659"/>
    <x v="0"/>
    <n v="744"/>
    <n v="0.85"/>
    <n v="0.9"/>
    <m/>
    <m/>
    <x v="144"/>
    <d v="1899-12-30T01:13:00"/>
    <d v="1899-12-30T01:20:00"/>
    <x v="13"/>
    <x v="13"/>
    <n v="4.8611111111111077E-3"/>
    <m/>
    <m/>
    <m/>
    <m/>
    <s v="Reject Bin Full"/>
    <m/>
    <m/>
    <s v="Reject emergency yard_full (due to slippery)"/>
    <m/>
    <s v="Reject emergency yard_full (due to slippery)"/>
    <m/>
  </r>
  <r>
    <x v="20"/>
    <x v="4"/>
    <x v="0"/>
    <n v="4.4000000000000004"/>
    <x v="0"/>
    <n v="744"/>
    <n v="0.85"/>
    <n v="0.9"/>
    <m/>
    <m/>
    <x v="144"/>
    <d v="1899-12-30T01:36:00"/>
    <d v="1899-12-30T06:00:00"/>
    <x v="13"/>
    <x v="13"/>
    <n v="0.18333333333333335"/>
    <m/>
    <m/>
    <m/>
    <m/>
    <s v="Reject Bin Full"/>
    <m/>
    <m/>
    <s v="Reject emergency yard_full (due to slippery)"/>
    <m/>
    <s v="Reject emergency yard_full (due to slippery)"/>
    <m/>
  </r>
  <r>
    <x v="21"/>
    <x v="4"/>
    <x v="0"/>
    <n v="11.066666666666666"/>
    <x v="0"/>
    <n v="744"/>
    <n v="0.85"/>
    <n v="0.9"/>
    <m/>
    <m/>
    <x v="145"/>
    <d v="1899-12-30T06:00:00"/>
    <d v="1899-12-30T17:04:00"/>
    <x v="13"/>
    <x v="13"/>
    <n v="0.46111111111111114"/>
    <m/>
    <m/>
    <m/>
    <m/>
    <s v="Reject Bin Full"/>
    <m/>
    <m/>
    <s v="Reject emergency yard_full (due to slippery)"/>
    <m/>
    <s v="Reject emergency yard_full (due to slippery)"/>
    <m/>
  </r>
  <r>
    <x v="21"/>
    <x v="4"/>
    <x v="0"/>
    <n v="4.3666666666666671"/>
    <x v="0"/>
    <n v="744"/>
    <n v="0.85"/>
    <n v="0.9"/>
    <m/>
    <m/>
    <x v="145"/>
    <d v="1899-12-30T01:38:00"/>
    <d v="1899-12-30T06:00:00"/>
    <x v="13"/>
    <x v="13"/>
    <n v="0.18194444444444446"/>
    <m/>
    <m/>
    <m/>
    <m/>
    <s v="Reject Bin Full"/>
    <m/>
    <m/>
    <s v="Reject emergency yard_full (due to slippery)"/>
    <m/>
    <s v="Reject emergency yard_full (due to slippery)"/>
    <m/>
  </r>
  <r>
    <x v="21"/>
    <x v="4"/>
    <x v="0"/>
    <n v="18.75"/>
    <x v="0"/>
    <n v="744"/>
    <n v="0.85"/>
    <n v="0.9"/>
    <m/>
    <m/>
    <x v="146"/>
    <d v="1899-12-30T06:00:00"/>
    <d v="1899-12-31T00:45:00"/>
    <x v="13"/>
    <x v="13"/>
    <n v="0.78125"/>
    <m/>
    <m/>
    <m/>
    <m/>
    <s v="Reject Bin Full"/>
    <m/>
    <m/>
    <s v="Reject emergency yard_full  (due to rain and slippery at reject disposal access)"/>
    <m/>
    <s v="Reject emergency yard_full  (due to rain and slippery at reject disposal access)"/>
    <m/>
  </r>
  <r>
    <x v="21"/>
    <x v="4"/>
    <x v="0"/>
    <n v="0.18333333333333335"/>
    <x v="1"/>
    <n v="744"/>
    <n v="0.85"/>
    <n v="0.9"/>
    <m/>
    <m/>
    <x v="146"/>
    <d v="1899-12-30T01:14:00"/>
    <d v="1899-12-30T01:25:00"/>
    <x v="40"/>
    <x v="39"/>
    <n v="7.6388888888888895E-3"/>
    <m/>
    <s v="Breakdown"/>
    <m/>
    <m/>
    <m/>
    <m/>
    <m/>
    <s v="Reject sampler_hammer instream (due to problem in motor brake)"/>
    <m/>
    <s v="Reject sampler_hammer instream (due to problem in motor brake)"/>
    <m/>
  </r>
  <r>
    <x v="21"/>
    <x v="4"/>
    <x v="0"/>
    <n v="0.76666666666666661"/>
    <x v="1"/>
    <n v="744"/>
    <n v="0.85"/>
    <n v="0.9"/>
    <m/>
    <m/>
    <x v="147"/>
    <d v="1899-12-30T14:48:00"/>
    <d v="1899-12-30T15:34:00"/>
    <x v="40"/>
    <x v="39"/>
    <n v="3.1944444444444442E-2"/>
    <m/>
    <s v="Breakdown"/>
    <m/>
    <m/>
    <m/>
    <m/>
    <m/>
    <s v="Reject sampler_hammer instream (due to problem in motor brake)"/>
    <m/>
    <s v="Reject sampler_hammer instream (due to problem in motor brake)"/>
    <m/>
  </r>
  <r>
    <x v="21"/>
    <x v="4"/>
    <x v="0"/>
    <n v="0.19999999999999929"/>
    <x v="1"/>
    <n v="744"/>
    <n v="0.85"/>
    <n v="0.9"/>
    <m/>
    <m/>
    <x v="147"/>
    <d v="1899-12-30T23:46:00"/>
    <d v="1899-12-30T23:58:00"/>
    <x v="22"/>
    <x v="22"/>
    <n v="8.3333333333333037E-3"/>
    <m/>
    <s v="Breakdown"/>
    <m/>
    <m/>
    <m/>
    <m/>
    <m/>
    <s v="Desliming screen_underpan_block (due to Panel 3E broken)"/>
    <m/>
    <s v="Desliming screen_underpan_block (due to Panel 3E broken)"/>
    <m/>
  </r>
  <r>
    <x v="21"/>
    <x v="4"/>
    <x v="0"/>
    <n v="0.15000000000000013"/>
    <x v="1"/>
    <n v="744"/>
    <n v="0.85"/>
    <n v="0.9"/>
    <m/>
    <m/>
    <x v="147"/>
    <d v="1899-12-30T02:59:00"/>
    <d v="1899-12-30T03:08:00"/>
    <x v="22"/>
    <x v="22"/>
    <n v="6.2500000000000056E-3"/>
    <m/>
    <s v="Breakdown"/>
    <m/>
    <m/>
    <m/>
    <m/>
    <m/>
    <s v="Desliming screen_underpan_block (due to Panel 3E broken)"/>
    <m/>
    <s v="Desliming screen_underpan_block (due to Panel 3E broken)"/>
    <m/>
  </r>
  <r>
    <x v="21"/>
    <x v="4"/>
    <x v="0"/>
    <n v="0.31666666666666554"/>
    <x v="1"/>
    <n v="744"/>
    <n v="0.85"/>
    <n v="0.9"/>
    <m/>
    <m/>
    <x v="148"/>
    <d v="1899-12-30T11:27:00"/>
    <d v="1899-12-30T11:46:00"/>
    <x v="18"/>
    <x v="18"/>
    <n v="1.3194444444444398E-2"/>
    <m/>
    <s v="Breakdown"/>
    <m/>
    <m/>
    <m/>
    <m/>
    <m/>
    <s v="Product collector conveyor_stop no indication (due to Communication disconnected due to troubleshooting at MCC#01's communication network)"/>
    <m/>
    <s v="Product collector conveyor_stop no indication (due to Communication disconnected due to troubleshooting at MCC#01's communication network)"/>
    <m/>
  </r>
  <r>
    <x v="21"/>
    <x v="4"/>
    <x v="0"/>
    <n v="0.60000000000000053"/>
    <x v="1"/>
    <n v="744"/>
    <n v="0.85"/>
    <n v="0.9"/>
    <m/>
    <m/>
    <x v="148"/>
    <d v="1899-12-30T19:26:00"/>
    <d v="1899-12-30T20:02:00"/>
    <x v="22"/>
    <x v="22"/>
    <n v="2.5000000000000022E-2"/>
    <m/>
    <s v="Breakdown"/>
    <m/>
    <m/>
    <m/>
    <m/>
    <m/>
    <s v="Desliming screen_panel_repair (due to panel broken)"/>
    <m/>
    <s v="Desliming screen_panel_repair (due to panel broken)"/>
    <m/>
  </r>
  <r>
    <x v="21"/>
    <x v="4"/>
    <x v="0"/>
    <n v="1.1666666666666665"/>
    <x v="0"/>
    <n v="744"/>
    <n v="0.85"/>
    <n v="0.9"/>
    <m/>
    <m/>
    <x v="149"/>
    <d v="1899-12-30T06:46:00"/>
    <d v="1899-12-30T07:56:00"/>
    <x v="20"/>
    <x v="20"/>
    <n v="4.8611111111111105E-2"/>
    <m/>
    <m/>
    <m/>
    <m/>
    <s v="No Loader Operator"/>
    <m/>
    <m/>
    <s v="Plant feed bin_low level (due to no Loader operator)"/>
    <m/>
    <s v="Plant feed bin_low level (due to no Loader operator)"/>
    <m/>
  </r>
  <r>
    <x v="21"/>
    <x v="4"/>
    <x v="0"/>
    <n v="0.98333333333333384"/>
    <x v="0"/>
    <n v="744"/>
    <n v="0.85"/>
    <n v="0.9"/>
    <m/>
    <m/>
    <x v="149"/>
    <d v="1899-12-30T11:43:00"/>
    <d v="1899-12-30T12:42:00"/>
    <x v="20"/>
    <x v="20"/>
    <n v="4.0972222222222243E-2"/>
    <m/>
    <m/>
    <m/>
    <m/>
    <s v="No Loader Operator"/>
    <m/>
    <m/>
    <s v="Plant feed bin_low level (due to no Loader operator)"/>
    <m/>
    <s v="Plant feed bin_low level (due to no Loader operator)"/>
    <m/>
  </r>
  <r>
    <x v="21"/>
    <x v="4"/>
    <x v="0"/>
    <n v="8.3333333333333037E-2"/>
    <x v="0"/>
    <n v="744"/>
    <n v="0.85"/>
    <n v="0.9"/>
    <m/>
    <m/>
    <x v="149"/>
    <d v="1899-12-30T11:18:00"/>
    <d v="1899-12-30T11:23:00"/>
    <x v="26"/>
    <x v="26"/>
    <n v="3.4722222222222099E-3"/>
    <m/>
    <m/>
    <m/>
    <m/>
    <s v="Other Contamination"/>
    <m/>
    <m/>
    <s v="Vibrating feeder_block (due sticky material)"/>
    <m/>
    <s v="Vibrating feeder_block (due sticky material)"/>
    <m/>
  </r>
  <r>
    <x v="21"/>
    <x v="4"/>
    <x v="0"/>
    <n v="0.43333333333333446"/>
    <x v="1"/>
    <n v="744"/>
    <n v="0.85"/>
    <n v="0.9"/>
    <m/>
    <m/>
    <x v="149"/>
    <d v="1899-12-30T17:37:00"/>
    <d v="1899-12-30T18:03:00"/>
    <x v="18"/>
    <x v="18"/>
    <n v="1.8055555555555602E-2"/>
    <m/>
    <s v="Breakdown"/>
    <m/>
    <m/>
    <m/>
    <m/>
    <m/>
    <s v="Product collector conveyor_stop no indication (due to repair cable FO)"/>
    <m/>
    <s v="Product collector conveyor_stop no indication (due to repair cable FO)"/>
    <m/>
  </r>
  <r>
    <x v="21"/>
    <x v="4"/>
    <x v="0"/>
    <n v="1.6333333333333342"/>
    <x v="1"/>
    <n v="744"/>
    <n v="0.85"/>
    <n v="0.9"/>
    <m/>
    <m/>
    <x v="150"/>
    <d v="1899-12-30T08:45:00"/>
    <d v="1899-12-30T10:23:00"/>
    <x v="12"/>
    <x v="12"/>
    <n v="6.8055555555555591E-2"/>
    <m/>
    <s v="Breakdown"/>
    <m/>
    <m/>
    <m/>
    <m/>
    <m/>
    <s v="Sinks screen_efluent_sprayer_repair (due to efluent sprayer repair)"/>
    <m/>
    <s v="Sinks screen_efluent_sprayer_repair (due to efluent sprayer repair)"/>
    <m/>
  </r>
  <r>
    <x v="21"/>
    <x v="4"/>
    <x v="0"/>
    <n v="0.2333333333333325"/>
    <x v="1"/>
    <n v="744"/>
    <n v="0.85"/>
    <n v="0.9"/>
    <m/>
    <m/>
    <x v="150"/>
    <d v="1899-12-30T13:33:00"/>
    <d v="1899-12-30T13:47:00"/>
    <x v="57"/>
    <x v="54"/>
    <n v="9.7222222222221877E-3"/>
    <m/>
    <s v="Breakdown"/>
    <m/>
    <m/>
    <m/>
    <m/>
    <m/>
    <s v="Flotation circuit_trip_no indication (due to repair cable FO)"/>
    <m/>
    <s v="Flotation circuit_trip_no indication (due to repair cable FO)"/>
    <m/>
  </r>
  <r>
    <x v="21"/>
    <x v="4"/>
    <x v="0"/>
    <n v="0.26666666666666572"/>
    <x v="0"/>
    <n v="744"/>
    <n v="0.85"/>
    <n v="0.9"/>
    <m/>
    <m/>
    <x v="150"/>
    <d v="1899-12-30T15:28:00"/>
    <d v="1899-12-30T15:44:00"/>
    <x v="25"/>
    <x v="25"/>
    <n v="1.1111111111111072E-2"/>
    <m/>
    <m/>
    <m/>
    <m/>
    <s v="Other Contamination"/>
    <m/>
    <m/>
    <s v="Tertiary sizer_chute_block (due to sticky material)"/>
    <m/>
    <s v="Tertiary sizer_chute_block (due to sticky material)"/>
    <m/>
  </r>
  <r>
    <x v="21"/>
    <x v="4"/>
    <x v="0"/>
    <n v="0.25000000000000178"/>
    <x v="1"/>
    <n v="744"/>
    <n v="0.85"/>
    <n v="0.9"/>
    <m/>
    <m/>
    <x v="150"/>
    <d v="1899-12-30T21:53:00"/>
    <d v="1899-12-30T22:08:00"/>
    <x v="22"/>
    <x v="22"/>
    <n v="1.0416666666666741E-2"/>
    <m/>
    <s v="Breakdown"/>
    <m/>
    <m/>
    <m/>
    <m/>
    <m/>
    <s v="Desliming screen_underpan_block (due to panel broken)"/>
    <m/>
    <s v="Desliming screen_underpan_block (due to panel broken)"/>
    <m/>
  </r>
  <r>
    <x v="21"/>
    <x v="5"/>
    <x v="0"/>
    <n v="0.89999999999999947"/>
    <x v="1"/>
    <n v="720"/>
    <n v="0.85"/>
    <n v="0.9"/>
    <m/>
    <m/>
    <x v="151"/>
    <d v="1899-12-30T06:00:00"/>
    <d v="1899-12-30T06:54:00"/>
    <x v="34"/>
    <x v="33"/>
    <n v="3.7499999999999978E-2"/>
    <m/>
    <s v="Breakdown"/>
    <m/>
    <m/>
    <m/>
    <m/>
    <m/>
    <s v="Vacuum disc filter_stuck (due to Slide bearing failure indication)"/>
    <m/>
    <s v="Vacuum disc filter_stuck (due to Slide bearing failure indication)"/>
    <m/>
  </r>
  <r>
    <x v="21"/>
    <x v="5"/>
    <x v="0"/>
    <n v="0.64999999999999902"/>
    <x v="1"/>
    <n v="720"/>
    <n v="0.85"/>
    <n v="0.9"/>
    <m/>
    <m/>
    <x v="151"/>
    <d v="1899-12-30T09:39:00"/>
    <d v="1899-12-30T10:18:00"/>
    <x v="17"/>
    <x v="17"/>
    <n v="2.7083333333333293E-2"/>
    <m/>
    <s v="Breakdown"/>
    <m/>
    <m/>
    <m/>
    <m/>
    <m/>
    <s v="Reject sampler_hammer instream (due to problem in motor brake)"/>
    <m/>
    <s v="Reject sampler_hammer instream (due to problem in motor brake)"/>
    <m/>
  </r>
  <r>
    <x v="21"/>
    <x v="5"/>
    <x v="0"/>
    <n v="0.5333333333333341"/>
    <x v="1"/>
    <n v="720"/>
    <n v="0.85"/>
    <n v="0.9"/>
    <m/>
    <m/>
    <x v="151"/>
    <d v="1899-12-30T12:55:00"/>
    <d v="1899-12-30T13:27:00"/>
    <x v="17"/>
    <x v="17"/>
    <n v="2.2222222222222254E-2"/>
    <m/>
    <s v="Breakdown"/>
    <m/>
    <m/>
    <m/>
    <m/>
    <m/>
    <s v="Reject sampler_hammer instream (due to problem in motor brake)"/>
    <m/>
    <s v="Reject sampler_hammer instream (due to problem in motor brake)"/>
    <m/>
  </r>
  <r>
    <x v="21"/>
    <x v="5"/>
    <x v="0"/>
    <n v="1.7999999999999989"/>
    <x v="1"/>
    <n v="720"/>
    <n v="0.85"/>
    <n v="0.9"/>
    <m/>
    <m/>
    <x v="151"/>
    <d v="1899-12-30T14:44:00"/>
    <d v="1899-12-30T16:32:00"/>
    <x v="12"/>
    <x v="12"/>
    <n v="7.4999999999999956E-2"/>
    <m/>
    <s v="Breakdown"/>
    <m/>
    <m/>
    <m/>
    <m/>
    <m/>
    <s v="Sinks screen_blank panel_repair (due to blank panel detached)"/>
    <m/>
    <s v="Sinks screen_blank panel_repair (due to blank panel detached)"/>
    <m/>
  </r>
  <r>
    <x v="21"/>
    <x v="5"/>
    <x v="0"/>
    <n v="0.16666666666666874"/>
    <x v="1"/>
    <n v="720"/>
    <n v="0.85"/>
    <n v="0.9"/>
    <m/>
    <m/>
    <x v="151"/>
    <d v="1899-12-30T20:33:00"/>
    <d v="1899-12-30T20:43:00"/>
    <x v="22"/>
    <x v="22"/>
    <n v="6.9444444444445308E-3"/>
    <m/>
    <s v="Breakdown"/>
    <m/>
    <m/>
    <m/>
    <m/>
    <m/>
    <s v="Desliming screen_underpan_block (due to panel broken)"/>
    <m/>
    <s v="Desliming screen_underpan_block (due to panel broken)"/>
    <m/>
  </r>
  <r>
    <x v="21"/>
    <x v="5"/>
    <x v="0"/>
    <n v="0.81666666666666643"/>
    <x v="1"/>
    <n v="720"/>
    <n v="0.85"/>
    <n v="0.9"/>
    <m/>
    <m/>
    <x v="151"/>
    <d v="1899-12-31T00:11:00"/>
    <d v="1899-12-31T01:00:00"/>
    <x v="22"/>
    <x v="22"/>
    <n v="3.4027777777777768E-2"/>
    <m/>
    <s v="Breakdown"/>
    <m/>
    <m/>
    <m/>
    <m/>
    <m/>
    <s v="Desliming screen_panel_repair (due to panel broken)"/>
    <m/>
    <s v="Desliming screen_panel_repair (due to panel broken)"/>
    <m/>
  </r>
  <r>
    <x v="22"/>
    <x v="5"/>
    <x v="0"/>
    <n v="0.31666666666666687"/>
    <x v="0"/>
    <n v="720"/>
    <n v="0.85"/>
    <n v="0.9"/>
    <m/>
    <m/>
    <x v="152"/>
    <d v="1899-12-30T10:13:00"/>
    <d v="1899-12-30T10:32:00"/>
    <x v="28"/>
    <x v="28"/>
    <n v="1.3194444444444453E-2"/>
    <m/>
    <m/>
    <m/>
    <m/>
    <s v="Other Contamination"/>
    <m/>
    <m/>
    <s v="Secondary sizer_block (due to sticky material)"/>
    <m/>
    <s v="Secondary sizer_block (due to sticky material)"/>
    <m/>
  </r>
  <r>
    <x v="22"/>
    <x v="5"/>
    <x v="0"/>
    <n v="0.18333333333333535"/>
    <x v="0"/>
    <n v="720"/>
    <n v="0.85"/>
    <n v="0.9"/>
    <m/>
    <m/>
    <x v="153"/>
    <d v="1899-12-30T23:29:00"/>
    <d v="1899-12-30T23:40:00"/>
    <x v="16"/>
    <x v="16"/>
    <n v="7.6388888888889728E-3"/>
    <m/>
    <m/>
    <m/>
    <m/>
    <s v="OB Rock Contamination"/>
    <m/>
    <m/>
    <s v="Feeder breaker_block (due to OB contamination)"/>
    <m/>
    <s v="Feeder breaker_block (due to OB contamination)"/>
    <m/>
  </r>
  <r>
    <x v="22"/>
    <x v="5"/>
    <x v="0"/>
    <n v="0.11666666666666625"/>
    <x v="0"/>
    <n v="720"/>
    <n v="0.85"/>
    <n v="0.9"/>
    <m/>
    <m/>
    <x v="154"/>
    <d v="1899-12-30T07:04:00"/>
    <d v="1899-12-30T07:11:00"/>
    <x v="23"/>
    <x v="23"/>
    <n v="4.8611111111110938E-3"/>
    <m/>
    <m/>
    <m/>
    <s v="Blocked/Stopped"/>
    <m/>
    <m/>
    <m/>
    <s v="Floats screen_chute_build up material (blocked condition when it is over the centrifuge's capacity)"/>
    <m/>
    <s v="Floats screen_chute_build up material (blocked condition when it is over the centrifuge's capacity)"/>
    <m/>
  </r>
  <r>
    <x v="22"/>
    <x v="5"/>
    <x v="0"/>
    <n v="0.44999999999999574"/>
    <x v="1"/>
    <n v="720"/>
    <n v="0.85"/>
    <n v="0.9"/>
    <m/>
    <m/>
    <x v="154"/>
    <d v="1899-12-31T03:13:00"/>
    <d v="1899-12-31T03:40:00"/>
    <x v="22"/>
    <x v="22"/>
    <n v="1.8749999999999822E-2"/>
    <m/>
    <s v="Poor Perfomance"/>
    <m/>
    <m/>
    <m/>
    <m/>
    <m/>
    <s v="Desliming screen_grizzly_block (due to oversize material, no spare tertiary sizer)"/>
    <m/>
    <s v="Desliming screen_grizzly_block (due to oversize material, no spare tertiary sizer)"/>
    <m/>
  </r>
  <r>
    <x v="22"/>
    <x v="5"/>
    <x v="0"/>
    <n v="1.0166666666666657"/>
    <x v="0"/>
    <n v="720"/>
    <n v="0.85"/>
    <n v="0.9"/>
    <m/>
    <m/>
    <x v="155"/>
    <d v="1899-12-31T04:59:00"/>
    <d v="1899-12-31T06:00:00"/>
    <x v="20"/>
    <x v="20"/>
    <n v="4.2361111111111072E-2"/>
    <m/>
    <m/>
    <m/>
    <m/>
    <m/>
    <m/>
    <s v="Plant Off"/>
    <s v="Plant feed bin_low level (due to Eid al-Adha preparation)"/>
    <m/>
    <s v="Plant feed bin_low level (due to Eid al-Adha preparation)"/>
    <m/>
  </r>
  <r>
    <x v="22"/>
    <x v="5"/>
    <x v="0"/>
    <n v="0.3833333333333333"/>
    <x v="0"/>
    <n v="720"/>
    <n v="0.85"/>
    <n v="0.9"/>
    <m/>
    <m/>
    <x v="156"/>
    <d v="1899-12-30T06:00:00"/>
    <d v="1899-12-30T06:23:00"/>
    <x v="20"/>
    <x v="20"/>
    <n v="1.5972222222222221E-2"/>
    <m/>
    <m/>
    <m/>
    <m/>
    <s v="No Loader Available"/>
    <m/>
    <m/>
    <s v="Plant feed bin_low level (due to no Loader available)"/>
    <m/>
    <s v="Plant feed bin_low level (due to no Loader available)"/>
    <m/>
  </r>
  <r>
    <x v="22"/>
    <x v="5"/>
    <x v="0"/>
    <n v="0.63333333333333375"/>
    <x v="0"/>
    <n v="720"/>
    <n v="0.85"/>
    <n v="0.9"/>
    <m/>
    <m/>
    <x v="156"/>
    <d v="1899-12-30T13:07:00"/>
    <d v="1899-12-30T13:45:00"/>
    <x v="18"/>
    <x v="18"/>
    <n v="2.6388888888888906E-2"/>
    <m/>
    <m/>
    <m/>
    <s v="Blocked/Stopped"/>
    <m/>
    <m/>
    <m/>
    <s v="Product collector conveyor_chute_block due to accumulation of material)"/>
    <m/>
    <s v="Product collector conveyor_chute_block due to accumulation of material)"/>
    <m/>
  </r>
  <r>
    <x v="22"/>
    <x v="5"/>
    <x v="0"/>
    <n v="0.21666666666666856"/>
    <x v="1"/>
    <n v="720"/>
    <n v="0.85"/>
    <n v="0.9"/>
    <m/>
    <m/>
    <x v="156"/>
    <d v="1899-12-30T13:45:00"/>
    <d v="1899-12-30T13:58:00"/>
    <x v="22"/>
    <x v="22"/>
    <n v="9.0277777777778567E-3"/>
    <m/>
    <s v="Breakdown"/>
    <m/>
    <m/>
    <m/>
    <m/>
    <m/>
    <s v="Desliming screen_panel_replace (due to panel broken)"/>
    <m/>
    <s v="Desliming screen_panel_replace (due to panel broken)"/>
    <m/>
  </r>
  <r>
    <x v="22"/>
    <x v="5"/>
    <x v="0"/>
    <n v="3.7833333333333332"/>
    <x v="1"/>
    <n v="720"/>
    <n v="0.85"/>
    <n v="0.9"/>
    <m/>
    <m/>
    <x v="156"/>
    <d v="1899-12-30T14:04:00"/>
    <d v="1899-12-30T17:51:00"/>
    <x v="3"/>
    <x v="3"/>
    <n v="0.15763888888888888"/>
    <m/>
    <s v="Breakdown"/>
    <m/>
    <m/>
    <m/>
    <m/>
    <m/>
    <s v="HM cyclone_lower cone_repair (due to lower cone broken)"/>
    <m/>
    <s v="HM cyclone_lower cone_repair (due to lower cone broken)"/>
    <m/>
  </r>
  <r>
    <x v="22"/>
    <x v="5"/>
    <x v="0"/>
    <n v="1.3833333333333337"/>
    <x v="0"/>
    <n v="720"/>
    <n v="0.85"/>
    <n v="0.9"/>
    <m/>
    <m/>
    <x v="156"/>
    <d v="1899-12-30T18:51:00"/>
    <d v="1899-12-30T20:14:00"/>
    <x v="18"/>
    <x v="18"/>
    <n v="5.7638888888888906E-2"/>
    <m/>
    <m/>
    <m/>
    <s v="Blocked/Stopped"/>
    <m/>
    <m/>
    <m/>
    <s v="Product collector conveyor_chute_block (due to accumulation of material)"/>
    <m/>
    <s v="Product collector conveyor_chute_block (due to accumulation of material)"/>
    <m/>
  </r>
  <r>
    <x v="22"/>
    <x v="5"/>
    <x v="0"/>
    <n v="4.5333333333333314"/>
    <x v="2"/>
    <n v="720"/>
    <n v="0.85"/>
    <n v="0.9"/>
    <m/>
    <m/>
    <x v="157"/>
    <d v="1899-12-30T09:18:00"/>
    <d v="1899-12-30T13:50:00"/>
    <x v="3"/>
    <x v="3"/>
    <n v="0.18888888888888883"/>
    <s v="Maintenance Day"/>
    <m/>
    <m/>
    <m/>
    <m/>
    <m/>
    <m/>
    <s v="Maintenance Day"/>
    <m/>
    <s v="Maintenance Day"/>
    <m/>
  </r>
  <r>
    <x v="22"/>
    <x v="5"/>
    <x v="0"/>
    <n v="0.93333333333333535"/>
    <x v="0"/>
    <n v="720"/>
    <n v="0.85"/>
    <n v="0.9"/>
    <m/>
    <m/>
    <x v="157"/>
    <d v="1899-12-30T22:02:00"/>
    <d v="1899-12-30T22:58:00"/>
    <x v="20"/>
    <x v="20"/>
    <n v="3.8888888888888973E-2"/>
    <m/>
    <m/>
    <m/>
    <m/>
    <m/>
    <m/>
    <s v="Incident"/>
    <s v="Plant feed bin_low level (due to tail gate evacuation DT087)"/>
    <m/>
    <s v="Plant feed bin_low level (due to tail gate evacuation DT087)"/>
    <m/>
  </r>
  <r>
    <x v="22"/>
    <x v="5"/>
    <x v="0"/>
    <n v="6.6666666666669094E-2"/>
    <x v="1"/>
    <n v="720"/>
    <n v="0.85"/>
    <n v="0.9"/>
    <m/>
    <m/>
    <x v="158"/>
    <d v="1899-12-30T13:52:00"/>
    <d v="1899-12-30T13:56:00"/>
    <x v="22"/>
    <x v="22"/>
    <n v="2.7777777777778789E-3"/>
    <m/>
    <s v="Breakdown"/>
    <m/>
    <m/>
    <m/>
    <m/>
    <m/>
    <s v="Desliming screen_grizzly_block (due to evacuation liner plate stuck on grizzly)"/>
    <m/>
    <s v="Desliming screen_grizzly_block (due to evacuation liner plate stuck on grizzly)"/>
    <m/>
  </r>
  <r>
    <x v="22"/>
    <x v="5"/>
    <x v="0"/>
    <n v="0.46666666666666501"/>
    <x v="1"/>
    <n v="720"/>
    <n v="0.85"/>
    <n v="0.9"/>
    <m/>
    <m/>
    <x v="158"/>
    <d v="1899-12-31T00:00:00"/>
    <d v="1899-12-31T00:28:00"/>
    <x v="22"/>
    <x v="22"/>
    <n v="1.9444444444444375E-2"/>
    <m/>
    <s v="Breakdown"/>
    <m/>
    <m/>
    <m/>
    <m/>
    <m/>
    <s v="Desliming screen_panel_replace (due to panel broken)"/>
    <m/>
    <s v="Desliming screen_panel_replace (due to panel broken)"/>
    <m/>
  </r>
  <r>
    <x v="22"/>
    <x v="5"/>
    <x v="0"/>
    <n v="0.19999999999999929"/>
    <x v="1"/>
    <n v="720"/>
    <n v="0.85"/>
    <n v="0.9"/>
    <m/>
    <m/>
    <x v="158"/>
    <d v="1899-12-31T02:09:00"/>
    <d v="1899-12-31T02:21:00"/>
    <x v="3"/>
    <x v="3"/>
    <n v="8.3333333333333037E-3"/>
    <m/>
    <s v="No Parts"/>
    <m/>
    <m/>
    <m/>
    <m/>
    <m/>
    <s v="DMC_low pressure (due to oversized material)"/>
    <m/>
    <s v="DMC_low pressure (due to oversized material)"/>
    <m/>
  </r>
  <r>
    <x v="23"/>
    <x v="5"/>
    <x v="0"/>
    <n v="8.3333333333333037E-2"/>
    <x v="1"/>
    <n v="720"/>
    <n v="0.85"/>
    <n v="0.9"/>
    <m/>
    <m/>
    <x v="159"/>
    <d v="1899-12-30T06:58:00"/>
    <d v="1899-12-30T07:03:00"/>
    <x v="3"/>
    <x v="3"/>
    <n v="3.4722222222222099E-3"/>
    <m/>
    <s v="No Parts"/>
    <m/>
    <m/>
    <m/>
    <m/>
    <m/>
    <s v="DMC_low pressure (due to oversized material)"/>
    <m/>
    <s v="DMC_low pressure (due to oversized material)"/>
    <m/>
  </r>
  <r>
    <x v="23"/>
    <x v="5"/>
    <x v="0"/>
    <n v="6.9999999999999991"/>
    <x v="1"/>
    <n v="720"/>
    <n v="0.85"/>
    <n v="0.9"/>
    <m/>
    <m/>
    <x v="159"/>
    <d v="1899-12-30T23:00:00"/>
    <d v="1899-12-31T06:00:00"/>
    <x v="37"/>
    <x v="36"/>
    <n v="0.29166666666666663"/>
    <m/>
    <s v="Breakdown"/>
    <m/>
    <m/>
    <m/>
    <m/>
    <m/>
    <s v="HM cyclone feed pump_block (due to pulping chute plate contamination)"/>
    <m/>
    <s v="HM cyclone feed pump_block (due to pulping chute plate contamination)"/>
    <m/>
  </r>
  <r>
    <x v="23"/>
    <x v="5"/>
    <x v="0"/>
    <n v="4.9166666666666661"/>
    <x v="1"/>
    <n v="720"/>
    <n v="0.85"/>
    <n v="0.9"/>
    <m/>
    <m/>
    <x v="160"/>
    <d v="1899-12-30T06:00:00"/>
    <d v="1899-12-30T10:55:00"/>
    <x v="37"/>
    <x v="36"/>
    <n v="0.2048611111111111"/>
    <m/>
    <s v="Breakdown"/>
    <m/>
    <m/>
    <m/>
    <m/>
    <m/>
    <s v="HM cyclone feed pump_block (due to pulping chute plate contamination)"/>
    <m/>
    <s v="HM cyclone feed pump_block (due to pulping chute plate contamination)"/>
    <m/>
  </r>
  <r>
    <x v="23"/>
    <x v="5"/>
    <x v="0"/>
    <n v="0.33333333333333481"/>
    <x v="0"/>
    <n v="720"/>
    <n v="0.85"/>
    <n v="0.9"/>
    <m/>
    <m/>
    <x v="160"/>
    <d v="1899-12-30T16:02:00"/>
    <d v="1899-12-30T16:22:00"/>
    <x v="23"/>
    <x v="23"/>
    <n v="1.3888888888888951E-2"/>
    <m/>
    <m/>
    <m/>
    <s v="Blocked/Stopped"/>
    <m/>
    <m/>
    <m/>
    <s v="Floats screen_underpan_block (due to accumulation of material)"/>
    <m/>
    <s v="Floats screen_underpan_block (due to accumulation of material)"/>
    <m/>
  </r>
  <r>
    <x v="23"/>
    <x v="5"/>
    <x v="0"/>
    <n v="0.2166666666666659"/>
    <x v="0"/>
    <n v="720"/>
    <n v="0.85"/>
    <n v="0.9"/>
    <m/>
    <m/>
    <x v="160"/>
    <d v="1899-12-30T21:03:00"/>
    <d v="1899-12-30T21:16:00"/>
    <x v="16"/>
    <x v="16"/>
    <n v="9.0277777777777457E-3"/>
    <m/>
    <m/>
    <m/>
    <m/>
    <s v="OB Rock Contamination"/>
    <m/>
    <m/>
    <s v="Feeder breaker_block (due to OB contamination)"/>
    <m/>
    <s v="Feeder breaker_block (due to OB contamination)"/>
    <m/>
  </r>
  <r>
    <x v="23"/>
    <x v="5"/>
    <x v="0"/>
    <n v="8.3333333333333037E-2"/>
    <x v="1"/>
    <n v="720"/>
    <n v="0.85"/>
    <n v="0.9"/>
    <m/>
    <m/>
    <x v="161"/>
    <d v="1899-12-30T07:08:00"/>
    <d v="1899-12-30T07:13:00"/>
    <x v="22"/>
    <x v="22"/>
    <n v="3.4722222222222099E-3"/>
    <m/>
    <s v="Breakdown"/>
    <m/>
    <m/>
    <m/>
    <m/>
    <m/>
    <s v="Desliming screen_grizzly_block (due to iron plate)"/>
    <m/>
    <s v="Desliming screen_grizzly_block (due to iron plate)"/>
    <m/>
  </r>
  <r>
    <x v="23"/>
    <x v="5"/>
    <x v="0"/>
    <n v="0.13333333333333286"/>
    <x v="0"/>
    <n v="720"/>
    <n v="0.85"/>
    <n v="0.9"/>
    <m/>
    <m/>
    <x v="161"/>
    <d v="1899-12-30T19:53:00"/>
    <d v="1899-12-30T20:01:00"/>
    <x v="16"/>
    <x v="16"/>
    <n v="5.5555555555555358E-3"/>
    <m/>
    <m/>
    <m/>
    <m/>
    <s v="OB Rock Contamination"/>
    <m/>
    <m/>
    <s v="Feeder breaker_block (due to OB contamination)"/>
    <m/>
    <s v="Feeder breaker_block (due to OB contamination)"/>
    <m/>
  </r>
  <r>
    <x v="23"/>
    <x v="5"/>
    <x v="0"/>
    <n v="8.3333333333333037E-2"/>
    <x v="0"/>
    <n v="720"/>
    <n v="0.85"/>
    <n v="0.9"/>
    <m/>
    <m/>
    <x v="162"/>
    <d v="1899-12-30T06:37:00"/>
    <d v="1899-12-30T06:42:00"/>
    <x v="26"/>
    <x v="26"/>
    <n v="3.4722222222222099E-3"/>
    <m/>
    <m/>
    <m/>
    <m/>
    <s v="Other Contamination"/>
    <m/>
    <m/>
    <s v="Vibrating feeder_chute_block (due to sticky material)"/>
    <m/>
    <s v="Vibrating feeder_chute_block (due to sticky material)"/>
    <m/>
  </r>
  <r>
    <x v="23"/>
    <x v="5"/>
    <x v="0"/>
    <n v="0.28333333333333366"/>
    <x v="0"/>
    <n v="720"/>
    <n v="0.85"/>
    <n v="0.9"/>
    <m/>
    <m/>
    <x v="162"/>
    <d v="1899-12-30T07:41:00"/>
    <d v="1899-12-30T07:58:00"/>
    <x v="23"/>
    <x v="23"/>
    <n v="1.1805555555555569E-2"/>
    <m/>
    <m/>
    <m/>
    <s v="Blocked/Stopped"/>
    <m/>
    <m/>
    <m/>
    <s v="Floats screen_underpan_block (due to accumulation of material)"/>
    <m/>
    <s v="Floats screen_underpan_block (due to accumulation of material)"/>
    <m/>
  </r>
  <r>
    <x v="23"/>
    <x v="5"/>
    <x v="0"/>
    <n v="0.16666666666666741"/>
    <x v="0"/>
    <n v="720"/>
    <n v="0.85"/>
    <n v="0.9"/>
    <m/>
    <m/>
    <x v="162"/>
    <d v="1899-12-30T09:11:00"/>
    <d v="1899-12-30T09:21:00"/>
    <x v="20"/>
    <x v="20"/>
    <n v="6.9444444444444753E-3"/>
    <m/>
    <m/>
    <m/>
    <m/>
    <s v="Metal Contamination"/>
    <m/>
    <m/>
    <s v="Plant feed bin_low level (due to 3 times metal contamination)"/>
    <m/>
    <s v="Plant feed bin_low level (due to 3 times metal contamination)"/>
    <m/>
  </r>
  <r>
    <x v="23"/>
    <x v="5"/>
    <x v="0"/>
    <n v="9.9999999999999645E-2"/>
    <x v="1"/>
    <n v="720"/>
    <n v="0.85"/>
    <n v="0.9"/>
    <m/>
    <m/>
    <x v="162"/>
    <d v="1899-12-30T10:45:00"/>
    <d v="1899-12-30T10:51:00"/>
    <x v="22"/>
    <x v="22"/>
    <n v="4.1666666666666519E-3"/>
    <m/>
    <s v="Breakdown"/>
    <m/>
    <m/>
    <m/>
    <m/>
    <m/>
    <s v="Desliming screen_grizzly_block (due to iron plate contamination)"/>
    <m/>
    <s v="Desliming screen_grizzly_block (due to iron plate contamination)"/>
    <m/>
  </r>
  <r>
    <x v="23"/>
    <x v="5"/>
    <x v="0"/>
    <n v="3.3333333333333215E-2"/>
    <x v="0"/>
    <n v="720"/>
    <n v="0.85"/>
    <n v="0.9"/>
    <m/>
    <m/>
    <x v="162"/>
    <d v="1899-12-30T11:27:00"/>
    <d v="1899-12-30T11:29:00"/>
    <x v="26"/>
    <x v="26"/>
    <n v="1.388888888888884E-3"/>
    <m/>
    <m/>
    <m/>
    <m/>
    <s v="Other Contamination"/>
    <m/>
    <m/>
    <s v="Vibrating feeder_chute_block (due to sticky material)"/>
    <m/>
    <s v="Vibrating feeder_chute_block (due to sticky material)"/>
    <m/>
  </r>
  <r>
    <x v="23"/>
    <x v="5"/>
    <x v="0"/>
    <n v="0.70000000000000018"/>
    <x v="0"/>
    <n v="720"/>
    <n v="0.85"/>
    <n v="0.9"/>
    <m/>
    <m/>
    <x v="162"/>
    <d v="1899-12-30T13:17:00"/>
    <d v="1899-12-30T13:59:00"/>
    <x v="20"/>
    <x v="20"/>
    <n v="2.9166666666666674E-2"/>
    <m/>
    <m/>
    <m/>
    <m/>
    <s v="One Loader Available"/>
    <m/>
    <m/>
    <s v="Plant feed bin_low level (due to lack of rehandling units)"/>
    <m/>
    <s v="Plant feed bin_low level (due to lack of rehandling units)"/>
    <m/>
  </r>
  <r>
    <x v="23"/>
    <x v="5"/>
    <x v="0"/>
    <n v="0.15000000000000213"/>
    <x v="1"/>
    <n v="720"/>
    <n v="0.85"/>
    <n v="0.9"/>
    <m/>
    <m/>
    <x v="162"/>
    <d v="1899-12-31T00:10:00"/>
    <d v="1899-12-31T00:19:00"/>
    <x v="23"/>
    <x v="23"/>
    <n v="6.2500000000000888E-3"/>
    <m/>
    <s v="Breakdown"/>
    <m/>
    <m/>
    <m/>
    <m/>
    <m/>
    <s v="Floats screen_underpan_block (due to panel broken)"/>
    <m/>
    <s v="Floats screen_underpan_block (due to panel broken)"/>
    <m/>
  </r>
  <r>
    <x v="23"/>
    <x v="5"/>
    <x v="0"/>
    <n v="0.65000000000000036"/>
    <x v="1"/>
    <n v="720"/>
    <n v="0.85"/>
    <n v="0.9"/>
    <m/>
    <m/>
    <x v="162"/>
    <d v="1899-12-31T01:14:00"/>
    <d v="1899-12-31T01:53:00"/>
    <x v="23"/>
    <x v="23"/>
    <n v="2.7083333333333348E-2"/>
    <m/>
    <s v="Breakdown"/>
    <m/>
    <m/>
    <m/>
    <m/>
    <m/>
    <s v="Floats screen_panel_replace (due to panel broken)"/>
    <m/>
    <s v="Floats screen_panel_replace (due to panel broken)"/>
    <m/>
  </r>
  <r>
    <x v="23"/>
    <x v="5"/>
    <x v="0"/>
    <n v="0.46666666666666501"/>
    <x v="1"/>
    <n v="720"/>
    <n v="0.85"/>
    <n v="0.9"/>
    <m/>
    <m/>
    <x v="162"/>
    <d v="1899-12-31T01:53:00"/>
    <d v="1899-12-31T02:21:00"/>
    <x v="42"/>
    <x v="41"/>
    <n v="1.9444444444444375E-2"/>
    <m/>
    <s v="Breakdown"/>
    <m/>
    <m/>
    <m/>
    <m/>
    <m/>
    <s v="Flotation blower_stuck (due to VSD trip overload fault caused of blower BY-1860 Stuck (low level oil))"/>
    <m/>
    <s v="Flotation blower_stuck (due to VSD trip overload fault caused of blower BY-1860 Stuck (low level oil))"/>
    <m/>
  </r>
  <r>
    <x v="23"/>
    <x v="5"/>
    <x v="0"/>
    <n v="0.11666666666666625"/>
    <x v="0"/>
    <n v="720"/>
    <n v="0.85"/>
    <n v="0.9"/>
    <m/>
    <m/>
    <x v="163"/>
    <d v="1899-12-30T11:54:00"/>
    <d v="1899-12-30T12:01:00"/>
    <x v="20"/>
    <x v="20"/>
    <n v="4.8611111111110938E-3"/>
    <m/>
    <m/>
    <m/>
    <m/>
    <s v="Metal Contamination"/>
    <m/>
    <m/>
    <s v="Plant feed bin_low level (due to metal contamination)"/>
    <m/>
    <m/>
    <m/>
  </r>
  <r>
    <x v="23"/>
    <x v="5"/>
    <x v="0"/>
    <n v="0.33333333333333215"/>
    <x v="1"/>
    <n v="720"/>
    <n v="0.85"/>
    <n v="0.9"/>
    <m/>
    <m/>
    <x v="164"/>
    <d v="1899-12-30T14:05:00"/>
    <d v="1899-12-30T14:25:00"/>
    <x v="40"/>
    <x v="39"/>
    <n v="1.388888888888884E-2"/>
    <m/>
    <s v="Breakdown"/>
    <m/>
    <m/>
    <m/>
    <m/>
    <m/>
    <s v="Reject sampler_hammer instream (MTC under investigation)"/>
    <m/>
    <m/>
    <m/>
  </r>
  <r>
    <x v="23"/>
    <x v="5"/>
    <x v="0"/>
    <n v="0.11666666666666359"/>
    <x v="0"/>
    <n v="720"/>
    <n v="0.85"/>
    <n v="0.9"/>
    <m/>
    <m/>
    <x v="164"/>
    <d v="1899-12-31T02:26:00"/>
    <d v="1899-12-31T02:33:00"/>
    <x v="23"/>
    <x v="23"/>
    <n v="4.8611111111109828E-3"/>
    <m/>
    <m/>
    <m/>
    <s v="Blocked/Stopped"/>
    <m/>
    <m/>
    <m/>
    <s v="Floats screen_chute_build up material (blocked condition when it is over the centrifuge's capacity)"/>
    <m/>
    <m/>
    <m/>
  </r>
  <r>
    <x v="23"/>
    <x v="5"/>
    <x v="0"/>
    <n v="0.33333333333333481"/>
    <x v="1"/>
    <n v="720"/>
    <n v="0.85"/>
    <n v="0.9"/>
    <m/>
    <m/>
    <x v="165"/>
    <d v="1899-12-30T15:11:00"/>
    <d v="1899-12-30T15:31:00"/>
    <x v="17"/>
    <x v="17"/>
    <n v="1.3888888888888951E-2"/>
    <m/>
    <s v="Breakdown"/>
    <m/>
    <m/>
    <m/>
    <m/>
    <m/>
    <s v="Reject transfer conveyor_trip_without alarm (under investigation)"/>
    <m/>
    <m/>
    <m/>
  </r>
  <r>
    <x v="23"/>
    <x v="5"/>
    <x v="0"/>
    <n v="1.6833333333333327"/>
    <x v="1"/>
    <n v="720"/>
    <n v="0.85"/>
    <n v="0.9"/>
    <m/>
    <m/>
    <x v="165"/>
    <d v="1899-12-30T22:45:00"/>
    <d v="1899-12-31T00:26:00"/>
    <x v="22"/>
    <x v="22"/>
    <n v="7.0138888888888862E-2"/>
    <m/>
    <s v="No Parts"/>
    <m/>
    <m/>
    <m/>
    <m/>
    <m/>
    <s v="Desliming screen_panel_repair (due to panel broken)"/>
    <m/>
    <m/>
    <m/>
  </r>
  <r>
    <x v="24"/>
    <x v="5"/>
    <x v="0"/>
    <n v="8.3333333333333037E-2"/>
    <x v="1"/>
    <n v="720"/>
    <n v="0.85"/>
    <n v="0.9"/>
    <m/>
    <m/>
    <x v="166"/>
    <d v="1899-12-30T08:43:00"/>
    <d v="1899-12-30T08:48:00"/>
    <x v="22"/>
    <x v="22"/>
    <n v="3.4722222222222099E-3"/>
    <m/>
    <s v="Breakdown"/>
    <m/>
    <m/>
    <m/>
    <m/>
    <m/>
    <s v="Desliming screen_grizzly_block (due to iron plate)"/>
    <m/>
    <m/>
    <m/>
  </r>
  <r>
    <x v="24"/>
    <x v="5"/>
    <x v="0"/>
    <n v="0.21666666666666723"/>
    <x v="1"/>
    <n v="720"/>
    <n v="0.85"/>
    <n v="0.9"/>
    <m/>
    <m/>
    <x v="166"/>
    <d v="1899-12-30T11:38:00"/>
    <d v="1899-12-30T11:51:00"/>
    <x v="22"/>
    <x v="22"/>
    <n v="9.0277777777778012E-3"/>
    <m/>
    <s v="Breakdown"/>
    <m/>
    <m/>
    <m/>
    <m/>
    <m/>
    <s v="Desliming screen_grizzly_block (due to iron plate)"/>
    <m/>
    <m/>
    <m/>
  </r>
  <r>
    <x v="24"/>
    <x v="5"/>
    <x v="0"/>
    <n v="0.3000000000000016"/>
    <x v="0"/>
    <n v="720"/>
    <n v="0.85"/>
    <n v="0.9"/>
    <m/>
    <m/>
    <x v="166"/>
    <d v="1899-12-30T13:52:00"/>
    <d v="1899-12-30T14:10:00"/>
    <x v="20"/>
    <x v="20"/>
    <n v="1.2500000000000067E-2"/>
    <m/>
    <m/>
    <m/>
    <m/>
    <s v="One Loader Available"/>
    <m/>
    <m/>
    <s v="Plant feed bin_low level (due to lack of rehandling units)"/>
    <m/>
    <m/>
    <m/>
  </r>
  <r>
    <x v="24"/>
    <x v="5"/>
    <x v="0"/>
    <n v="0.26666666666666838"/>
    <x v="1"/>
    <n v="720"/>
    <n v="0.85"/>
    <n v="0.9"/>
    <m/>
    <m/>
    <x v="166"/>
    <d v="1899-12-30T17:33:00"/>
    <d v="1899-12-30T17:49:00"/>
    <x v="17"/>
    <x v="17"/>
    <n v="1.1111111111111183E-2"/>
    <m/>
    <s v="Breakdown"/>
    <m/>
    <m/>
    <m/>
    <m/>
    <m/>
    <s v="Reject transfer conveyor_stop_no indication (under investigation)"/>
    <m/>
    <m/>
    <m/>
  </r>
  <r>
    <x v="24"/>
    <x v="5"/>
    <x v="0"/>
    <n v="1.0166666666666684"/>
    <x v="1"/>
    <n v="720"/>
    <n v="0.85"/>
    <n v="0.9"/>
    <m/>
    <m/>
    <x v="166"/>
    <d v="1899-12-30T20:24:00"/>
    <d v="1899-12-30T21:25:00"/>
    <x v="2"/>
    <x v="2"/>
    <n v="4.2361111111111183E-2"/>
    <m/>
    <s v="Breakdown"/>
    <m/>
    <m/>
    <m/>
    <m/>
    <m/>
    <s v="Thickener_bed mass &amp; torque_high (due to belt press filter #3 not ready )"/>
    <m/>
    <m/>
    <m/>
  </r>
  <r>
    <x v="24"/>
    <x v="5"/>
    <x v="0"/>
    <n v="2.6500000000000012"/>
    <x v="1"/>
    <n v="720"/>
    <n v="0.85"/>
    <n v="0.9"/>
    <m/>
    <m/>
    <x v="166"/>
    <d v="1899-12-30T22:51:00"/>
    <d v="1899-12-31T01:30:00"/>
    <x v="12"/>
    <x v="12"/>
    <n v="0.11041666666666672"/>
    <m/>
    <s v="Breakdown"/>
    <m/>
    <m/>
    <m/>
    <m/>
    <m/>
    <s v="Sinks screen_vibration_unbalance (due to exciter beam crack)"/>
    <m/>
    <m/>
    <m/>
  </r>
  <r>
    <x v="24"/>
    <x v="5"/>
    <x v="0"/>
    <n v="3.0500000000000025"/>
    <x v="1"/>
    <n v="720"/>
    <n v="0.85"/>
    <n v="0.9"/>
    <m/>
    <m/>
    <x v="166"/>
    <d v="1899-12-31T02:57:00"/>
    <d v="1899-12-31T06:00:00"/>
    <x v="12"/>
    <x v="12"/>
    <n v="0.12708333333333344"/>
    <m/>
    <s v="Breakdown"/>
    <m/>
    <m/>
    <m/>
    <m/>
    <m/>
    <s v="Sinks screen_vibration_unbalance (due to exciter beam crack)"/>
    <m/>
    <m/>
    <m/>
  </r>
  <r>
    <x v="24"/>
    <x v="5"/>
    <x v="0"/>
    <n v="8"/>
    <x v="2"/>
    <n v="720"/>
    <n v="0.85"/>
    <n v="0.9"/>
    <m/>
    <m/>
    <x v="167"/>
    <d v="1899-12-30T06:00:00"/>
    <d v="1899-12-30T14:00:00"/>
    <x v="0"/>
    <x v="0"/>
    <n v="0.33333333333333337"/>
    <s v="Maintenance Day"/>
    <m/>
    <m/>
    <m/>
    <m/>
    <m/>
    <m/>
    <s v="Maintenance day"/>
    <m/>
    <s v="Maintenance day"/>
    <m/>
  </r>
  <r>
    <x v="24"/>
    <x v="5"/>
    <x v="0"/>
    <n v="16"/>
    <x v="1"/>
    <n v="720"/>
    <n v="0.85"/>
    <n v="0.9"/>
    <m/>
    <m/>
    <x v="167"/>
    <d v="1899-12-30T14:00:00"/>
    <d v="1899-12-31T06:00:00"/>
    <x v="12"/>
    <x v="12"/>
    <n v="0.66666666666666663"/>
    <m/>
    <s v="Breakdown"/>
    <m/>
    <m/>
    <m/>
    <m/>
    <m/>
    <s v="Sinks screen_exciter beam_broken (due to The exciters' force vectors differ in magnitude/direction)"/>
    <m/>
    <s v="Sinks screen_exciter beam_broken (due to The exciters' force vectors differ in magnitude/direction)"/>
    <m/>
  </r>
  <r>
    <x v="24"/>
    <x v="5"/>
    <x v="0"/>
    <n v="15.516666666666667"/>
    <x v="1"/>
    <n v="720"/>
    <n v="0.85"/>
    <n v="0.9"/>
    <m/>
    <m/>
    <x v="168"/>
    <d v="1899-12-30T06:00:00"/>
    <d v="1899-12-30T21:31:00"/>
    <x v="12"/>
    <x v="12"/>
    <n v="0.64652777777777781"/>
    <m/>
    <s v="Breakdown"/>
    <m/>
    <m/>
    <m/>
    <m/>
    <m/>
    <s v="Sinks screen_exciter beam_broken (due to The exciters' force vectors differ in magnitude/direction)"/>
    <m/>
    <s v="Sinks screen_exciter beam_broken (due to The exciters' force vectors differ in magnitude/direction)"/>
    <m/>
  </r>
  <r>
    <x v="24"/>
    <x v="5"/>
    <x v="0"/>
    <n v="0.14999999999999947"/>
    <x v="0"/>
    <n v="720"/>
    <n v="0.85"/>
    <n v="0.9"/>
    <m/>
    <m/>
    <x v="168"/>
    <d v="1899-12-30T22:13:00"/>
    <d v="1899-12-30T22:22:00"/>
    <x v="28"/>
    <x v="28"/>
    <n v="6.2499999999999778E-3"/>
    <m/>
    <m/>
    <m/>
    <m/>
    <s v="Other Contamination"/>
    <m/>
    <m/>
    <s v="Secondary sizer_block_chute (due to sticky material)"/>
    <m/>
    <s v="Secondary sizer_block_chute (due to sticky material)"/>
    <m/>
  </r>
  <r>
    <x v="24"/>
    <x v="5"/>
    <x v="0"/>
    <n v="3.4500000000000011"/>
    <x v="1"/>
    <n v="720"/>
    <n v="0.85"/>
    <n v="0.9"/>
    <m/>
    <m/>
    <x v="168"/>
    <d v="1899-12-31T01:36:00"/>
    <d v="1899-12-31T05:03:00"/>
    <x v="12"/>
    <x v="12"/>
    <n v="0.14375000000000004"/>
    <m/>
    <s v="Breakdown"/>
    <m/>
    <m/>
    <m/>
    <m/>
    <m/>
    <s v="Sinks screen_retorque (due to retorque after exciter beam replacement)"/>
    <m/>
    <s v="Sinks screen_retorque (due to retorque after exciter beam replacement)"/>
    <m/>
  </r>
  <r>
    <x v="24"/>
    <x v="5"/>
    <x v="0"/>
    <n v="0.31666666666666687"/>
    <x v="0"/>
    <n v="720"/>
    <n v="0.85"/>
    <n v="0.9"/>
    <m/>
    <m/>
    <x v="169"/>
    <d v="1899-12-30T07:18:00"/>
    <d v="1899-12-30T07:37:00"/>
    <x v="18"/>
    <x v="18"/>
    <n v="1.3194444444444453E-2"/>
    <m/>
    <m/>
    <m/>
    <s v="Blocked/Stopped"/>
    <m/>
    <m/>
    <m/>
    <s v="Product collector conveyor_chute_block (due to hose detached)"/>
    <m/>
    <s v="Product collector conveyor_chute_block (due to hose detached)"/>
    <m/>
  </r>
  <r>
    <x v="24"/>
    <x v="5"/>
    <x v="0"/>
    <n v="0.49999999999999822"/>
    <x v="1"/>
    <n v="720"/>
    <n v="0.85"/>
    <n v="0.9"/>
    <m/>
    <m/>
    <x v="170"/>
    <d v="1899-12-30T15:34:00"/>
    <d v="1899-12-30T16:04:00"/>
    <x v="22"/>
    <x v="22"/>
    <n v="2.0833333333333259E-2"/>
    <m/>
    <s v="No Parts"/>
    <m/>
    <m/>
    <m/>
    <m/>
    <m/>
    <s v="Desliming screen_grizzly_block (due to no parts sizer segment)"/>
    <m/>
    <s v="Desliming screen_grizzly_block (due to no parts sizer segment)"/>
    <m/>
  </r>
  <r>
    <x v="24"/>
    <x v="5"/>
    <x v="0"/>
    <n v="0.61666666666666714"/>
    <x v="0"/>
    <n v="720"/>
    <n v="0.85"/>
    <n v="0.9"/>
    <m/>
    <m/>
    <x v="170"/>
    <d v="1899-12-30T17:33:00"/>
    <d v="1899-12-30T18:10:00"/>
    <x v="23"/>
    <x v="23"/>
    <n v="2.5694444444444464E-2"/>
    <m/>
    <m/>
    <m/>
    <s v="Blocked/Stopped"/>
    <m/>
    <m/>
    <m/>
    <s v="Floats screen_chute_build up material (blocked condition when it is over the centrifuge's capacity)"/>
    <m/>
    <s v="Floats screen_chute_build up material (blocked condition when it is over the centrifuge's capacity)"/>
    <m/>
  </r>
  <r>
    <x v="24"/>
    <x v="5"/>
    <x v="0"/>
    <n v="0.11666666666666625"/>
    <x v="0"/>
    <n v="720"/>
    <n v="0.85"/>
    <n v="0.9"/>
    <m/>
    <m/>
    <x v="170"/>
    <d v="1899-12-30T18:59:00"/>
    <d v="1899-12-30T19:06:00"/>
    <x v="23"/>
    <x v="23"/>
    <n v="4.8611111111110938E-3"/>
    <m/>
    <m/>
    <m/>
    <s v="Blocked/Stopped"/>
    <m/>
    <m/>
    <m/>
    <s v="Floats screen_chute_build up material (blocked condition when it is over the centrifuge's capacity)"/>
    <m/>
    <s v="Floats screen_chute_build up material (blocked condition when it is over the centrifuge's capacity)"/>
    <m/>
  </r>
  <r>
    <x v="24"/>
    <x v="5"/>
    <x v="0"/>
    <n v="0.16666666666666607"/>
    <x v="0"/>
    <n v="720"/>
    <n v="0.85"/>
    <n v="0.9"/>
    <m/>
    <m/>
    <x v="170"/>
    <d v="1899-12-31T00:15:00"/>
    <d v="1899-12-31T00:25:00"/>
    <x v="23"/>
    <x v="23"/>
    <n v="6.9444444444444198E-3"/>
    <m/>
    <m/>
    <m/>
    <s v="Blocked/Stopped"/>
    <m/>
    <m/>
    <m/>
    <s v="Floats screen_chute_build up material (blocked condition when it is over the centrifuge's capacity)"/>
    <m/>
    <s v="Floats screen_chute_build up material (blocked condition when it is over the centrifuge's capacity)"/>
    <m/>
  </r>
  <r>
    <x v="24"/>
    <x v="5"/>
    <x v="0"/>
    <n v="0.11666666666666892"/>
    <x v="0"/>
    <n v="720"/>
    <n v="0.85"/>
    <n v="0.9"/>
    <m/>
    <m/>
    <x v="170"/>
    <d v="1899-12-31T00:43:00"/>
    <d v="1899-12-31T00:50:00"/>
    <x v="23"/>
    <x v="23"/>
    <n v="4.8611111111112049E-3"/>
    <m/>
    <m/>
    <m/>
    <s v="Blocked/Stopped"/>
    <m/>
    <m/>
    <m/>
    <s v="Floats screen_chute_build up material (blocked condition when it is over the centrifuge's capacity)"/>
    <m/>
    <s v="Floats screen_chute_build up material (blocked condition when it is over the centrifuge's capacity)"/>
    <m/>
  </r>
  <r>
    <x v="24"/>
    <x v="5"/>
    <x v="0"/>
    <n v="0.15000000000000213"/>
    <x v="1"/>
    <n v="720"/>
    <n v="0.85"/>
    <n v="0.9"/>
    <m/>
    <m/>
    <x v="170"/>
    <d v="1899-12-31T01:48:00"/>
    <d v="1899-12-31T01:57:00"/>
    <x v="23"/>
    <x v="23"/>
    <n v="6.2500000000000888E-3"/>
    <m/>
    <s v="Breakdown"/>
    <m/>
    <m/>
    <m/>
    <m/>
    <m/>
    <s v="Floats screen_chute_build up material (blocked condition when it is below the centrifuge's capacity)"/>
    <m/>
    <s v="Floats screen_chute_build up material (blocked condition when it is below the centrifuge's capacity)"/>
    <m/>
  </r>
  <r>
    <x v="24"/>
    <x v="5"/>
    <x v="0"/>
    <n v="0.16666666666666607"/>
    <x v="1"/>
    <n v="720"/>
    <n v="0.85"/>
    <n v="0.9"/>
    <m/>
    <m/>
    <x v="171"/>
    <d v="1899-12-30T07:22:00"/>
    <d v="1899-12-30T07:32:00"/>
    <x v="23"/>
    <x v="23"/>
    <n v="6.9444444444444198E-3"/>
    <m/>
    <s v="Breakdown"/>
    <m/>
    <m/>
    <m/>
    <m/>
    <m/>
    <s v="Floats screen_chute_build up material (blocked condition when it is below the centrifuge's capacity)"/>
    <m/>
    <s v="Floats screen_chute_build up material (blocked condition when it is below the centrifuge's capacity)"/>
    <m/>
  </r>
  <r>
    <x v="24"/>
    <x v="5"/>
    <x v="0"/>
    <n v="3"/>
    <x v="0"/>
    <n v="720"/>
    <n v="0.85"/>
    <n v="0.9"/>
    <m/>
    <m/>
    <x v="171"/>
    <d v="1899-12-30T19:35:00"/>
    <d v="1899-12-30T22:35:00"/>
    <x v="16"/>
    <x v="16"/>
    <n v="0.125"/>
    <m/>
    <m/>
    <m/>
    <m/>
    <s v="OB Rock Contamination"/>
    <m/>
    <m/>
    <s v="Feeder breaker_block (due to oversize OB)"/>
    <m/>
    <s v="Feeder breaker_block (due to oversize OB)"/>
    <m/>
  </r>
  <r>
    <x v="24"/>
    <x v="5"/>
    <x v="0"/>
    <n v="0.11666666666666625"/>
    <x v="0"/>
    <n v="720"/>
    <n v="0.85"/>
    <n v="0.9"/>
    <m/>
    <m/>
    <x v="171"/>
    <d v="1899-12-30T23:19:00"/>
    <d v="1899-12-30T23:26:00"/>
    <x v="23"/>
    <x v="23"/>
    <n v="4.8611111111110938E-3"/>
    <m/>
    <m/>
    <m/>
    <s v="Blocked/Stopped"/>
    <m/>
    <m/>
    <m/>
    <s v="Floats screen_chute_build up material (blocked condition when it is over the centrifuge's capacity)"/>
    <m/>
    <s v="Floats screen_chute_build up material (blocked condition when it is over the centrifuge's capacity)"/>
    <m/>
  </r>
  <r>
    <x v="24"/>
    <x v="5"/>
    <x v="0"/>
    <n v="0.18333333333333002"/>
    <x v="1"/>
    <n v="720"/>
    <n v="0.85"/>
    <n v="0.9"/>
    <m/>
    <m/>
    <x v="171"/>
    <d v="1899-12-31T01:41:00"/>
    <d v="1899-12-31T01:52:00"/>
    <x v="23"/>
    <x v="23"/>
    <n v="7.6388888888887507E-3"/>
    <m/>
    <s v="Breakdown"/>
    <m/>
    <m/>
    <m/>
    <m/>
    <m/>
    <s v="Floats screen_chute_build up material (blocked condition when it is below the centrifuge's capacity)"/>
    <m/>
    <s v="Floats screen_chute_build up material (blocked condition when it is below the centrifuge's capacity)"/>
    <m/>
  </r>
  <r>
    <x v="24"/>
    <x v="5"/>
    <x v="0"/>
    <n v="0.9833333333333325"/>
    <x v="1"/>
    <n v="720"/>
    <n v="0.85"/>
    <n v="0.9"/>
    <m/>
    <m/>
    <x v="171"/>
    <d v="1899-12-31T02:41:00"/>
    <d v="1899-12-31T03:40:00"/>
    <x v="27"/>
    <x v="27"/>
    <n v="4.0972222222222188E-2"/>
    <m/>
    <s v="Breakdown"/>
    <m/>
    <m/>
    <m/>
    <m/>
    <m/>
    <s v="Shuttle conveyor_trip (due to MIA trafo breakdown)"/>
    <m/>
    <s v="Shuttle conveyor_trip (due to MIA trafo breakdown)"/>
    <m/>
  </r>
  <r>
    <x v="24"/>
    <x v="5"/>
    <x v="0"/>
    <n v="0.18333333333333002"/>
    <x v="1"/>
    <n v="720"/>
    <n v="0.85"/>
    <n v="0.9"/>
    <m/>
    <m/>
    <x v="171"/>
    <d v="1899-12-31T04:49:00"/>
    <d v="1899-12-31T05:00:00"/>
    <x v="23"/>
    <x v="23"/>
    <n v="7.6388888888887507E-3"/>
    <m/>
    <s v="Breakdown"/>
    <m/>
    <m/>
    <m/>
    <m/>
    <m/>
    <s v="Floats screen_chute_build up material (blocked condition when it is below the centrifuge's capacity)"/>
    <m/>
    <s v="Floats screen_chute_build up material (blocked condition when it is below the centrifuge's capacity)"/>
    <m/>
  </r>
  <r>
    <x v="24"/>
    <x v="5"/>
    <x v="0"/>
    <n v="0.11666666666666359"/>
    <x v="0"/>
    <n v="720"/>
    <n v="0.85"/>
    <n v="0.9"/>
    <m/>
    <m/>
    <x v="171"/>
    <d v="1899-12-31T05:38:00"/>
    <d v="1899-12-31T05:45:00"/>
    <x v="16"/>
    <x v="16"/>
    <n v="4.8611111111109828E-3"/>
    <m/>
    <m/>
    <m/>
    <m/>
    <s v="OB Rock Contamination"/>
    <m/>
    <m/>
    <s v="Feeder breaker_block (due to oversize OB)"/>
    <m/>
    <s v="Feeder breaker_block (due to oversize OB)"/>
    <m/>
  </r>
  <r>
    <x v="24"/>
    <x v="5"/>
    <x v="0"/>
    <n v="0.39999999999999991"/>
    <x v="1"/>
    <n v="720"/>
    <n v="0.85"/>
    <n v="0.9"/>
    <m/>
    <m/>
    <x v="172"/>
    <d v="1899-12-30T07:15:00"/>
    <d v="1899-12-30T07:39:00"/>
    <x v="27"/>
    <x v="27"/>
    <n v="1.6666666666666663E-2"/>
    <m/>
    <s v="Breakdown"/>
    <m/>
    <m/>
    <m/>
    <m/>
    <m/>
    <s v="Shuttle conveyor_trip (due to MIA trafo breakdown)"/>
    <m/>
    <s v="Shuttle conveyor_trip (due to MIA trafo breakdown)"/>
    <m/>
  </r>
  <r>
    <x v="24"/>
    <x v="5"/>
    <x v="0"/>
    <n v="0.43333333333333446"/>
    <x v="1"/>
    <n v="720"/>
    <n v="0.85"/>
    <n v="0.9"/>
    <m/>
    <m/>
    <x v="172"/>
    <d v="1899-12-30T19:02:00"/>
    <d v="1899-12-30T19:28:00"/>
    <x v="23"/>
    <x v="23"/>
    <n v="1.8055555555555602E-2"/>
    <m/>
    <s v="Breakdown"/>
    <m/>
    <m/>
    <m/>
    <m/>
    <m/>
    <s v="Floats screen_chute_build up material (blocked condition when it is below the centrifuge's capacity)"/>
    <m/>
    <s v="Floats screen_chute_build up material (blocked condition when it is below the centrifuge's capacity)"/>
    <m/>
  </r>
  <r>
    <x v="24"/>
    <x v="5"/>
    <x v="0"/>
    <n v="0.18333333333333268"/>
    <x v="1"/>
    <n v="720"/>
    <n v="0.85"/>
    <n v="0.9"/>
    <m/>
    <m/>
    <x v="172"/>
    <d v="1899-12-30T19:34:00"/>
    <d v="1899-12-30T19:45:00"/>
    <x v="23"/>
    <x v="23"/>
    <n v="7.6388888888888618E-3"/>
    <m/>
    <s v="Breakdown"/>
    <m/>
    <m/>
    <m/>
    <m/>
    <m/>
    <s v="Floats screen_chute_build up material (blocked condition when it is below the centrifuge's capacity)"/>
    <m/>
    <s v="Floats screen_chute_build up material (blocked condition when it is below the centrifuge's capacity)"/>
    <m/>
  </r>
  <r>
    <x v="24"/>
    <x v="5"/>
    <x v="0"/>
    <n v="0.13333333333333286"/>
    <x v="1"/>
    <n v="720"/>
    <n v="0.85"/>
    <n v="0.9"/>
    <m/>
    <m/>
    <x v="172"/>
    <d v="1899-12-30T22:17:00"/>
    <d v="1899-12-30T22:25:00"/>
    <x v="23"/>
    <x v="23"/>
    <n v="5.5555555555555358E-3"/>
    <m/>
    <s v="Breakdown"/>
    <m/>
    <m/>
    <m/>
    <m/>
    <m/>
    <s v="Floats screen_chute_build up material (blocked condition when it is below the centrifuge's capacity)"/>
    <m/>
    <s v="Floats screen_chute_build up material (blocked condition when it is below the centrifuge's capacity)"/>
    <m/>
  </r>
  <r>
    <x v="25"/>
    <x v="5"/>
    <x v="0"/>
    <n v="0.11666666666666625"/>
    <x v="1"/>
    <n v="720"/>
    <n v="0.85"/>
    <n v="0.9"/>
    <m/>
    <m/>
    <x v="173"/>
    <d v="1899-12-30T15:40:00"/>
    <d v="1899-12-30T15:47:00"/>
    <x v="23"/>
    <x v="23"/>
    <n v="4.8611111111110938E-3"/>
    <m/>
    <s v="Breakdown"/>
    <m/>
    <m/>
    <m/>
    <m/>
    <m/>
    <s v="Floats screen_chute_build up material (blocked condition when it is below the centrifuge's capacity)"/>
    <m/>
    <s v="Floats screen_chute_build up material (blocked condition when it is below the centrifuge's capacity)"/>
    <m/>
  </r>
  <r>
    <x v="25"/>
    <x v="5"/>
    <x v="0"/>
    <n v="8.3333333333333037E-2"/>
    <x v="1"/>
    <n v="720"/>
    <n v="0.85"/>
    <n v="0.9"/>
    <m/>
    <m/>
    <x v="173"/>
    <d v="1899-12-30T16:08:00"/>
    <d v="1899-12-30T16:13:00"/>
    <x v="23"/>
    <x v="23"/>
    <n v="3.4722222222222099E-3"/>
    <m/>
    <s v="Breakdown"/>
    <m/>
    <m/>
    <m/>
    <m/>
    <m/>
    <s v="Floats screen_chute_build up material (blocked condition when it is below the centrifuge's capacity)"/>
    <m/>
    <s v="Floats screen_chute_build up material (blocked condition when it is below the centrifuge's capacity)"/>
    <m/>
  </r>
  <r>
    <x v="25"/>
    <x v="5"/>
    <x v="0"/>
    <n v="9.9999999999999645E-2"/>
    <x v="1"/>
    <n v="720"/>
    <n v="0.85"/>
    <n v="0.9"/>
    <m/>
    <m/>
    <x v="174"/>
    <d v="1899-12-30T12:38:00"/>
    <d v="1899-12-30T12:44:00"/>
    <x v="23"/>
    <x v="23"/>
    <n v="4.1666666666666519E-3"/>
    <m/>
    <s v="Breakdown"/>
    <m/>
    <m/>
    <m/>
    <m/>
    <m/>
    <s v="Floats screen_chute_build up material (blocked condition when it is below the centrifuge's capacity)"/>
    <m/>
    <s v="Floats screen_chute_build up material (blocked condition when it is below the centrifuge's capacity)"/>
    <m/>
  </r>
  <r>
    <x v="25"/>
    <x v="5"/>
    <x v="0"/>
    <n v="0.11666666666666625"/>
    <x v="1"/>
    <n v="720"/>
    <n v="0.85"/>
    <n v="0.9"/>
    <m/>
    <m/>
    <x v="174"/>
    <d v="1899-12-30T19:10:00"/>
    <d v="1899-12-30T19:17:00"/>
    <x v="23"/>
    <x v="23"/>
    <n v="4.8611111111110938E-3"/>
    <m/>
    <s v="Breakdown"/>
    <m/>
    <m/>
    <m/>
    <m/>
    <m/>
    <s v="Floats screen_chute_build up material (blocked condition when it is below the centrifuge's capacity)"/>
    <m/>
    <s v="Floats screen_chute_build up material (blocked condition when it is below the centrifuge's capacity)"/>
    <m/>
  </r>
  <r>
    <x v="25"/>
    <x v="5"/>
    <x v="0"/>
    <n v="0.16666666666666741"/>
    <x v="1"/>
    <n v="720"/>
    <n v="0.85"/>
    <n v="0.9"/>
    <m/>
    <m/>
    <x v="175"/>
    <d v="1899-12-30T10:34:00"/>
    <d v="1899-12-30T10:44:00"/>
    <x v="23"/>
    <x v="23"/>
    <n v="6.9444444444444753E-3"/>
    <m/>
    <s v="Breakdown"/>
    <m/>
    <m/>
    <m/>
    <m/>
    <m/>
    <s v="Floats screen_chute_build up material (blocked condition when it is below the centrifuge's capacity)"/>
    <m/>
    <s v="Floats screen_chute_build up material (blocked condition when it is below the centrifuge's capacity)"/>
    <m/>
  </r>
  <r>
    <x v="25"/>
    <x v="5"/>
    <x v="0"/>
    <n v="8.333333333333437E-2"/>
    <x v="1"/>
    <n v="720"/>
    <n v="0.85"/>
    <n v="0.9"/>
    <m/>
    <m/>
    <x v="175"/>
    <d v="1899-12-30T11:02:00"/>
    <d v="1899-12-30T11:07:00"/>
    <x v="23"/>
    <x v="23"/>
    <n v="3.4722222222222654E-3"/>
    <m/>
    <s v="Breakdown"/>
    <m/>
    <m/>
    <m/>
    <m/>
    <m/>
    <s v="Floats screen_chute_build up material (blocked condition when it is below the centrifuge's capacity)"/>
    <m/>
    <s v="Floats screen_chute_build up material (blocked condition when it is below the centrifuge's capacity)"/>
    <m/>
  </r>
  <r>
    <x v="25"/>
    <x v="5"/>
    <x v="0"/>
    <n v="0.16666666666666607"/>
    <x v="1"/>
    <n v="720"/>
    <n v="0.85"/>
    <n v="0.9"/>
    <m/>
    <m/>
    <x v="175"/>
    <d v="1899-12-30T11:13:00"/>
    <d v="1899-12-30T11:23:00"/>
    <x v="3"/>
    <x v="3"/>
    <n v="6.9444444444444198E-3"/>
    <m/>
    <s v="No Parts"/>
    <m/>
    <m/>
    <m/>
    <m/>
    <m/>
    <s v="HM Cyclone_pressure_low (due to oversized material)"/>
    <m/>
    <s v="HM Cyclone_pressure_low (due to oversized material)"/>
    <m/>
  </r>
  <r>
    <x v="25"/>
    <x v="5"/>
    <x v="0"/>
    <n v="0.23333333333333384"/>
    <x v="1"/>
    <n v="720"/>
    <n v="0.85"/>
    <n v="0.9"/>
    <m/>
    <m/>
    <x v="175"/>
    <d v="1899-12-30T11:23:00"/>
    <d v="1899-12-30T11:37:00"/>
    <x v="22"/>
    <x v="22"/>
    <n v="9.7222222222222432E-3"/>
    <m/>
    <s v="Breakdown"/>
    <m/>
    <m/>
    <m/>
    <m/>
    <m/>
    <s v="Desliming screen_panel_replace (due panel broken)"/>
    <m/>
    <s v="Desliming screen_panel_replace (due panel broken)"/>
    <m/>
  </r>
  <r>
    <x v="25"/>
    <x v="5"/>
    <x v="0"/>
    <n v="0.13333333333333286"/>
    <x v="1"/>
    <n v="720"/>
    <n v="0.85"/>
    <n v="0.9"/>
    <m/>
    <m/>
    <x v="175"/>
    <d v="1899-12-30T14:02:00"/>
    <d v="1899-12-30T14:10:00"/>
    <x v="23"/>
    <x v="23"/>
    <n v="5.5555555555555358E-3"/>
    <m/>
    <s v="Breakdown"/>
    <m/>
    <m/>
    <m/>
    <m/>
    <m/>
    <s v="Floats screen_chute_build up material (blocked condition when it is below the centrifuge's capacity)"/>
    <m/>
    <s v="Floats screen_chute_build up material (blocked condition when it is below the centrifuge's capacity)"/>
    <m/>
  </r>
  <r>
    <x v="25"/>
    <x v="5"/>
    <x v="0"/>
    <n v="0.63333333333333108"/>
    <x v="0"/>
    <n v="720"/>
    <n v="0.85"/>
    <n v="0.9"/>
    <m/>
    <m/>
    <x v="175"/>
    <d v="1899-12-31T05:22:00"/>
    <d v="1899-12-31T06:00:00"/>
    <x v="16"/>
    <x v="16"/>
    <n v="2.6388888888888795E-2"/>
    <m/>
    <m/>
    <m/>
    <m/>
    <s v="OB Rock Contamination"/>
    <m/>
    <m/>
    <s v="Feeder breaker_block (due to OB contamination)"/>
    <m/>
    <s v="Feeder breaker_block (due to OB contamination)"/>
    <m/>
  </r>
  <r>
    <x v="25"/>
    <x v="5"/>
    <x v="0"/>
    <n v="3.4666666666666663"/>
    <x v="0"/>
    <n v="720"/>
    <n v="0.85"/>
    <n v="0.9"/>
    <m/>
    <m/>
    <x v="176"/>
    <d v="1899-12-30T06:00:00"/>
    <d v="1899-12-30T09:28:00"/>
    <x v="16"/>
    <x v="16"/>
    <n v="0.14444444444444443"/>
    <m/>
    <m/>
    <m/>
    <m/>
    <s v="OB Rock Contamination"/>
    <m/>
    <m/>
    <s v="Feeder breaker_block (due to OB contamination)"/>
    <m/>
    <s v="Feeder breaker_block (due to OB contamination)"/>
    <m/>
  </r>
  <r>
    <x v="25"/>
    <x v="5"/>
    <x v="0"/>
    <n v="0.13333333333333419"/>
    <x v="1"/>
    <n v="720"/>
    <n v="0.85"/>
    <n v="0.9"/>
    <m/>
    <m/>
    <x v="176"/>
    <d v="1899-12-30T11:25:00"/>
    <d v="1899-12-30T11:33:00"/>
    <x v="23"/>
    <x v="23"/>
    <n v="5.5555555555555913E-3"/>
    <m/>
    <s v="Breakdown"/>
    <m/>
    <m/>
    <m/>
    <m/>
    <m/>
    <s v="Floats screen_chute_build up material (blocked condition when it is below the centrifuge's capacity)"/>
    <m/>
    <s v="Floats screen_chute_build up material (blocked condition when it is below the centrifuge's capacity)"/>
    <m/>
  </r>
  <r>
    <x v="25"/>
    <x v="5"/>
    <x v="0"/>
    <n v="0.95000000000000195"/>
    <x v="0"/>
    <n v="720"/>
    <n v="0.85"/>
    <n v="0.9"/>
    <m/>
    <m/>
    <x v="176"/>
    <d v="1899-12-30T12:13:00"/>
    <d v="1899-12-30T13:10:00"/>
    <x v="16"/>
    <x v="16"/>
    <n v="3.9583333333333415E-2"/>
    <m/>
    <m/>
    <m/>
    <m/>
    <s v="OB Rock Contamination"/>
    <m/>
    <m/>
    <s v="Feeder breaker_block (due to OB contamination)"/>
    <m/>
    <s v="Feeder breaker_block (due to OB contamination)"/>
    <m/>
  </r>
  <r>
    <x v="25"/>
    <x v="5"/>
    <x v="0"/>
    <n v="3.3333333333333215E-2"/>
    <x v="0"/>
    <n v="720"/>
    <n v="0.85"/>
    <n v="0.9"/>
    <m/>
    <m/>
    <x v="176"/>
    <d v="1899-12-30T18:38:00"/>
    <d v="1899-12-30T18:40:00"/>
    <x v="26"/>
    <x v="26"/>
    <n v="1.388888888888884E-3"/>
    <m/>
    <m/>
    <m/>
    <m/>
    <s v="Other Contamination"/>
    <m/>
    <m/>
    <s v="Vibrating feeder_chute_block (due to sticky material)"/>
    <m/>
    <s v="Vibrating feeder_chute_block (due to sticky material)"/>
    <m/>
  </r>
  <r>
    <x v="25"/>
    <x v="5"/>
    <x v="0"/>
    <n v="6.666666666666643E-2"/>
    <x v="1"/>
    <n v="720"/>
    <n v="0.85"/>
    <n v="0.9"/>
    <m/>
    <m/>
    <x v="176"/>
    <d v="1899-12-30T19:25:00"/>
    <d v="1899-12-30T19:29:00"/>
    <x v="23"/>
    <x v="23"/>
    <n v="2.7777777777777679E-3"/>
    <m/>
    <s v="Breakdown"/>
    <m/>
    <m/>
    <m/>
    <m/>
    <m/>
    <s v="Floats screen_chute_build up material (blocked condition when it is below the centrifuge's capacity)"/>
    <m/>
    <s v="Floats screen_chute_build up material (blocked condition when it is below the centrifuge's capacity)"/>
    <m/>
  </r>
  <r>
    <x v="25"/>
    <x v="5"/>
    <x v="0"/>
    <n v="0.15000000000000213"/>
    <x v="1"/>
    <n v="720"/>
    <n v="0.85"/>
    <n v="0.9"/>
    <m/>
    <m/>
    <x v="176"/>
    <d v="1899-12-30T23:52:00"/>
    <d v="1899-12-31T00:01:00"/>
    <x v="23"/>
    <x v="23"/>
    <n v="6.2500000000000888E-3"/>
    <m/>
    <s v="Breakdown"/>
    <m/>
    <m/>
    <m/>
    <m/>
    <m/>
    <s v="Floats screen_chute_build up material (blocked condition when it is below the centrifuge's capacity)"/>
    <m/>
    <s v="Floats screen_chute_build up material (blocked condition when it is below the centrifuge's capacity)"/>
    <m/>
  </r>
  <r>
    <x v="25"/>
    <x v="5"/>
    <x v="0"/>
    <n v="0.11666666666666758"/>
    <x v="0"/>
    <n v="720"/>
    <n v="0.85"/>
    <n v="0.9"/>
    <m/>
    <m/>
    <x v="177"/>
    <d v="1899-12-30T08:20:00"/>
    <d v="1899-12-30T08:27:00"/>
    <x v="23"/>
    <x v="23"/>
    <n v="4.8611111111111494E-3"/>
    <m/>
    <m/>
    <m/>
    <s v="Blocked/Stopped"/>
    <m/>
    <m/>
    <m/>
    <s v="Floats screen_chute_build up material (blocked condition when it is over the centrifuge's capacity)"/>
    <m/>
    <s v="Floats screen_chute_build up material (blocked condition when it is over the centrifuge's capacity)"/>
    <m/>
  </r>
  <r>
    <x v="25"/>
    <x v="5"/>
    <x v="0"/>
    <n v="9.9999999999999645E-2"/>
    <x v="0"/>
    <n v="720"/>
    <n v="0.85"/>
    <n v="0.9"/>
    <m/>
    <m/>
    <x v="177"/>
    <d v="1899-12-30T09:14:00"/>
    <d v="1899-12-30T09:20:00"/>
    <x v="23"/>
    <x v="23"/>
    <n v="4.1666666666666519E-3"/>
    <m/>
    <m/>
    <m/>
    <s v="Blocked/Stopped"/>
    <m/>
    <m/>
    <m/>
    <s v="Floats screen_chute_build up material (blocked condition when it is over the centrifuge's capacity)"/>
    <m/>
    <s v="Floats screen_chute_build up material (blocked condition when it is over the centrifuge's capacity)"/>
    <m/>
  </r>
  <r>
    <x v="25"/>
    <x v="5"/>
    <x v="0"/>
    <n v="1.9666666666666677"/>
    <x v="0"/>
    <n v="720"/>
    <n v="0.85"/>
    <n v="0.9"/>
    <m/>
    <m/>
    <x v="177"/>
    <d v="1899-12-30T20:24:00"/>
    <d v="1899-12-30T22:22:00"/>
    <x v="16"/>
    <x v="16"/>
    <n v="8.1944444444444486E-2"/>
    <m/>
    <m/>
    <m/>
    <m/>
    <s v="OB Rock Contamination"/>
    <m/>
    <m/>
    <s v="Feeder breaker_block (due to oversize OB)"/>
    <m/>
    <s v="Feeder breaker_block (due to oversize OB)"/>
    <m/>
  </r>
  <r>
    <x v="25"/>
    <x v="5"/>
    <x v="0"/>
    <n v="9.9999999999999645E-2"/>
    <x v="0"/>
    <n v="720"/>
    <n v="0.85"/>
    <n v="0.9"/>
    <m/>
    <m/>
    <x v="177"/>
    <d v="1899-12-30T22:35:00"/>
    <d v="1899-12-30T22:41:00"/>
    <x v="23"/>
    <x v="23"/>
    <n v="4.1666666666666519E-3"/>
    <m/>
    <m/>
    <m/>
    <s v="Blocked/Stopped"/>
    <m/>
    <m/>
    <m/>
    <s v="Floats screen_chute_build up material (blocked condition when it is over the centrifuge's capacity)"/>
    <m/>
    <s v="Floats screen_chute_build up material (blocked condition when it is over the centrifuge's capacity)"/>
    <m/>
  </r>
  <r>
    <x v="25"/>
    <x v="5"/>
    <x v="0"/>
    <n v="0.20000000000000195"/>
    <x v="0"/>
    <n v="720"/>
    <n v="0.85"/>
    <n v="0.9"/>
    <m/>
    <m/>
    <x v="177"/>
    <d v="1899-12-30T23:49:00"/>
    <d v="1899-12-31T00:01:00"/>
    <x v="23"/>
    <x v="23"/>
    <n v="8.3333333333334147E-3"/>
    <m/>
    <m/>
    <m/>
    <s v="Blocked/Stopped"/>
    <m/>
    <m/>
    <m/>
    <s v="Floats screen_chute_build up material (blocked condition when it is over the centrifuge's capacity)"/>
    <m/>
    <s v="Floats screen_chute_build up material (blocked condition when it is over the centrifuge's capacity)"/>
    <m/>
  </r>
  <r>
    <x v="25"/>
    <x v="5"/>
    <x v="0"/>
    <n v="8.3333333333335702E-2"/>
    <x v="0"/>
    <n v="720"/>
    <n v="0.85"/>
    <n v="0.9"/>
    <m/>
    <m/>
    <x v="177"/>
    <d v="1899-12-31T00:10:00"/>
    <d v="1899-12-31T00:15:00"/>
    <x v="23"/>
    <x v="23"/>
    <n v="3.4722222222223209E-3"/>
    <m/>
    <m/>
    <m/>
    <s v="Blocked/Stopped"/>
    <m/>
    <m/>
    <m/>
    <s v="Floats screen_chute_build up material (blocked condition when it is over the centrifuge's capacity)"/>
    <m/>
    <s v="Floats screen_chute_build up material (blocked condition when it is over the centrifuge's capacity)"/>
    <m/>
  </r>
  <r>
    <x v="25"/>
    <x v="5"/>
    <x v="0"/>
    <n v="0.29999999999999893"/>
    <x v="0"/>
    <n v="720"/>
    <n v="0.85"/>
    <n v="0.9"/>
    <m/>
    <m/>
    <x v="177"/>
    <d v="1899-12-31T03:20:00"/>
    <d v="1899-12-31T03:38:00"/>
    <x v="16"/>
    <x v="16"/>
    <n v="1.2499999999999956E-2"/>
    <m/>
    <m/>
    <m/>
    <m/>
    <s v="OB Rock Contamination"/>
    <m/>
    <m/>
    <s v="Feeder breaker_block (due to oversize OB)"/>
    <m/>
    <s v="Feeder breaker_block (due to oversize OB)"/>
    <m/>
  </r>
  <r>
    <x v="25"/>
    <x v="5"/>
    <x v="0"/>
    <n v="2.0166666666666675"/>
    <x v="0"/>
    <n v="720"/>
    <n v="0.85"/>
    <n v="0.9"/>
    <m/>
    <m/>
    <x v="177"/>
    <d v="1899-12-31T03:59:00"/>
    <d v="1899-12-31T06:00:00"/>
    <x v="16"/>
    <x v="16"/>
    <n v="8.4027777777777812E-2"/>
    <m/>
    <m/>
    <m/>
    <m/>
    <s v="OB Rock Contamination"/>
    <m/>
    <m/>
    <s v="Feeder breaker_block (due to oversize OB)"/>
    <m/>
    <s v="Feeder breaker_block (due to oversize OB)"/>
    <m/>
  </r>
  <r>
    <x v="25"/>
    <x v="5"/>
    <x v="0"/>
    <n v="2.2166666666666668"/>
    <x v="0"/>
    <n v="720"/>
    <n v="0.85"/>
    <n v="0.9"/>
    <m/>
    <m/>
    <x v="178"/>
    <d v="1899-12-30T06:00:00"/>
    <d v="1899-12-30T08:13:00"/>
    <x v="16"/>
    <x v="16"/>
    <n v="9.2361111111111116E-2"/>
    <m/>
    <m/>
    <m/>
    <m/>
    <s v="OB Rock Contamination"/>
    <m/>
    <m/>
    <s v="Feeder breaker_block (due to oversize OB)"/>
    <m/>
    <s v="Feeder breaker_block (due to oversize OB)"/>
    <m/>
  </r>
  <r>
    <x v="25"/>
    <x v="5"/>
    <x v="0"/>
    <n v="0.89999999999999947"/>
    <x v="0"/>
    <n v="720"/>
    <n v="0.85"/>
    <n v="0.9"/>
    <m/>
    <m/>
    <x v="178"/>
    <d v="1899-12-30T09:43:00"/>
    <d v="1899-12-30T10:37:00"/>
    <x v="16"/>
    <x v="16"/>
    <n v="3.7499999999999978E-2"/>
    <m/>
    <m/>
    <m/>
    <m/>
    <s v="OB Rock Contamination"/>
    <m/>
    <m/>
    <s v="Feeder breaker_block (due to oversize OB)"/>
    <m/>
    <s v="Feeder breaker_block (due to oversize OB)"/>
    <m/>
  </r>
  <r>
    <x v="25"/>
    <x v="5"/>
    <x v="0"/>
    <n v="0.14999999999999947"/>
    <x v="1"/>
    <n v="720"/>
    <n v="0.85"/>
    <n v="0.9"/>
    <m/>
    <m/>
    <x v="178"/>
    <d v="1899-12-30T11:17:00"/>
    <d v="1899-12-30T11:26:00"/>
    <x v="23"/>
    <x v="23"/>
    <n v="6.2499999999999778E-3"/>
    <m/>
    <s v="Breakdown"/>
    <m/>
    <m/>
    <m/>
    <m/>
    <m/>
    <s v="Floats screen_chute_build up material (blocked condition when it is below the centrifuge's capacity)"/>
    <m/>
    <s v="Floats screen_chute_build up material (blocked condition when it is below the centrifuge's capacity)"/>
    <m/>
  </r>
  <r>
    <x v="25"/>
    <x v="5"/>
    <x v="0"/>
    <n v="0.2166666666666659"/>
    <x v="1"/>
    <n v="720"/>
    <n v="0.85"/>
    <n v="0.9"/>
    <m/>
    <m/>
    <x v="178"/>
    <d v="1899-12-30T13:23:00"/>
    <d v="1899-12-30T13:36:00"/>
    <x v="23"/>
    <x v="23"/>
    <n v="9.0277777777777457E-3"/>
    <m/>
    <s v="Breakdown"/>
    <m/>
    <m/>
    <m/>
    <m/>
    <m/>
    <s v="Floats screen_chute_build up material (blocked condition when it is below the centrifuge's capacity)"/>
    <m/>
    <s v="Floats screen_chute_build up material (blocked condition when it is below the centrifuge's capacity)"/>
    <m/>
  </r>
  <r>
    <x v="25"/>
    <x v="5"/>
    <x v="0"/>
    <n v="1.6333333333333329"/>
    <x v="1"/>
    <n v="720"/>
    <n v="0.85"/>
    <n v="0.9"/>
    <m/>
    <m/>
    <x v="178"/>
    <d v="1899-12-30T13:36:00"/>
    <d v="1899-12-30T15:14:00"/>
    <x v="23"/>
    <x v="23"/>
    <n v="6.8055555555555536E-2"/>
    <m/>
    <s v="Breakdown"/>
    <m/>
    <m/>
    <m/>
    <m/>
    <m/>
    <s v="Floats screen_cliprail_repair (due to cliprail broken)"/>
    <m/>
    <s v="Floats screen_cliprail_repair (due to cliprail broken)"/>
    <m/>
  </r>
  <r>
    <x v="25"/>
    <x v="5"/>
    <x v="0"/>
    <n v="0.11666666666666625"/>
    <x v="1"/>
    <n v="720"/>
    <n v="0.85"/>
    <n v="0.9"/>
    <m/>
    <m/>
    <x v="178"/>
    <d v="1899-12-30T16:37:00"/>
    <d v="1899-12-30T16:44:00"/>
    <x v="23"/>
    <x v="23"/>
    <n v="4.8611111111110938E-3"/>
    <m/>
    <s v="Breakdown"/>
    <m/>
    <m/>
    <m/>
    <m/>
    <m/>
    <s v="Floats screen_chute_build up material (blocked condition when it is below the centrifuge's capacity)"/>
    <m/>
    <s v="Floats screen_chute_build up material (blocked condition when it is below the centrifuge's capacity)"/>
    <m/>
  </r>
  <r>
    <x v="25"/>
    <x v="5"/>
    <x v="0"/>
    <n v="0.13333333333333286"/>
    <x v="1"/>
    <n v="720"/>
    <n v="0.85"/>
    <n v="0.9"/>
    <m/>
    <m/>
    <x v="178"/>
    <d v="1899-12-30T17:12:00"/>
    <d v="1899-12-30T17:20:00"/>
    <x v="23"/>
    <x v="23"/>
    <n v="5.5555555555555358E-3"/>
    <m/>
    <s v="Breakdown"/>
    <m/>
    <m/>
    <m/>
    <m/>
    <m/>
    <s v="Floats screen_chute_build up material (blocked condition when it is below the centrifuge's capacity)"/>
    <m/>
    <s v="Floats screen_chute_build up material (blocked condition when it is below the centrifuge's capacity)"/>
    <m/>
  </r>
  <r>
    <x v="25"/>
    <x v="5"/>
    <x v="0"/>
    <n v="0.13333333333333819"/>
    <x v="1"/>
    <n v="720"/>
    <n v="0.85"/>
    <n v="0.9"/>
    <m/>
    <m/>
    <x v="178"/>
    <d v="1899-12-31T05:10:00"/>
    <d v="1899-12-31T05:18:00"/>
    <x v="23"/>
    <x v="23"/>
    <n v="5.5555555555557579E-3"/>
    <m/>
    <s v="Breakdown"/>
    <m/>
    <m/>
    <m/>
    <m/>
    <m/>
    <s v="Floats screen_chute_build up material (blocked condition when it is below the centrifuge's capacity)"/>
    <m/>
    <s v="Floats screen_chute_build up material (blocked condition when it is below the centrifuge's capacity)"/>
    <m/>
  </r>
  <r>
    <x v="25"/>
    <x v="5"/>
    <x v="0"/>
    <n v="0.66666666666666696"/>
    <x v="1"/>
    <n v="720"/>
    <n v="0.85"/>
    <n v="0.9"/>
    <m/>
    <m/>
    <x v="179"/>
    <d v="1899-12-30T06:51:00"/>
    <d v="1899-12-30T07:31:00"/>
    <x v="58"/>
    <x v="55"/>
    <n v="2.777777777777779E-2"/>
    <m/>
    <s v="Breakdown"/>
    <m/>
    <m/>
    <m/>
    <m/>
    <m/>
    <s v="Product slewing stacker_slew drive_trip (under investigaton)"/>
    <m/>
    <s v="Product slewing stacker_slew drive_trip (under investigaton)"/>
    <m/>
  </r>
  <r>
    <x v="25"/>
    <x v="5"/>
    <x v="0"/>
    <n v="0.11666666666666758"/>
    <x v="1"/>
    <n v="720"/>
    <n v="0.85"/>
    <n v="0.9"/>
    <m/>
    <m/>
    <x v="179"/>
    <d v="1899-12-30T07:35:00"/>
    <d v="1899-12-30T07:42:00"/>
    <x v="23"/>
    <x v="23"/>
    <n v="4.8611111111111494E-3"/>
    <m/>
    <s v="Breakdown"/>
    <m/>
    <m/>
    <m/>
    <m/>
    <m/>
    <s v="Floats screen_chute_build up material (blocked condition when it is below the centrifuge's capacity)"/>
    <m/>
    <s v="Floats screen_chute_build up material (blocked condition when it is below the centrifuge's capacity)"/>
    <m/>
  </r>
  <r>
    <x v="25"/>
    <x v="5"/>
    <x v="0"/>
    <n v="0.23333333333333384"/>
    <x v="1"/>
    <n v="720"/>
    <n v="0.85"/>
    <n v="0.9"/>
    <m/>
    <m/>
    <x v="179"/>
    <d v="1899-12-30T10:10:00"/>
    <d v="1899-12-30T10:24:00"/>
    <x v="22"/>
    <x v="22"/>
    <n v="9.7222222222222432E-3"/>
    <m/>
    <s v="Breakdown"/>
    <m/>
    <m/>
    <m/>
    <m/>
    <m/>
    <s v="Desliming screen_panel_repair (due detached panel)"/>
    <m/>
    <s v="Desliming screen_panel_repair (due detached panel)"/>
    <m/>
  </r>
  <r>
    <x v="25"/>
    <x v="5"/>
    <x v="0"/>
    <n v="9.9999999999999645E-2"/>
    <x v="1"/>
    <n v="720"/>
    <n v="0.85"/>
    <n v="0.9"/>
    <m/>
    <m/>
    <x v="179"/>
    <d v="1899-12-30T12:10:00"/>
    <d v="1899-12-30T12:16:00"/>
    <x v="23"/>
    <x v="23"/>
    <n v="4.1666666666666519E-3"/>
    <m/>
    <s v="Breakdown"/>
    <m/>
    <m/>
    <m/>
    <m/>
    <m/>
    <s v="Floats screen_chute_build up material (blocked condition when it is below the centrifuge's capacity)"/>
    <m/>
    <s v="Floats screen_chute_build up material (blocked condition when it is below the centrifuge's capacity)"/>
    <m/>
  </r>
  <r>
    <x v="25"/>
    <x v="5"/>
    <x v="0"/>
    <n v="0.4499999999999984"/>
    <x v="0"/>
    <n v="720"/>
    <n v="0.85"/>
    <n v="0.9"/>
    <m/>
    <m/>
    <x v="179"/>
    <d v="1899-12-30T20:09:00"/>
    <d v="1899-12-30T20:36:00"/>
    <x v="20"/>
    <x v="20"/>
    <n v="1.8749999999999933E-2"/>
    <m/>
    <m/>
    <m/>
    <m/>
    <s v="One Loader Available"/>
    <m/>
    <m/>
    <s v="Plant feed bin_low level (due to only one Loader available)"/>
    <m/>
    <s v="Plant feed bin_low level (due to only one Loader available)"/>
    <m/>
  </r>
  <r>
    <x v="26"/>
    <x v="5"/>
    <x v="0"/>
    <n v="1.4500000000000002"/>
    <x v="1"/>
    <n v="720"/>
    <n v="0.85"/>
    <n v="0.9"/>
    <m/>
    <m/>
    <x v="180"/>
    <d v="1899-12-30T06:05:00"/>
    <d v="1899-12-30T07:32:00"/>
    <x v="22"/>
    <x v="22"/>
    <n v="6.0416666666666674E-2"/>
    <m/>
    <s v="Breakdown"/>
    <m/>
    <m/>
    <m/>
    <m/>
    <m/>
    <s v="Desliming screen_panel_repair (due to panel broken)"/>
    <m/>
    <s v="Desliming screen_panel_repair (due to panel broken)"/>
    <m/>
  </r>
  <r>
    <x v="26"/>
    <x v="5"/>
    <x v="0"/>
    <n v="3.3333333333333215E-2"/>
    <x v="0"/>
    <n v="720"/>
    <n v="0.85"/>
    <n v="0.9"/>
    <m/>
    <m/>
    <x v="180"/>
    <d v="1899-12-30T14:23:00"/>
    <d v="1899-12-30T14:25:00"/>
    <x v="26"/>
    <x v="26"/>
    <n v="1.388888888888884E-3"/>
    <m/>
    <m/>
    <m/>
    <m/>
    <s v="Other Contamination"/>
    <m/>
    <m/>
    <s v="Vibrating feeder_chute_block (due to sticky material)"/>
    <m/>
    <s v="Vibrating feeder_chute_block (due to sticky material)"/>
    <m/>
  </r>
  <r>
    <x v="26"/>
    <x v="5"/>
    <x v="0"/>
    <n v="3.3333333333333215E-2"/>
    <x v="0"/>
    <n v="720"/>
    <n v="0.85"/>
    <n v="0.9"/>
    <m/>
    <m/>
    <x v="180"/>
    <d v="1899-12-30T18:05:00"/>
    <d v="1899-12-30T18:07:00"/>
    <x v="26"/>
    <x v="26"/>
    <n v="1.388888888888884E-3"/>
    <m/>
    <m/>
    <m/>
    <m/>
    <s v="Other Contamination"/>
    <m/>
    <m/>
    <s v="Vibrating feeder_chute_block (due to sticky material)"/>
    <m/>
    <s v="Vibrating feeder_chute_block (due to sticky material)"/>
    <m/>
  </r>
  <r>
    <x v="26"/>
    <x v="5"/>
    <x v="0"/>
    <n v="1.6666666666666607E-2"/>
    <x v="0"/>
    <n v="720"/>
    <n v="0.85"/>
    <n v="0.9"/>
    <m/>
    <m/>
    <x v="180"/>
    <d v="1899-12-30T19:17:00"/>
    <d v="1899-12-30T19:18:00"/>
    <x v="26"/>
    <x v="26"/>
    <n v="6.9444444444444198E-4"/>
    <m/>
    <m/>
    <m/>
    <m/>
    <s v="Other Contamination"/>
    <m/>
    <m/>
    <s v="Vibrating feeder_chute_block (due to sticky material)"/>
    <m/>
    <s v="Vibrating feeder_chute_block (due to sticky material)"/>
    <m/>
  </r>
  <r>
    <x v="26"/>
    <x v="5"/>
    <x v="0"/>
    <n v="0.81666666666666643"/>
    <x v="0"/>
    <n v="720"/>
    <n v="0.85"/>
    <n v="0.9"/>
    <m/>
    <m/>
    <x v="180"/>
    <d v="1899-12-30T20:18:00"/>
    <d v="1899-12-30T21:07:00"/>
    <x v="2"/>
    <x v="2"/>
    <n v="3.4027777777777768E-2"/>
    <m/>
    <m/>
    <m/>
    <m/>
    <s v="Other Contamination"/>
    <m/>
    <m/>
    <s v="Thickener_bed mass_high (due to material oxidized)"/>
    <m/>
    <s v="Thickener_bed mass_high (due to material oxidized)"/>
    <m/>
  </r>
  <r>
    <x v="26"/>
    <x v="5"/>
    <x v="0"/>
    <n v="1.3833333333333311"/>
    <x v="0"/>
    <n v="720"/>
    <n v="0.85"/>
    <n v="0.9"/>
    <m/>
    <m/>
    <x v="180"/>
    <d v="1899-12-31T00:06:00"/>
    <d v="1899-12-31T01:29:00"/>
    <x v="2"/>
    <x v="2"/>
    <n v="5.7638888888888795E-2"/>
    <m/>
    <m/>
    <m/>
    <m/>
    <s v="Other Contamination"/>
    <m/>
    <m/>
    <s v="Thickener_bed mass_high (due to material oxidized)"/>
    <m/>
    <s v="Thickener_bed mass_high (due to material oxidized)"/>
    <m/>
  </r>
  <r>
    <x v="26"/>
    <x v="6"/>
    <x v="0"/>
    <n v="0.14999999999999947"/>
    <x v="1"/>
    <n v="744"/>
    <n v="0.85"/>
    <n v="0.9"/>
    <m/>
    <m/>
    <x v="181"/>
    <d v="1899-12-30T07:00:00"/>
    <d v="1899-12-30T07:09:00"/>
    <x v="3"/>
    <x v="3"/>
    <n v="6.2499999999999778E-3"/>
    <m/>
    <s v="Breakdown"/>
    <m/>
    <m/>
    <m/>
    <m/>
    <m/>
    <s v="HM Cyclone_pressure_low (due to plate contamination)"/>
    <m/>
    <s v="HM Cyclone_pressure_low (due to plate contamination)"/>
    <m/>
  </r>
  <r>
    <x v="26"/>
    <x v="6"/>
    <x v="0"/>
    <n v="5.7166666666666677"/>
    <x v="1"/>
    <n v="744"/>
    <n v="0.85"/>
    <n v="0.9"/>
    <m/>
    <m/>
    <x v="181"/>
    <d v="1899-12-30T07:25:00"/>
    <d v="1899-12-30T13:08:00"/>
    <x v="3"/>
    <x v="3"/>
    <n v="0.23819444444444449"/>
    <m/>
    <s v="Breakdown"/>
    <m/>
    <m/>
    <m/>
    <m/>
    <m/>
    <s v="HM Cyclone_pressure_low (due to plate contamination)"/>
    <m/>
    <s v="HM Cyclone_pressure_low (due to plate contamination)"/>
    <m/>
  </r>
  <r>
    <x v="26"/>
    <x v="6"/>
    <x v="0"/>
    <n v="0.11666666666666625"/>
    <x v="0"/>
    <n v="744"/>
    <n v="0.85"/>
    <n v="0.9"/>
    <m/>
    <m/>
    <x v="181"/>
    <d v="1899-12-30T13:25:00"/>
    <d v="1899-12-30T13:32:00"/>
    <x v="23"/>
    <x v="23"/>
    <n v="4.8611111111110938E-3"/>
    <m/>
    <m/>
    <m/>
    <s v="Blocked/Stopped"/>
    <m/>
    <m/>
    <m/>
    <s v="Floats screen_chute_build up material (blocked condition when it is over the centrifuge's capacity)"/>
    <m/>
    <s v="Floats screen_chute_build up material (blocked condition when it is over the centrifuge's capacity)"/>
    <m/>
  </r>
  <r>
    <x v="26"/>
    <x v="6"/>
    <x v="0"/>
    <n v="0.10000000000000231"/>
    <x v="1"/>
    <n v="744"/>
    <n v="0.85"/>
    <n v="0.9"/>
    <m/>
    <m/>
    <x v="181"/>
    <d v="1899-12-30T13:47:00"/>
    <d v="1899-12-30T13:53:00"/>
    <x v="23"/>
    <x v="23"/>
    <n v="4.1666666666667629E-3"/>
    <m/>
    <s v="Breakdown"/>
    <m/>
    <m/>
    <m/>
    <m/>
    <m/>
    <s v="Floats screen_chute_build up material (blocked condition when it is below the centrifuge's capacity)"/>
    <m/>
    <s v="Floats screen_chute_build up material (blocked condition when it is below the centrifuge's capacity)"/>
    <m/>
  </r>
  <r>
    <x v="26"/>
    <x v="6"/>
    <x v="0"/>
    <n v="0.14999999999999947"/>
    <x v="0"/>
    <n v="744"/>
    <n v="0.85"/>
    <n v="0.9"/>
    <m/>
    <m/>
    <x v="181"/>
    <d v="1899-12-30T14:45:00"/>
    <d v="1899-12-30T14:54:00"/>
    <x v="3"/>
    <x v="3"/>
    <n v="6.2499999999999778E-3"/>
    <m/>
    <m/>
    <m/>
    <s v="Productions Delay"/>
    <m/>
    <m/>
    <m/>
    <s v="HM Cyclone_pressure_high (under investigation)"/>
    <m/>
    <s v="HM Cyclone_pressure_high (under investigation)"/>
    <m/>
  </r>
  <r>
    <x v="26"/>
    <x v="6"/>
    <x v="0"/>
    <n v="9.9999999999999645E-2"/>
    <x v="1"/>
    <n v="744"/>
    <n v="0.85"/>
    <n v="0.9"/>
    <m/>
    <m/>
    <x v="181"/>
    <d v="1899-12-30T15:37:00"/>
    <d v="1899-12-30T15:43:00"/>
    <x v="23"/>
    <x v="23"/>
    <n v="4.1666666666666519E-3"/>
    <m/>
    <s v="Breakdown"/>
    <m/>
    <m/>
    <m/>
    <m/>
    <m/>
    <s v="Floats screen_chute_build up material (blocked condition when it is below the centrifuge's capacity)"/>
    <m/>
    <s v="Floats screen_chute_build up material (blocked condition when it is below the centrifuge's capacity)"/>
    <m/>
  </r>
  <r>
    <x v="26"/>
    <x v="6"/>
    <x v="0"/>
    <n v="4.6833333333333336"/>
    <x v="1"/>
    <n v="744"/>
    <n v="0.85"/>
    <n v="0.9"/>
    <m/>
    <m/>
    <x v="181"/>
    <d v="1899-12-30T01:19:00"/>
    <d v="1899-12-30T06:00:00"/>
    <x v="59"/>
    <x v="56"/>
    <n v="0.19513888888888889"/>
    <m/>
    <s v="Breakdown"/>
    <m/>
    <m/>
    <m/>
    <m/>
    <m/>
    <s v="Magnetic separator_stuck (under investigation)"/>
    <m/>
    <s v="Magnetic separator_stuck (under investigation)"/>
    <m/>
  </r>
  <r>
    <x v="26"/>
    <x v="6"/>
    <x v="0"/>
    <n v="7.0333333333333323"/>
    <x v="1"/>
    <n v="744"/>
    <n v="0.85"/>
    <n v="0.9"/>
    <m/>
    <m/>
    <x v="182"/>
    <d v="1899-12-30T06:00:00"/>
    <d v="1899-12-30T13:02:00"/>
    <x v="59"/>
    <x v="56"/>
    <n v="0.29305555555555551"/>
    <m/>
    <s v="Breakdown"/>
    <m/>
    <m/>
    <m/>
    <m/>
    <m/>
    <s v="Magnetic separator_gearbox_replace (due to gearbox broken)"/>
    <m/>
    <s v="Magnetic separator_gearbox_replace (due to gearbox broken)"/>
    <m/>
  </r>
  <r>
    <x v="26"/>
    <x v="6"/>
    <x v="0"/>
    <n v="0.18333333333333268"/>
    <x v="1"/>
    <n v="744"/>
    <n v="0.85"/>
    <n v="0.9"/>
    <m/>
    <m/>
    <x v="182"/>
    <d v="1899-12-30T13:22:00"/>
    <d v="1899-12-30T13:33:00"/>
    <x v="3"/>
    <x v="3"/>
    <n v="7.6388888888888618E-3"/>
    <m/>
    <s v="Breakdown"/>
    <m/>
    <m/>
    <m/>
    <m/>
    <m/>
    <s v="HM Cyclone_pressure_low (due to metal plate contamination)"/>
    <m/>
    <s v="HM Cyclone_pressure_low (due to metal plate contamination)"/>
    <m/>
  </r>
  <r>
    <x v="26"/>
    <x v="6"/>
    <x v="0"/>
    <n v="0.11666666666666625"/>
    <x v="0"/>
    <n v="744"/>
    <n v="0.85"/>
    <n v="0.9"/>
    <m/>
    <m/>
    <x v="182"/>
    <d v="1899-12-30T13:41:00"/>
    <d v="1899-12-30T13:48:00"/>
    <x v="23"/>
    <x v="23"/>
    <n v="4.8611111111110938E-3"/>
    <m/>
    <m/>
    <m/>
    <s v="Blocked/Stopped"/>
    <m/>
    <m/>
    <m/>
    <s v="Floats screen_chute_build up material (blocked condition when it is over the centrifuge's capacity)"/>
    <m/>
    <s v="Floats screen_chute_build up material (blocked condition when it is over the centrifuge's capacity)"/>
    <m/>
  </r>
  <r>
    <x v="26"/>
    <x v="6"/>
    <x v="0"/>
    <n v="9.9999999999999645E-2"/>
    <x v="0"/>
    <n v="744"/>
    <n v="0.85"/>
    <n v="0.9"/>
    <m/>
    <m/>
    <x v="182"/>
    <d v="1899-12-30T14:17:00"/>
    <d v="1899-12-30T14:23:00"/>
    <x v="23"/>
    <x v="23"/>
    <n v="4.1666666666666519E-3"/>
    <m/>
    <m/>
    <m/>
    <s v="Blocked/Stopped"/>
    <m/>
    <m/>
    <m/>
    <s v="Floats screen_chute_build up material (blocked condition when it is over the centrifuge's capacity)"/>
    <m/>
    <s v="Floats screen_chute_build up material (blocked condition when it is over the centrifuge's capacity)"/>
    <m/>
  </r>
  <r>
    <x v="26"/>
    <x v="6"/>
    <x v="0"/>
    <n v="9.9999999999999645E-2"/>
    <x v="0"/>
    <n v="744"/>
    <n v="0.85"/>
    <n v="0.9"/>
    <m/>
    <m/>
    <x v="182"/>
    <d v="1899-12-30T16:24:00"/>
    <d v="1899-12-30T16:30:00"/>
    <x v="23"/>
    <x v="23"/>
    <n v="4.1666666666666519E-3"/>
    <m/>
    <m/>
    <m/>
    <s v="Blocked/Stopped"/>
    <m/>
    <m/>
    <m/>
    <s v="Floats screen_chute_build up material (blocked condition when it is over the centrifuge's capacity)"/>
    <m/>
    <s v="Floats screen_chute_build up material (blocked condition when it is over the centrifuge's capacity)"/>
    <m/>
  </r>
  <r>
    <x v="26"/>
    <x v="6"/>
    <x v="0"/>
    <n v="9.9999999999999645E-2"/>
    <x v="0"/>
    <n v="744"/>
    <n v="0.85"/>
    <n v="0.9"/>
    <m/>
    <m/>
    <x v="182"/>
    <d v="1899-12-30T20:07:00"/>
    <d v="1899-12-30T20:13:00"/>
    <x v="23"/>
    <x v="23"/>
    <n v="4.1666666666666519E-3"/>
    <m/>
    <m/>
    <m/>
    <s v="Blocked/Stopped"/>
    <m/>
    <m/>
    <m/>
    <s v="Floats screen_chute_build up material (blocked condition when it is over the centrifuge's capacity)"/>
    <m/>
    <s v="Floats screen_chute_build up material (blocked condition when it is over the centrifuge's capacity)"/>
    <m/>
  </r>
  <r>
    <x v="26"/>
    <x v="6"/>
    <x v="0"/>
    <n v="9.9999999999999645E-2"/>
    <x v="0"/>
    <n v="744"/>
    <n v="0.85"/>
    <n v="0.9"/>
    <m/>
    <m/>
    <x v="182"/>
    <d v="1899-12-30T20:58:00"/>
    <d v="1899-12-30T21:04:00"/>
    <x v="23"/>
    <x v="23"/>
    <n v="4.1666666666666519E-3"/>
    <m/>
    <m/>
    <m/>
    <s v="Blocked/Stopped"/>
    <m/>
    <m/>
    <m/>
    <s v="Floats screen_chute_build up material (blocked condition when it is over the centrifuge's capacity)"/>
    <m/>
    <s v="Floats screen_chute_build up material (blocked condition when it is over the centrifuge's capacity)"/>
    <m/>
  </r>
  <r>
    <x v="26"/>
    <x v="6"/>
    <x v="0"/>
    <n v="9.9999999999999645E-2"/>
    <x v="0"/>
    <n v="744"/>
    <n v="0.85"/>
    <n v="0.9"/>
    <m/>
    <m/>
    <x v="182"/>
    <d v="1899-12-31T00:03:00"/>
    <d v="1899-12-31T00:09:00"/>
    <x v="23"/>
    <x v="23"/>
    <n v="4.1666666666666519E-3"/>
    <m/>
    <m/>
    <m/>
    <s v="Blocked/Stopped"/>
    <m/>
    <m/>
    <m/>
    <s v="Floats screen_chute_build up material (blocked condition when it is over the centrifuge's capacity)"/>
    <m/>
    <s v="Floats screen_chute_build up material (blocked condition when it is over the centrifuge's capacity)"/>
    <m/>
  </r>
  <r>
    <x v="26"/>
    <x v="6"/>
    <x v="0"/>
    <n v="0.38333333333333464"/>
    <x v="0"/>
    <n v="744"/>
    <n v="0.85"/>
    <n v="0.9"/>
    <m/>
    <m/>
    <x v="182"/>
    <d v="1899-12-31T00:24:00"/>
    <d v="1899-12-31T00:47:00"/>
    <x v="16"/>
    <x v="16"/>
    <n v="1.5972222222222276E-2"/>
    <m/>
    <m/>
    <m/>
    <m/>
    <s v="OB Rock Contamination"/>
    <m/>
    <m/>
    <s v="Feeder breaker_block (due to oversize OB)"/>
    <m/>
    <s v="Feeder breaker_block (due to oversize OB)"/>
    <m/>
  </r>
  <r>
    <x v="26"/>
    <x v="6"/>
    <x v="0"/>
    <n v="0.2333333333333325"/>
    <x v="1"/>
    <n v="744"/>
    <n v="0.85"/>
    <n v="0.9"/>
    <m/>
    <m/>
    <x v="182"/>
    <d v="1899-12-31T01:07:00"/>
    <d v="1899-12-31T01:21:00"/>
    <x v="22"/>
    <x v="22"/>
    <n v="9.7222222222221877E-3"/>
    <m/>
    <s v="Breakdown"/>
    <m/>
    <m/>
    <m/>
    <m/>
    <m/>
    <s v="Desliming screen_lounder_overflow (due to stuck in DMC pump)"/>
    <m/>
    <s v="Desliming screen_lounder_overflow (due to stuck in DMC pump)"/>
    <m/>
  </r>
  <r>
    <x v="26"/>
    <x v="6"/>
    <x v="0"/>
    <n v="0.15000000000000213"/>
    <x v="1"/>
    <n v="744"/>
    <n v="0.85"/>
    <n v="0.9"/>
    <m/>
    <m/>
    <x v="182"/>
    <d v="1899-12-31T01:50:00"/>
    <d v="1899-12-31T01:59:00"/>
    <x v="3"/>
    <x v="3"/>
    <n v="6.2500000000000888E-3"/>
    <m/>
    <s v="Breakdown"/>
    <m/>
    <m/>
    <m/>
    <m/>
    <m/>
    <s v="HM Cyclone_pressure_low (due to metal plate contamination)"/>
    <m/>
    <s v="HM Cyclone_pressure_low (due to metal plate contamination)"/>
    <m/>
  </r>
  <r>
    <x v="26"/>
    <x v="6"/>
    <x v="0"/>
    <n v="3.9333333333333353"/>
    <x v="1"/>
    <n v="744"/>
    <n v="0.85"/>
    <n v="0.9"/>
    <m/>
    <m/>
    <x v="182"/>
    <d v="1899-12-31T02:04:00"/>
    <d v="1899-12-31T06:00:00"/>
    <x v="3"/>
    <x v="3"/>
    <n v="0.16388888888888897"/>
    <m/>
    <s v="Breakdown"/>
    <m/>
    <m/>
    <m/>
    <m/>
    <m/>
    <s v="HM Cyclone_pressure_low (due to metal plate contamination)"/>
    <m/>
    <s v="HM Cyclone_pressure_low (due to metal plate contamination)"/>
    <m/>
  </r>
  <r>
    <x v="26"/>
    <x v="6"/>
    <x v="0"/>
    <n v="3.35"/>
    <x v="1"/>
    <n v="744"/>
    <n v="0.85"/>
    <n v="0.9"/>
    <m/>
    <m/>
    <x v="183"/>
    <d v="1899-12-30T06:00:00"/>
    <d v="1899-12-30T09:21:00"/>
    <x v="37"/>
    <x v="36"/>
    <n v="0.13958333333333334"/>
    <m/>
    <s v="Breakdown"/>
    <m/>
    <m/>
    <m/>
    <m/>
    <m/>
    <s v="HM Cyclone feed pump_repair (due to metal plate contamination)"/>
    <m/>
    <s v="HM Cyclone feed pump_repair (due to metal plate contamination)"/>
    <m/>
  </r>
  <r>
    <x v="26"/>
    <x v="6"/>
    <x v="0"/>
    <n v="4.9999999999999822E-2"/>
    <x v="1"/>
    <n v="744"/>
    <n v="0.85"/>
    <n v="0.9"/>
    <m/>
    <m/>
    <x v="183"/>
    <d v="1899-12-30T16:25:00"/>
    <d v="1899-12-30T16:28:00"/>
    <x v="22"/>
    <x v="22"/>
    <n v="2.0833333333333259E-3"/>
    <m/>
    <s v="No Parts"/>
    <m/>
    <m/>
    <m/>
    <m/>
    <m/>
    <s v="Desliming screen_grizzly_block (due to oversized material)"/>
    <m/>
    <s v="Desliming screen_grizzly_block (due to oversized material)"/>
    <m/>
  </r>
  <r>
    <x v="26"/>
    <x v="6"/>
    <x v="0"/>
    <n v="8.3333333333333037E-2"/>
    <x v="1"/>
    <n v="744"/>
    <n v="0.85"/>
    <n v="0.9"/>
    <m/>
    <m/>
    <x v="183"/>
    <d v="1899-12-30T17:28:00"/>
    <d v="1899-12-30T17:33:00"/>
    <x v="23"/>
    <x v="23"/>
    <n v="3.4722222222222099E-3"/>
    <m/>
    <s v="Breakdown"/>
    <m/>
    <m/>
    <m/>
    <m/>
    <m/>
    <s v="Floats screen_chute_build up material (blocked condition when it is below the centrifuge's capacity)"/>
    <m/>
    <s v="Floats screen_chute_build up material (blocked condition when it is below the centrifuge's capacity)"/>
    <m/>
  </r>
  <r>
    <x v="26"/>
    <x v="6"/>
    <x v="0"/>
    <n v="0.43333333333333313"/>
    <x v="0"/>
    <n v="744"/>
    <n v="0.85"/>
    <n v="0.9"/>
    <m/>
    <m/>
    <x v="184"/>
    <d v="1899-12-30T07:53:00"/>
    <d v="1899-12-30T08:19:00"/>
    <x v="20"/>
    <x v="20"/>
    <n v="1.8055555555555547E-2"/>
    <m/>
    <m/>
    <m/>
    <m/>
    <s v="Loader Refueling"/>
    <m/>
    <m/>
    <s v="Plant feed bin_low level (due to Loader refueling)"/>
    <m/>
    <s v="Plant feed bin_low level (due to Loader refueling)"/>
    <m/>
  </r>
  <r>
    <x v="26"/>
    <x v="6"/>
    <x v="0"/>
    <n v="2.5166666666666671"/>
    <x v="2"/>
    <n v="744"/>
    <n v="0.85"/>
    <n v="0.9"/>
    <m/>
    <m/>
    <x v="185"/>
    <d v="1899-12-30T08:47:00"/>
    <d v="1899-12-30T11:18:00"/>
    <x v="0"/>
    <x v="0"/>
    <n v="0.10486111111111113"/>
    <s v="Maintenance Day"/>
    <m/>
    <m/>
    <m/>
    <m/>
    <m/>
    <m/>
    <s v="Maintenance Day"/>
    <m/>
    <s v="Maintenance Day"/>
    <m/>
  </r>
  <r>
    <x v="26"/>
    <x v="6"/>
    <x v="0"/>
    <n v="4.9999999999999822E-2"/>
    <x v="1"/>
    <n v="744"/>
    <n v="0.85"/>
    <n v="0.9"/>
    <m/>
    <m/>
    <x v="185"/>
    <d v="1899-12-30T12:12:00"/>
    <d v="1899-12-30T12:15:00"/>
    <x v="22"/>
    <x v="22"/>
    <n v="2.0833333333333259E-3"/>
    <m/>
    <s v="No Parts"/>
    <m/>
    <m/>
    <m/>
    <m/>
    <m/>
    <s v="Desliming screen_grizzly_block (due to oversized material)"/>
    <m/>
    <s v="Desliming screen_grizzly_block (due to oversized material)"/>
    <m/>
  </r>
  <r>
    <x v="26"/>
    <x v="6"/>
    <x v="0"/>
    <n v="6.666666666666643E-2"/>
    <x v="1"/>
    <n v="744"/>
    <n v="0.85"/>
    <n v="0.9"/>
    <m/>
    <m/>
    <x v="185"/>
    <d v="1899-12-30T14:13:00"/>
    <d v="1899-12-30T14:17:00"/>
    <x v="22"/>
    <x v="22"/>
    <n v="2.7777777777777679E-3"/>
    <m/>
    <s v="No Parts"/>
    <m/>
    <m/>
    <m/>
    <m/>
    <m/>
    <s v="Desliming screen_grizzly_block (due to oversized material)"/>
    <m/>
    <s v="Desliming screen_grizzly_block (due to oversized material)"/>
    <m/>
  </r>
  <r>
    <x v="26"/>
    <x v="6"/>
    <x v="0"/>
    <n v="6.6666666666667762E-2"/>
    <x v="0"/>
    <n v="744"/>
    <n v="0.85"/>
    <n v="0.9"/>
    <m/>
    <m/>
    <x v="186"/>
    <d v="1899-12-30T06:10:00"/>
    <d v="1899-12-30T06:14:00"/>
    <x v="22"/>
    <x v="22"/>
    <n v="2.7777777777778234E-3"/>
    <m/>
    <m/>
    <m/>
    <m/>
    <s v="Other Contamination"/>
    <m/>
    <m/>
    <s v="Desliming screen_grizzly_block (due to wood contamination)"/>
    <m/>
    <s v="Desliming screen_grizzly_block (due to wood contamination)"/>
    <m/>
  </r>
  <r>
    <x v="26"/>
    <x v="6"/>
    <x v="0"/>
    <n v="1.5999999999999996"/>
    <x v="1"/>
    <n v="744"/>
    <n v="0.85"/>
    <n v="0.9"/>
    <m/>
    <m/>
    <x v="186"/>
    <d v="1899-12-30T08:16:00"/>
    <d v="1899-12-30T09:52:00"/>
    <x v="12"/>
    <x v="12"/>
    <n v="6.6666666666666652E-2"/>
    <m/>
    <s v="Breakdown"/>
    <m/>
    <m/>
    <m/>
    <m/>
    <m/>
    <s v="Sinks screen_sprayer_repair (due to sprayer broken)"/>
    <m/>
    <s v="Sinks screen_sprayer_repair (due to sprayer broken)"/>
    <m/>
  </r>
  <r>
    <x v="26"/>
    <x v="6"/>
    <x v="0"/>
    <n v="0.10000000000000098"/>
    <x v="1"/>
    <n v="744"/>
    <n v="0.85"/>
    <n v="0.9"/>
    <m/>
    <m/>
    <x v="186"/>
    <d v="1899-12-30T11:44:00"/>
    <d v="1899-12-30T11:50:00"/>
    <x v="23"/>
    <x v="23"/>
    <n v="4.1666666666667074E-3"/>
    <m/>
    <s v="Breakdown"/>
    <m/>
    <m/>
    <m/>
    <m/>
    <m/>
    <s v="Floats screen_chute_build up material (blocked condition when it is below the centrifuge's capacity)"/>
    <m/>
    <s v="Floats screen_chute_build up material (blocked condition when it is below the centrifuge's capacity)"/>
    <m/>
  </r>
  <r>
    <x v="26"/>
    <x v="6"/>
    <x v="0"/>
    <n v="0.13333333333333286"/>
    <x v="1"/>
    <n v="744"/>
    <n v="0.85"/>
    <n v="0.9"/>
    <m/>
    <m/>
    <x v="186"/>
    <d v="1899-12-30T12:11:00"/>
    <d v="1899-12-30T12:19:00"/>
    <x v="23"/>
    <x v="23"/>
    <n v="5.5555555555555358E-3"/>
    <m/>
    <s v="Breakdown"/>
    <m/>
    <m/>
    <m/>
    <m/>
    <m/>
    <s v="Floats screen_chute_build up material (blocked condition when it is below the centrifuge's capacity)"/>
    <m/>
    <s v="Floats screen_chute_build up material (blocked condition when it is below the centrifuge's capacity)"/>
    <m/>
  </r>
  <r>
    <x v="26"/>
    <x v="6"/>
    <x v="0"/>
    <n v="9.9999999999999645E-2"/>
    <x v="1"/>
    <n v="744"/>
    <n v="0.85"/>
    <n v="0.9"/>
    <m/>
    <m/>
    <x v="186"/>
    <d v="1899-12-30T14:41:00"/>
    <d v="1899-12-30T14:47:00"/>
    <x v="23"/>
    <x v="23"/>
    <n v="4.1666666666666519E-3"/>
    <m/>
    <s v="Breakdown"/>
    <m/>
    <m/>
    <m/>
    <m/>
    <m/>
    <s v="Floats screen_chute_build up material (blocked condition when it is below the centrifuge's capacity)"/>
    <m/>
    <s v="Floats screen_chute_build up material (blocked condition when it is below the centrifuge's capacity)"/>
    <m/>
  </r>
  <r>
    <x v="26"/>
    <x v="6"/>
    <x v="0"/>
    <n v="8.3333333333333037E-2"/>
    <x v="1"/>
    <n v="744"/>
    <n v="0.85"/>
    <n v="0.9"/>
    <m/>
    <m/>
    <x v="186"/>
    <d v="1899-12-30T16:30:00"/>
    <d v="1899-12-30T16:35:00"/>
    <x v="23"/>
    <x v="23"/>
    <n v="3.4722222222222099E-3"/>
    <m/>
    <s v="Breakdown"/>
    <m/>
    <m/>
    <m/>
    <m/>
    <m/>
    <s v="Floats screen_chute_build up material (blocked condition when it is below the centrifuge's capacity)"/>
    <m/>
    <s v="Floats screen_chute_build up material (blocked condition when it is below the centrifuge's capacity)"/>
    <m/>
  </r>
  <r>
    <x v="26"/>
    <x v="6"/>
    <x v="0"/>
    <n v="0.76666666666666661"/>
    <x v="0"/>
    <n v="744"/>
    <n v="0.85"/>
    <n v="0.9"/>
    <m/>
    <m/>
    <x v="186"/>
    <d v="1899-12-30T19:33:00"/>
    <d v="1899-12-30T20:19:00"/>
    <x v="20"/>
    <x v="20"/>
    <n v="3.1944444444444442E-2"/>
    <m/>
    <m/>
    <m/>
    <m/>
    <s v="One Loader Available"/>
    <m/>
    <m/>
    <s v="Plant feed bin_low level (due to only one Loader available)"/>
    <m/>
    <s v="Plant feed bin_low level (due to only one Loader available)"/>
    <m/>
  </r>
  <r>
    <x v="26"/>
    <x v="6"/>
    <x v="0"/>
    <n v="0.31666666666666821"/>
    <x v="1"/>
    <n v="744"/>
    <n v="0.85"/>
    <n v="0.9"/>
    <m/>
    <m/>
    <x v="186"/>
    <d v="1899-12-30T23:50:00"/>
    <d v="1899-12-31T00:09:00"/>
    <x v="10"/>
    <x v="10"/>
    <n v="1.3194444444444509E-2"/>
    <m/>
    <s v="Breakdown"/>
    <m/>
    <m/>
    <m/>
    <m/>
    <m/>
    <s v="Plant feed conveyor_belt allignment_repair (due to IJP cable loose)"/>
    <m/>
    <s v="Plant feed conveyor_belt allignment_repair (due to IJP cable loose)"/>
    <m/>
  </r>
  <r>
    <x v="26"/>
    <x v="6"/>
    <x v="0"/>
    <n v="0.2333333333333325"/>
    <x v="1"/>
    <n v="744"/>
    <n v="0.85"/>
    <n v="0.9"/>
    <m/>
    <m/>
    <x v="186"/>
    <d v="1899-12-31T04:44:00"/>
    <d v="1899-12-31T04:58:00"/>
    <x v="34"/>
    <x v="33"/>
    <n v="9.7222222222221877E-3"/>
    <m/>
    <s v="Breakdown"/>
    <m/>
    <m/>
    <m/>
    <m/>
    <m/>
    <s v="Vacuum disc_stuck (under investigation)"/>
    <m/>
    <s v="Vacuum disc_stuck (under investigation)"/>
    <m/>
  </r>
  <r>
    <x v="27"/>
    <x v="6"/>
    <x v="0"/>
    <n v="0.10000000000000098"/>
    <x v="1"/>
    <n v="744"/>
    <n v="0.85"/>
    <n v="0.9"/>
    <m/>
    <m/>
    <x v="187"/>
    <d v="1899-12-30T08:22:00"/>
    <d v="1899-12-30T08:28:00"/>
    <x v="23"/>
    <x v="23"/>
    <n v="4.1666666666667074E-3"/>
    <m/>
    <s v="Breakdown"/>
    <m/>
    <m/>
    <m/>
    <m/>
    <m/>
    <s v="Floats screen_chute_build up material (blocked condition when it is below the centrifuge's capacity)"/>
    <m/>
    <s v="Floats screen_chute_build up material (blocked condition when it is below the centrifuge's capacity)"/>
    <m/>
  </r>
  <r>
    <x v="27"/>
    <x v="6"/>
    <x v="0"/>
    <n v="0.53333333333333277"/>
    <x v="0"/>
    <n v="744"/>
    <n v="0.85"/>
    <n v="0.9"/>
    <m/>
    <m/>
    <x v="187"/>
    <d v="1899-12-30T11:37:00"/>
    <d v="1899-12-30T12:09:00"/>
    <x v="27"/>
    <x v="27"/>
    <n v="2.2222222222222199E-2"/>
    <m/>
    <m/>
    <m/>
    <s v="Productions Delay"/>
    <m/>
    <m/>
    <m/>
    <s v="Shuttle conveyor_tail switch_repair (due to tail switch is active when swinging radial stacker)"/>
    <m/>
    <s v="Shuttle conveyor_tail switch_repair (due to tail switch is active when swinging radial stacker)"/>
    <m/>
  </r>
  <r>
    <x v="27"/>
    <x v="6"/>
    <x v="0"/>
    <n v="9.9999999999999645E-2"/>
    <x v="1"/>
    <n v="744"/>
    <n v="0.85"/>
    <n v="0.9"/>
    <m/>
    <m/>
    <x v="187"/>
    <d v="1899-12-30T18:31:00"/>
    <d v="1899-12-30T18:37:00"/>
    <x v="23"/>
    <x v="23"/>
    <n v="4.1666666666666519E-3"/>
    <m/>
    <s v="Breakdown"/>
    <m/>
    <m/>
    <m/>
    <m/>
    <m/>
    <s v="Floats screen_chute_build up material (blocked condition when it is below the centrifuge's capacity)"/>
    <m/>
    <s v="Floats screen_chute_build up material (blocked condition when it is below the centrifuge's capacity)"/>
    <m/>
  </r>
  <r>
    <x v="27"/>
    <x v="6"/>
    <x v="0"/>
    <n v="9.9999999999999645E-2"/>
    <x v="1"/>
    <n v="744"/>
    <n v="0.85"/>
    <n v="0.9"/>
    <m/>
    <m/>
    <x v="187"/>
    <d v="1899-12-31T00:57:00"/>
    <d v="1899-12-31T01:03:00"/>
    <x v="23"/>
    <x v="23"/>
    <n v="4.1666666666666519E-3"/>
    <m/>
    <s v="Breakdown"/>
    <m/>
    <m/>
    <m/>
    <m/>
    <m/>
    <s v="Floats screen_chute_build up material (blocked condition when it is below the centrifuge's capacity)"/>
    <m/>
    <s v="Floats screen_chute_build up material (blocked condition when it is below the centrifuge's capacity)"/>
    <m/>
  </r>
  <r>
    <x v="27"/>
    <x v="6"/>
    <x v="0"/>
    <n v="8.3333333333335702E-2"/>
    <x v="1"/>
    <n v="744"/>
    <n v="0.85"/>
    <n v="0.9"/>
    <m/>
    <m/>
    <x v="187"/>
    <d v="1899-12-31T02:12:00"/>
    <d v="1899-12-31T02:17:00"/>
    <x v="23"/>
    <x v="23"/>
    <n v="3.4722222222223209E-3"/>
    <m/>
    <s v="Breakdown"/>
    <m/>
    <m/>
    <m/>
    <m/>
    <m/>
    <s v="Floats screen_chute_build up material (blocked condition when it is below the centrifuge's capacity)"/>
    <m/>
    <s v="Floats screen_chute_build up material (blocked condition when it is below the centrifuge's capacity)"/>
    <m/>
  </r>
  <r>
    <x v="27"/>
    <x v="6"/>
    <x v="0"/>
    <n v="0.11666666666666359"/>
    <x v="1"/>
    <n v="744"/>
    <n v="0.85"/>
    <n v="0.9"/>
    <m/>
    <m/>
    <x v="187"/>
    <d v="1899-12-31T02:34:00"/>
    <d v="1899-12-31T02:41:00"/>
    <x v="23"/>
    <x v="23"/>
    <n v="4.8611111111109828E-3"/>
    <m/>
    <s v="Breakdown"/>
    <m/>
    <m/>
    <m/>
    <m/>
    <m/>
    <s v="Floats screen_chute_build up material (blocked condition when it is below the centrifuge's capacity)"/>
    <m/>
    <s v="Floats screen_chute_build up material (blocked condition when it is below the centrifuge's capacity)"/>
    <m/>
  </r>
  <r>
    <x v="27"/>
    <x v="6"/>
    <x v="0"/>
    <n v="9.9999999999999645E-2"/>
    <x v="0"/>
    <n v="744"/>
    <n v="0.85"/>
    <n v="0.9"/>
    <m/>
    <m/>
    <x v="188"/>
    <d v="1899-12-30T18:48:00"/>
    <d v="1899-12-30T18:54:00"/>
    <x v="20"/>
    <x v="20"/>
    <n v="4.1666666666666519E-3"/>
    <m/>
    <m/>
    <m/>
    <m/>
    <s v="Metal Contamination"/>
    <m/>
    <m/>
    <s v="Plant feed bin_low level (due to metal contamination)"/>
    <m/>
    <s v="Plant feed bin_low level (due to metal contamination)"/>
    <m/>
  </r>
  <r>
    <x v="27"/>
    <x v="6"/>
    <x v="0"/>
    <n v="0.11666666666666892"/>
    <x v="1"/>
    <n v="744"/>
    <n v="0.85"/>
    <n v="0.9"/>
    <m/>
    <m/>
    <x v="188"/>
    <d v="1899-12-30T22:49:00"/>
    <d v="1899-12-30T22:56:00"/>
    <x v="23"/>
    <x v="23"/>
    <n v="4.8611111111112049E-3"/>
    <m/>
    <s v="Breakdown"/>
    <m/>
    <m/>
    <m/>
    <m/>
    <m/>
    <s v="Floats screen_chute_build up material (blocked condition when it is below the centrifuge's capacity)"/>
    <m/>
    <s v="Floats screen_chute_build up material (blocked condition when it is below the centrifuge's capacity)"/>
    <m/>
  </r>
  <r>
    <x v="27"/>
    <x v="6"/>
    <x v="0"/>
    <n v="0.14999999999999947"/>
    <x v="1"/>
    <n v="744"/>
    <n v="0.85"/>
    <n v="0.9"/>
    <m/>
    <m/>
    <x v="188"/>
    <d v="1899-12-30T22:56:00"/>
    <d v="1899-12-30T23:05:00"/>
    <x v="22"/>
    <x v="22"/>
    <n v="6.2499999999999778E-3"/>
    <m/>
    <s v="Breakdown"/>
    <m/>
    <m/>
    <m/>
    <m/>
    <m/>
    <s v="Desliming screen_panel_replace (due to panel broken)"/>
    <m/>
    <s v="Desliming screen_panel_replace (due to panel broken)"/>
    <m/>
  </r>
  <r>
    <x v="27"/>
    <x v="6"/>
    <x v="0"/>
    <n v="5.7000000000000011"/>
    <x v="0"/>
    <n v="744"/>
    <n v="0.85"/>
    <n v="0.9"/>
    <m/>
    <m/>
    <x v="188"/>
    <d v="1899-12-31T00:00:00"/>
    <d v="1899-12-31T05:42:00"/>
    <x v="20"/>
    <x v="20"/>
    <n v="0.23750000000000004"/>
    <m/>
    <m/>
    <m/>
    <s v="Productions Delay"/>
    <m/>
    <m/>
    <m/>
    <s v="Plant feed bin_low level (due to delay switching material)"/>
    <m/>
    <s v="Plant feed bin_low level (due to delay switching material)"/>
    <m/>
  </r>
  <r>
    <x v="27"/>
    <x v="6"/>
    <x v="0"/>
    <n v="0.11666666666666625"/>
    <x v="1"/>
    <n v="744"/>
    <n v="0.85"/>
    <n v="0.9"/>
    <m/>
    <m/>
    <x v="189"/>
    <d v="1899-12-30T06:02:00"/>
    <d v="1899-12-30T06:09:00"/>
    <x v="23"/>
    <x v="23"/>
    <n v="4.8611111111110938E-3"/>
    <m/>
    <s v="Breakdown"/>
    <m/>
    <m/>
    <m/>
    <m/>
    <m/>
    <s v="Floats screen_chute_build up material (blocked condition when it is below the centrifuge's capacity)"/>
    <m/>
    <s v="Floats screen_chute_build up material (blocked condition when it is below the centrifuge's capacity)"/>
    <m/>
  </r>
  <r>
    <x v="27"/>
    <x v="6"/>
    <x v="0"/>
    <n v="8.3333333333333037E-2"/>
    <x v="1"/>
    <n v="744"/>
    <n v="0.85"/>
    <n v="0.9"/>
    <m/>
    <m/>
    <x v="189"/>
    <d v="1899-12-30T09:26:00"/>
    <d v="1899-12-30T09:31:00"/>
    <x v="23"/>
    <x v="23"/>
    <n v="3.4722222222222099E-3"/>
    <m/>
    <s v="Breakdown"/>
    <m/>
    <m/>
    <m/>
    <m/>
    <m/>
    <s v="Floats screen_chute_build up material (blocked condition when it is below the centrifuge's capacity)"/>
    <m/>
    <s v="Floats screen_chute_build up material (blocked condition when it is below the centrifuge's capacity)"/>
    <m/>
  </r>
  <r>
    <x v="27"/>
    <x v="6"/>
    <x v="0"/>
    <n v="9.9999999999999645E-2"/>
    <x v="1"/>
    <n v="744"/>
    <n v="0.85"/>
    <n v="0.9"/>
    <m/>
    <m/>
    <x v="189"/>
    <d v="1899-12-30T09:43:00"/>
    <d v="1899-12-30T09:49:00"/>
    <x v="23"/>
    <x v="23"/>
    <n v="4.1666666666666519E-3"/>
    <m/>
    <s v="Breakdown"/>
    <m/>
    <m/>
    <m/>
    <m/>
    <m/>
    <s v="Floats screen_chute_build up material (blocked condition when it is below the centrifuge's capacity)"/>
    <m/>
    <s v="Floats screen_chute_build up material (blocked condition when it is below the centrifuge's capacity)"/>
    <m/>
  </r>
  <r>
    <x v="27"/>
    <x v="6"/>
    <x v="0"/>
    <n v="0.10000000000000098"/>
    <x v="1"/>
    <n v="744"/>
    <n v="0.85"/>
    <n v="0.9"/>
    <m/>
    <m/>
    <x v="189"/>
    <d v="1899-12-30T10:39:00"/>
    <d v="1899-12-30T10:45:00"/>
    <x v="23"/>
    <x v="23"/>
    <n v="4.1666666666667074E-3"/>
    <m/>
    <s v="Breakdown"/>
    <m/>
    <m/>
    <m/>
    <m/>
    <m/>
    <s v="Floats screen_chute_build up material (blocked condition when it is below the centrifuge's capacity)"/>
    <m/>
    <s v="Floats screen_chute_build up material (blocked condition when it is below the centrifuge's capacity)"/>
    <m/>
  </r>
  <r>
    <x v="27"/>
    <x v="6"/>
    <x v="0"/>
    <n v="0.10000000000000231"/>
    <x v="1"/>
    <n v="744"/>
    <n v="0.85"/>
    <n v="0.9"/>
    <m/>
    <m/>
    <x v="189"/>
    <d v="1899-12-30T13:02:00"/>
    <d v="1899-12-30T13:08:00"/>
    <x v="23"/>
    <x v="23"/>
    <n v="4.1666666666667629E-3"/>
    <m/>
    <s v="Breakdown"/>
    <m/>
    <m/>
    <m/>
    <m/>
    <m/>
    <s v="Floats screen_chute_build up material (blocked condition when it is below the centrifuge's capacity)"/>
    <m/>
    <s v="Floats screen_chute_build up material (blocked condition when it is below the centrifuge's capacity)"/>
    <m/>
  </r>
  <r>
    <x v="27"/>
    <x v="6"/>
    <x v="0"/>
    <n v="0.71666666666666412"/>
    <x v="1"/>
    <n v="744"/>
    <n v="0.85"/>
    <n v="0.9"/>
    <m/>
    <m/>
    <x v="189"/>
    <d v="1899-12-30T16:08:00"/>
    <d v="1899-12-30T16:51:00"/>
    <x v="23"/>
    <x v="23"/>
    <n v="2.9861111111111005E-2"/>
    <m/>
    <s v="Breakdown"/>
    <m/>
    <m/>
    <m/>
    <m/>
    <m/>
    <s v="Floats screen_panel_replace (due to panel broken)"/>
    <m/>
    <s v="Floats screen_panel_replace (due to panel broken)"/>
    <m/>
  </r>
  <r>
    <x v="27"/>
    <x v="6"/>
    <x v="0"/>
    <n v="9.9999999999999645E-2"/>
    <x v="1"/>
    <n v="744"/>
    <n v="0.85"/>
    <n v="0.9"/>
    <m/>
    <m/>
    <x v="189"/>
    <d v="1899-12-30T16:55:00"/>
    <d v="1899-12-30T17:01:00"/>
    <x v="23"/>
    <x v="23"/>
    <n v="4.1666666666666519E-3"/>
    <m/>
    <s v="Breakdown"/>
    <m/>
    <m/>
    <m/>
    <m/>
    <m/>
    <s v="Floats screen_chute_build up material (blocked condition when it is below the centrifuge's capacity)"/>
    <m/>
    <s v="Floats screen_chute_build up material (blocked condition when it is below the centrifuge's capacity)"/>
    <m/>
  </r>
  <r>
    <x v="27"/>
    <x v="6"/>
    <x v="0"/>
    <n v="9.9999999999999645E-2"/>
    <x v="1"/>
    <n v="744"/>
    <n v="0.85"/>
    <n v="0.9"/>
    <m/>
    <m/>
    <x v="189"/>
    <d v="1899-12-30T20:51:00"/>
    <d v="1899-12-30T20:57:00"/>
    <x v="23"/>
    <x v="23"/>
    <n v="4.1666666666666519E-3"/>
    <m/>
    <s v="Breakdown"/>
    <m/>
    <m/>
    <m/>
    <m/>
    <m/>
    <s v="Floats screen_chute_build up material (blocked condition when it is below the centrifuge's capacity)"/>
    <m/>
    <s v="Floats screen_chute_build up material (blocked condition when it is below the centrifuge's capacity)"/>
    <m/>
  </r>
  <r>
    <x v="27"/>
    <x v="6"/>
    <x v="0"/>
    <n v="9.9999999999999645E-2"/>
    <x v="1"/>
    <n v="744"/>
    <n v="0.85"/>
    <n v="0.9"/>
    <m/>
    <m/>
    <x v="189"/>
    <d v="1899-12-30T21:12:00"/>
    <d v="1899-12-30T21:18:00"/>
    <x v="23"/>
    <x v="23"/>
    <n v="4.1666666666666519E-3"/>
    <m/>
    <s v="Breakdown"/>
    <m/>
    <m/>
    <m/>
    <m/>
    <m/>
    <s v="Floats screen_chute_build up material (blocked condition when it is below the centrifuge's capacity)"/>
    <m/>
    <s v="Floats screen_chute_build up material (blocked condition when it is below the centrifuge's capacity)"/>
    <m/>
  </r>
  <r>
    <x v="27"/>
    <x v="6"/>
    <x v="0"/>
    <n v="0.18333333333333268"/>
    <x v="1"/>
    <n v="744"/>
    <n v="0.85"/>
    <n v="0.9"/>
    <m/>
    <m/>
    <x v="189"/>
    <d v="1899-12-30T21:39:00"/>
    <d v="1899-12-30T21:50:00"/>
    <x v="23"/>
    <x v="23"/>
    <n v="7.6388888888888618E-3"/>
    <m/>
    <s v="Breakdown"/>
    <m/>
    <m/>
    <m/>
    <m/>
    <m/>
    <s v="Floats screen_chute_build up material (blocked condition when it is below the centrifuge's capacity)"/>
    <m/>
    <s v="Floats screen_chute_build up material (blocked condition when it is below the centrifuge's capacity)"/>
    <m/>
  </r>
  <r>
    <x v="27"/>
    <x v="6"/>
    <x v="0"/>
    <n v="0.28333333333333499"/>
    <x v="0"/>
    <n v="744"/>
    <n v="0.85"/>
    <n v="0.9"/>
    <m/>
    <m/>
    <x v="189"/>
    <d v="1899-12-31T03:53:00"/>
    <d v="1899-12-31T04:10:00"/>
    <x v="25"/>
    <x v="25"/>
    <n v="1.1805555555555625E-2"/>
    <m/>
    <m/>
    <m/>
    <m/>
    <s v="Other Contamination"/>
    <m/>
    <m/>
    <s v="Tertiary sizer_chute_block (due to sticky material)"/>
    <m/>
    <s v="Tertiary sizer_chute_block (due to sticky material)"/>
    <m/>
  </r>
  <r>
    <x v="27"/>
    <x v="6"/>
    <x v="0"/>
    <n v="6.666666666666643E-2"/>
    <x v="1"/>
    <n v="744"/>
    <n v="0.85"/>
    <n v="0.9"/>
    <m/>
    <m/>
    <x v="189"/>
    <d v="1899-12-31T05:56:00"/>
    <d v="1899-12-31T06:00:00"/>
    <x v="22"/>
    <x v="22"/>
    <n v="2.7777777777777679E-3"/>
    <m/>
    <s v="No Parts"/>
    <m/>
    <m/>
    <m/>
    <m/>
    <m/>
    <s v="Desliming screen_grizzly_block (due to oversized material)"/>
    <m/>
    <s v="Desliming screen_grizzly_block (due to oversized material)"/>
    <m/>
  </r>
  <r>
    <x v="27"/>
    <x v="6"/>
    <x v="0"/>
    <n v="14.933333333333334"/>
    <x v="2"/>
    <n v="744"/>
    <n v="0.85"/>
    <n v="0.9"/>
    <m/>
    <m/>
    <x v="190"/>
    <d v="1899-12-30T08:05:00"/>
    <d v="1899-12-30T23:01:00"/>
    <x v="0"/>
    <x v="0"/>
    <n v="0.62222222222222223"/>
    <s v="Maintenance Day"/>
    <m/>
    <m/>
    <m/>
    <m/>
    <m/>
    <m/>
    <s v="Maintenance Day"/>
    <m/>
    <s v="Maintenance Day"/>
    <m/>
  </r>
  <r>
    <x v="27"/>
    <x v="6"/>
    <x v="0"/>
    <n v="9.9999999999999645E-2"/>
    <x v="1"/>
    <n v="744"/>
    <n v="0.85"/>
    <n v="0.9"/>
    <m/>
    <m/>
    <x v="190"/>
    <d v="1899-12-31T05:54:00"/>
    <d v="1899-12-31T06:00:00"/>
    <x v="23"/>
    <x v="23"/>
    <n v="4.1666666666666519E-3"/>
    <m/>
    <s v="Breakdown"/>
    <m/>
    <m/>
    <m/>
    <m/>
    <m/>
    <s v="Floats screen_chute_build up material (blocked condition when it is below the centrifuge's capacity)"/>
    <m/>
    <s v="Floats screen_chute_build up material (blocked condition when it is below the centrifuge's capacity)"/>
    <m/>
  </r>
  <r>
    <x v="27"/>
    <x v="6"/>
    <x v="0"/>
    <n v="9.9999999999999645E-2"/>
    <x v="1"/>
    <n v="744"/>
    <n v="0.85"/>
    <n v="0.9"/>
    <m/>
    <m/>
    <x v="191"/>
    <d v="1899-12-30T06:20:00"/>
    <d v="1899-12-30T06:26:00"/>
    <x v="23"/>
    <x v="23"/>
    <n v="4.1666666666666519E-3"/>
    <m/>
    <s v="Breakdown"/>
    <m/>
    <m/>
    <m/>
    <m/>
    <m/>
    <s v="Floats screen_chute_build up material (blocked condition when it is below the centrifuge's capacity)"/>
    <m/>
    <s v="Floats screen_chute_build up material (blocked condition when it is below the centrifuge's capacity)"/>
    <m/>
  </r>
  <r>
    <x v="27"/>
    <x v="6"/>
    <x v="0"/>
    <n v="9.9999999999999645E-2"/>
    <x v="1"/>
    <n v="744"/>
    <n v="0.85"/>
    <n v="0.9"/>
    <m/>
    <m/>
    <x v="191"/>
    <d v="1899-12-30T09:34:00"/>
    <d v="1899-12-30T09:40:00"/>
    <x v="23"/>
    <x v="23"/>
    <n v="4.1666666666666519E-3"/>
    <m/>
    <s v="Breakdown"/>
    <m/>
    <m/>
    <m/>
    <m/>
    <m/>
    <s v="Floats screen_chute_build up material (blocked condition when it is below the centrifuge's capacity)"/>
    <m/>
    <s v="Floats screen_chute_build up material (blocked condition when it is below the centrifuge's capacity)"/>
    <m/>
  </r>
  <r>
    <x v="27"/>
    <x v="6"/>
    <x v="0"/>
    <n v="0.10000000000000098"/>
    <x v="1"/>
    <n v="744"/>
    <n v="0.85"/>
    <n v="0.9"/>
    <m/>
    <m/>
    <x v="191"/>
    <d v="1899-12-30T09:52:00"/>
    <d v="1899-12-30T09:58:00"/>
    <x v="23"/>
    <x v="23"/>
    <n v="4.1666666666667074E-3"/>
    <m/>
    <s v="Breakdown"/>
    <m/>
    <m/>
    <m/>
    <m/>
    <m/>
    <s v="Floats screen_chute_build up material (blocked condition when it is below the centrifuge's capacity)"/>
    <m/>
    <s v="Floats screen_chute_build up material (blocked condition when it is below the centrifuge's capacity)"/>
    <m/>
  </r>
  <r>
    <x v="27"/>
    <x v="6"/>
    <x v="0"/>
    <n v="9.9999999999999645E-2"/>
    <x v="1"/>
    <n v="744"/>
    <n v="0.85"/>
    <n v="0.9"/>
    <m/>
    <m/>
    <x v="191"/>
    <d v="1899-12-30T10:09:00"/>
    <d v="1899-12-30T10:15:00"/>
    <x v="23"/>
    <x v="23"/>
    <n v="4.1666666666666519E-3"/>
    <m/>
    <s v="Breakdown"/>
    <m/>
    <m/>
    <m/>
    <m/>
    <m/>
    <s v="Floats screen_chute_build up material (blocked condition when it is below the centrifuge's capacity)"/>
    <m/>
    <s v="Floats screen_chute_build up material (blocked condition when it is below the centrifuge's capacity)"/>
    <m/>
  </r>
  <r>
    <x v="27"/>
    <x v="6"/>
    <x v="0"/>
    <n v="9.9999999999999645E-2"/>
    <x v="1"/>
    <n v="744"/>
    <n v="0.85"/>
    <n v="0.9"/>
    <m/>
    <m/>
    <x v="191"/>
    <d v="1899-12-30T10:23:00"/>
    <d v="1899-12-30T10:29:00"/>
    <x v="23"/>
    <x v="23"/>
    <n v="4.1666666666666519E-3"/>
    <m/>
    <s v="Breakdown"/>
    <m/>
    <m/>
    <m/>
    <m/>
    <m/>
    <s v="Floats screen_chute_build up material (blocked condition when it is below the centrifuge's capacity)"/>
    <m/>
    <s v="Floats screen_chute_build up material (blocked condition when it is below the centrifuge's capacity)"/>
    <m/>
  </r>
  <r>
    <x v="27"/>
    <x v="6"/>
    <x v="0"/>
    <n v="0.10000000000000098"/>
    <x v="1"/>
    <n v="744"/>
    <n v="0.85"/>
    <n v="0.9"/>
    <m/>
    <m/>
    <x v="191"/>
    <d v="1899-12-30T10:40:00"/>
    <d v="1899-12-30T10:46:00"/>
    <x v="23"/>
    <x v="23"/>
    <n v="4.1666666666667074E-3"/>
    <m/>
    <s v="Breakdown"/>
    <m/>
    <m/>
    <m/>
    <m/>
    <m/>
    <s v="Floats screen_chute_build up material (blocked condition when it is below the centrifuge's capacity)"/>
    <m/>
    <s v="Floats screen_chute_build up material (blocked condition when it is below the centrifuge's capacity)"/>
    <m/>
  </r>
  <r>
    <x v="27"/>
    <x v="6"/>
    <x v="0"/>
    <n v="0.46666666666666767"/>
    <x v="0"/>
    <n v="744"/>
    <n v="0.85"/>
    <n v="0.9"/>
    <m/>
    <m/>
    <x v="191"/>
    <d v="1899-12-30T18:20:00"/>
    <d v="1899-12-30T18:48:00"/>
    <x v="2"/>
    <x v="2"/>
    <n v="1.9444444444444486E-2"/>
    <m/>
    <m/>
    <m/>
    <m/>
    <s v="Other Contamination"/>
    <m/>
    <m/>
    <s v="Thickener_dirty water (due to not settling material)"/>
    <m/>
    <s v="Thickener_dirty water (due to not settling material)"/>
    <m/>
  </r>
  <r>
    <x v="27"/>
    <x v="6"/>
    <x v="0"/>
    <n v="9.9999999999999645E-2"/>
    <x v="1"/>
    <n v="744"/>
    <n v="0.85"/>
    <n v="0.9"/>
    <m/>
    <m/>
    <x v="191"/>
    <d v="1899-12-30T21:40:00"/>
    <d v="1899-12-30T21:46:00"/>
    <x v="23"/>
    <x v="23"/>
    <n v="4.1666666666666519E-3"/>
    <m/>
    <s v="Breakdown"/>
    <m/>
    <m/>
    <m/>
    <m/>
    <m/>
    <s v="Floats screen_chute_build up material (blocked condition when it is below the centrifuge's capacity)"/>
    <m/>
    <s v="Floats screen_chute_build up material (blocked condition when it is below the centrifuge's capacity)"/>
    <m/>
  </r>
  <r>
    <x v="27"/>
    <x v="6"/>
    <x v="0"/>
    <n v="9.9999999999999645E-2"/>
    <x v="1"/>
    <n v="744"/>
    <n v="0.85"/>
    <n v="0.9"/>
    <m/>
    <m/>
    <x v="191"/>
    <d v="1899-12-30T21:57:00"/>
    <d v="1899-12-30T22:03:00"/>
    <x v="23"/>
    <x v="23"/>
    <n v="4.1666666666666519E-3"/>
    <m/>
    <s v="Breakdown"/>
    <m/>
    <m/>
    <m/>
    <m/>
    <m/>
    <s v="Floats screen_chute_build up material (blocked condition when it is below the centrifuge's capacity)"/>
    <m/>
    <s v="Floats screen_chute_build up material (blocked condition when it is below the centrifuge's capacity)"/>
    <m/>
  </r>
  <r>
    <x v="27"/>
    <x v="6"/>
    <x v="0"/>
    <n v="0.13333333333333419"/>
    <x v="1"/>
    <n v="744"/>
    <n v="0.85"/>
    <n v="0.9"/>
    <m/>
    <m/>
    <x v="192"/>
    <d v="1899-12-30T11:22:00"/>
    <d v="1899-12-30T11:30:00"/>
    <x v="3"/>
    <x v="3"/>
    <n v="5.5555555555555913E-3"/>
    <m/>
    <s v="Breakdown"/>
    <m/>
    <m/>
    <m/>
    <m/>
    <m/>
    <s v="HM cyclone_pressure_drop (due to clereance impeller hmc pump over)"/>
    <m/>
    <s v="HM cyclone_pressure_drop (due to clereance impeller hmc pump over)"/>
    <m/>
  </r>
  <r>
    <x v="27"/>
    <x v="6"/>
    <x v="0"/>
    <n v="0.11666666666666625"/>
    <x v="1"/>
    <n v="744"/>
    <n v="0.85"/>
    <n v="0.9"/>
    <m/>
    <m/>
    <x v="192"/>
    <d v="1899-12-30T11:51:00"/>
    <d v="1899-12-30T11:58:00"/>
    <x v="23"/>
    <x v="23"/>
    <n v="4.8611111111110938E-3"/>
    <m/>
    <s v="Breakdown"/>
    <m/>
    <m/>
    <m/>
    <m/>
    <m/>
    <s v="Floats screen_chute_build up material (blocked condition when it is below the centrifuge's capacity)"/>
    <m/>
    <s v="Floats screen_chute_build up material (blocked condition when it is below the centrifuge's capacity)"/>
    <m/>
  </r>
  <r>
    <x v="27"/>
    <x v="6"/>
    <x v="0"/>
    <n v="0.11666666666666625"/>
    <x v="1"/>
    <n v="744"/>
    <n v="0.85"/>
    <n v="0.9"/>
    <m/>
    <m/>
    <x v="192"/>
    <d v="1899-12-30T12:27:00"/>
    <d v="1899-12-30T12:34:00"/>
    <x v="23"/>
    <x v="23"/>
    <n v="4.8611111111110938E-3"/>
    <m/>
    <s v="Breakdown"/>
    <m/>
    <m/>
    <m/>
    <m/>
    <m/>
    <s v="Floats screen_chute_build up material (blocked condition when it is below the centrifuge's capacity)"/>
    <m/>
    <s v="Floats screen_chute_build up material (blocked condition when it is below the centrifuge's capacity)"/>
    <m/>
  </r>
  <r>
    <x v="27"/>
    <x v="6"/>
    <x v="0"/>
    <n v="0.11666666666666625"/>
    <x v="1"/>
    <n v="744"/>
    <n v="0.85"/>
    <n v="0.9"/>
    <m/>
    <m/>
    <x v="192"/>
    <d v="1899-12-30T12:42:00"/>
    <d v="1899-12-30T12:49:00"/>
    <x v="23"/>
    <x v="23"/>
    <n v="4.8611111111110938E-3"/>
    <m/>
    <s v="Breakdown"/>
    <m/>
    <m/>
    <m/>
    <m/>
    <m/>
    <s v="Floats screen_chute_build up material (blocked condition when it is below the centrifuge's capacity)"/>
    <m/>
    <s v="Floats screen_chute_build up material (blocked condition when it is below the centrifuge's capacity)"/>
    <m/>
  </r>
  <r>
    <x v="27"/>
    <x v="6"/>
    <x v="0"/>
    <n v="0.21666666666666856"/>
    <x v="1"/>
    <n v="744"/>
    <n v="0.85"/>
    <n v="0.9"/>
    <m/>
    <m/>
    <x v="192"/>
    <d v="1899-12-30T13:04:00"/>
    <d v="1899-12-30T13:17:00"/>
    <x v="23"/>
    <x v="23"/>
    <n v="9.0277777777778567E-3"/>
    <m/>
    <s v="Breakdown"/>
    <m/>
    <m/>
    <m/>
    <m/>
    <m/>
    <s v="Floats screen_chute_build up material (blocked condition when it is below the centrifuge's capacity)"/>
    <m/>
    <s v="Floats screen_chute_build up material (blocked condition when it is below the centrifuge's capacity)"/>
    <m/>
  </r>
  <r>
    <x v="27"/>
    <x v="6"/>
    <x v="0"/>
    <n v="8.3333333333335702E-2"/>
    <x v="1"/>
    <n v="744"/>
    <n v="0.85"/>
    <n v="0.9"/>
    <m/>
    <m/>
    <x v="192"/>
    <d v="1899-12-30T13:52:00"/>
    <d v="1899-12-30T13:57:00"/>
    <x v="3"/>
    <x v="3"/>
    <n v="3.4722222222223209E-3"/>
    <m/>
    <s v="Breakdown"/>
    <m/>
    <m/>
    <m/>
    <m/>
    <m/>
    <s v="HM cyclone_pressure_drop (due to clereance impeller hmc pump over)"/>
    <m/>
    <s v="HM cyclone_pressure_drop (due to clereance impeller hmc pump over)"/>
    <m/>
  </r>
  <r>
    <x v="27"/>
    <x v="6"/>
    <x v="0"/>
    <n v="9.9999999999999645E-2"/>
    <x v="1"/>
    <n v="744"/>
    <n v="0.85"/>
    <n v="0.9"/>
    <m/>
    <m/>
    <x v="192"/>
    <d v="1899-12-31T04:20:00"/>
    <d v="1899-12-31T04:26:00"/>
    <x v="23"/>
    <x v="23"/>
    <n v="4.1666666666666519E-3"/>
    <m/>
    <s v="Breakdown"/>
    <m/>
    <m/>
    <m/>
    <m/>
    <m/>
    <s v="Floats screen_chute_build up material (blocked condition when it is below the centrifuge's capacity)"/>
    <m/>
    <s v="Floats screen_chute_build up material (blocked condition when it is below the centrifuge's capacity)"/>
    <m/>
  </r>
  <r>
    <x v="27"/>
    <x v="6"/>
    <x v="0"/>
    <n v="1.4833333333333334"/>
    <x v="1"/>
    <n v="744"/>
    <n v="0.85"/>
    <n v="0.9"/>
    <m/>
    <m/>
    <x v="193"/>
    <d v="1899-12-30T15:26:00"/>
    <d v="1899-12-30T16:55:00"/>
    <x v="12"/>
    <x v="12"/>
    <n v="6.1805555555555558E-2"/>
    <m/>
    <s v="Breakdown"/>
    <m/>
    <m/>
    <m/>
    <m/>
    <m/>
    <s v="Sinks screen_sprayer_repair (due to sprayer broken)"/>
    <m/>
    <s v="Sinks screen_sprayer_repair (due to sprayer broken)"/>
    <m/>
  </r>
  <r>
    <x v="27"/>
    <x v="6"/>
    <x v="0"/>
    <n v="0.13333333333333286"/>
    <x v="1"/>
    <n v="744"/>
    <n v="0.85"/>
    <n v="0.9"/>
    <m/>
    <m/>
    <x v="193"/>
    <d v="1899-12-30T17:08:00"/>
    <d v="1899-12-30T17:16:00"/>
    <x v="3"/>
    <x v="3"/>
    <n v="5.5555555555555358E-3"/>
    <m/>
    <s v="Breakdown"/>
    <m/>
    <m/>
    <m/>
    <m/>
    <m/>
    <s v="HM cyclone_pressure_drop (due to clereance impeller hmc pump over due to clereance impeller hmc pump over &amp; plate contamination)"/>
    <m/>
    <s v="HM cyclone_pressure_drop (due to clereance impeller hmc pump over due to clereance impeller hmc pump over &amp; plate contamination)"/>
    <m/>
  </r>
  <r>
    <x v="27"/>
    <x v="6"/>
    <x v="0"/>
    <n v="9.9999999999999645E-2"/>
    <x v="1"/>
    <n v="744"/>
    <n v="0.85"/>
    <n v="0.9"/>
    <m/>
    <m/>
    <x v="193"/>
    <d v="1899-12-30T17:22:00"/>
    <d v="1899-12-30T17:28:00"/>
    <x v="3"/>
    <x v="3"/>
    <n v="4.1666666666666519E-3"/>
    <m/>
    <s v="Breakdown"/>
    <m/>
    <m/>
    <m/>
    <m/>
    <m/>
    <s v="HM cyclone_pressure_drop (due to clereance impeller hmc pump over due to clereance impeller hmc pump over &amp; plate contamination)"/>
    <m/>
    <s v="HM cyclone_pressure_drop (due to clereance impeller hmc pump over due to clereance impeller hmc pump over &amp; plate contamination)"/>
    <m/>
  </r>
  <r>
    <x v="27"/>
    <x v="6"/>
    <x v="0"/>
    <n v="0.4499999999999984"/>
    <x v="1"/>
    <n v="744"/>
    <n v="0.85"/>
    <n v="0.9"/>
    <m/>
    <m/>
    <x v="193"/>
    <d v="1899-12-30T17:49:00"/>
    <d v="1899-12-30T18:16:00"/>
    <x v="29"/>
    <x v="29"/>
    <n v="1.8749999999999933E-2"/>
    <m/>
    <s v="Breakdown"/>
    <m/>
    <m/>
    <m/>
    <m/>
    <m/>
    <s v="Vacuum pump_trip (under investigation)"/>
    <m/>
    <s v="Vacuum pump_trip (under investigation)"/>
    <m/>
  </r>
  <r>
    <x v="27"/>
    <x v="6"/>
    <x v="0"/>
    <n v="0.36666666666666536"/>
    <x v="1"/>
    <n v="744"/>
    <n v="0.85"/>
    <n v="0.9"/>
    <m/>
    <m/>
    <x v="193"/>
    <d v="1899-12-30T18:29:00"/>
    <d v="1899-12-30T18:51:00"/>
    <x v="29"/>
    <x v="29"/>
    <n v="1.5277777777777724E-2"/>
    <m/>
    <s v="Breakdown"/>
    <m/>
    <m/>
    <m/>
    <m/>
    <m/>
    <s v="Vacuum pump_trip (under investigation)"/>
    <m/>
    <s v="Vacuum pump_trip (under investigation)"/>
    <m/>
  </r>
  <r>
    <x v="27"/>
    <x v="6"/>
    <x v="0"/>
    <n v="6.666666666666643E-2"/>
    <x v="1"/>
    <n v="744"/>
    <n v="0.85"/>
    <n v="0.9"/>
    <m/>
    <m/>
    <x v="193"/>
    <d v="1899-12-30T19:14:00"/>
    <d v="1899-12-30T19:18:00"/>
    <x v="3"/>
    <x v="3"/>
    <n v="2.7777777777777679E-3"/>
    <m/>
    <s v="Breakdown"/>
    <m/>
    <m/>
    <m/>
    <m/>
    <m/>
    <s v="HM cyclone_pressure_drop (due to clereance impeller hmc pump over)"/>
    <m/>
    <s v="HM cyclone_pressure_drop (due to clereance impeller hmc pump over)"/>
    <m/>
  </r>
  <r>
    <x v="27"/>
    <x v="6"/>
    <x v="0"/>
    <n v="6.549999999999998"/>
    <x v="1"/>
    <n v="744"/>
    <n v="0.85"/>
    <n v="0.9"/>
    <m/>
    <m/>
    <x v="193"/>
    <d v="1899-12-30T19:27:00"/>
    <d v="1899-12-31T02:00:00"/>
    <x v="3"/>
    <x v="3"/>
    <n v="0.27291666666666659"/>
    <m/>
    <s v="Breakdown"/>
    <m/>
    <m/>
    <m/>
    <m/>
    <m/>
    <s v="HM cyclone_pressure_drop (due to clereance impeller hmc pump over)"/>
    <m/>
    <s v="HM cyclone_pressure_drop (due to clereance impeller hmc pump over)"/>
    <m/>
  </r>
  <r>
    <x v="27"/>
    <x v="6"/>
    <x v="0"/>
    <n v="0.13333333333333819"/>
    <x v="1"/>
    <n v="744"/>
    <n v="0.85"/>
    <n v="0.9"/>
    <m/>
    <m/>
    <x v="193"/>
    <d v="1899-12-31T02:57:00"/>
    <d v="1899-12-31T03:05:00"/>
    <x v="23"/>
    <x v="23"/>
    <n v="5.5555555555557579E-3"/>
    <m/>
    <s v="Breakdown"/>
    <m/>
    <m/>
    <m/>
    <m/>
    <m/>
    <s v="Floats screen_chute_build up material (blocked condition when it is below the centrifuge's capacity)"/>
    <m/>
    <s v="Floats screen_chute_build up material (blocked condition when it is below the centrifuge's capacity)"/>
    <m/>
  </r>
  <r>
    <x v="27"/>
    <x v="6"/>
    <x v="0"/>
    <n v="9.9999999999999645E-2"/>
    <x v="1"/>
    <n v="744"/>
    <n v="0.85"/>
    <n v="0.9"/>
    <m/>
    <m/>
    <x v="193"/>
    <d v="1899-12-31T04:06:00"/>
    <d v="1899-12-31T04:12:00"/>
    <x v="23"/>
    <x v="23"/>
    <n v="4.1666666666666519E-3"/>
    <m/>
    <s v="Breakdown"/>
    <m/>
    <m/>
    <m/>
    <m/>
    <m/>
    <s v="Floats screen_chute_build up material (blocked condition when it is below the centrifuge's capacity)"/>
    <m/>
    <s v="Floats screen_chute_build up material (blocked condition when it is below the centrifuge's capacity)"/>
    <m/>
  </r>
  <r>
    <x v="28"/>
    <x v="6"/>
    <x v="0"/>
    <n v="0.11666666666666758"/>
    <x v="1"/>
    <n v="744"/>
    <n v="0.85"/>
    <n v="0.9"/>
    <m/>
    <m/>
    <x v="194"/>
    <d v="1899-12-30T06:50:00"/>
    <d v="1899-12-30T06:57:00"/>
    <x v="23"/>
    <x v="23"/>
    <n v="4.8611111111111494E-3"/>
    <m/>
    <s v="Breakdown"/>
    <m/>
    <m/>
    <m/>
    <m/>
    <m/>
    <s v="Floats screen_chute_build up material (blocked condition when it is below the centrifuge's capacity)"/>
    <m/>
    <s v="Floats screen_chute_build up material (blocked condition when it is below the centrifuge's capacity)"/>
    <m/>
  </r>
  <r>
    <x v="28"/>
    <x v="6"/>
    <x v="0"/>
    <n v="4.0833333333333321"/>
    <x v="1"/>
    <n v="744"/>
    <n v="0.85"/>
    <n v="0.9"/>
    <m/>
    <m/>
    <x v="194"/>
    <d v="1899-12-30T08:08:00"/>
    <d v="1899-12-30T12:13:00"/>
    <x v="2"/>
    <x v="2"/>
    <n v="0.17013888888888884"/>
    <m/>
    <s v="No Parts"/>
    <m/>
    <m/>
    <m/>
    <m/>
    <m/>
    <s v="Thickener_bed mass_high (due to underflow pump 1560 low performance)"/>
    <m/>
    <s v="Thickener_bed mass_high (due to underflow pump 1560 low performance)"/>
    <m/>
  </r>
  <r>
    <x v="28"/>
    <x v="6"/>
    <x v="0"/>
    <n v="9.9999999999999645E-2"/>
    <x v="1"/>
    <n v="744"/>
    <n v="0.85"/>
    <n v="0.9"/>
    <m/>
    <m/>
    <x v="194"/>
    <d v="1899-12-30T16:19:00"/>
    <d v="1899-12-30T16:25:00"/>
    <x v="23"/>
    <x v="23"/>
    <n v="4.1666666666666519E-3"/>
    <m/>
    <s v="Breakdown"/>
    <m/>
    <m/>
    <m/>
    <m/>
    <m/>
    <s v="Floats screen_chute_build up material (blocked condition when it is below the centrifuge's capacity)"/>
    <m/>
    <s v="Floats screen_chute_build up material (blocked condition when it is below the centrifuge's capacity)"/>
    <m/>
  </r>
  <r>
    <x v="28"/>
    <x v="6"/>
    <x v="0"/>
    <n v="0.9833333333333325"/>
    <x v="1"/>
    <n v="744"/>
    <n v="0.85"/>
    <n v="0.9"/>
    <m/>
    <m/>
    <x v="194"/>
    <d v="1899-12-30T16:25:00"/>
    <d v="1899-12-30T17:24:00"/>
    <x v="22"/>
    <x v="22"/>
    <n v="4.0972222222222188E-2"/>
    <m/>
    <s v="Breakdown"/>
    <m/>
    <m/>
    <m/>
    <m/>
    <m/>
    <s v="Desliming screen_clip side rail_replace (due to clip side rail detached)"/>
    <m/>
    <s v="Desliming screen_clip side rail_replace (due to clip side rail detached)"/>
    <m/>
  </r>
  <r>
    <x v="28"/>
    <x v="6"/>
    <x v="0"/>
    <n v="8.3333333333333037E-2"/>
    <x v="1"/>
    <n v="744"/>
    <n v="0.85"/>
    <n v="0.9"/>
    <m/>
    <m/>
    <x v="194"/>
    <d v="1899-12-30T18:11:00"/>
    <d v="1899-12-30T18:16:00"/>
    <x v="23"/>
    <x v="23"/>
    <n v="3.4722222222222099E-3"/>
    <m/>
    <s v="Breakdown"/>
    <m/>
    <m/>
    <m/>
    <m/>
    <m/>
    <s v="Floats screen_chute_build up material (blocked condition when it is below the centrifuge's capacity)"/>
    <m/>
    <s v="Floats screen_chute_build up material (blocked condition when it is below the centrifuge's capacity)"/>
    <m/>
  </r>
  <r>
    <x v="28"/>
    <x v="6"/>
    <x v="0"/>
    <n v="0.13333333333333286"/>
    <x v="1"/>
    <n v="744"/>
    <n v="0.85"/>
    <n v="0.9"/>
    <m/>
    <m/>
    <x v="194"/>
    <d v="1899-12-31T00:15:00"/>
    <d v="1899-12-31T00:23:00"/>
    <x v="17"/>
    <x v="17"/>
    <n v="5.5555555555555358E-3"/>
    <m/>
    <s v="Breakdown"/>
    <m/>
    <m/>
    <m/>
    <m/>
    <m/>
    <s v="Reject transfer conveyor_trip (due to error level reject bin)"/>
    <m/>
    <s v="Reject transfer conveyor_trip (due to error level reject bin)"/>
    <m/>
  </r>
  <r>
    <x v="28"/>
    <x v="6"/>
    <x v="0"/>
    <n v="0.75"/>
    <x v="1"/>
    <n v="744"/>
    <n v="0.85"/>
    <n v="0.9"/>
    <m/>
    <m/>
    <x v="195"/>
    <d v="1899-12-30T06:02:00"/>
    <d v="1899-12-30T06:47:00"/>
    <x v="22"/>
    <x v="22"/>
    <n v="3.125E-2"/>
    <m/>
    <s v="Breakdown"/>
    <m/>
    <m/>
    <m/>
    <m/>
    <m/>
    <s v="Desliming screen_panel_replace (due to panel broken)"/>
    <m/>
    <s v="Desliming screen_panel_replace (due to panel broken)"/>
    <m/>
  </r>
  <r>
    <x v="28"/>
    <x v="6"/>
    <x v="0"/>
    <n v="8.3333333333333037E-2"/>
    <x v="1"/>
    <n v="744"/>
    <n v="0.85"/>
    <n v="0.9"/>
    <m/>
    <m/>
    <x v="195"/>
    <d v="1899-12-30T14:00:00"/>
    <d v="1899-12-30T14:05:00"/>
    <x v="23"/>
    <x v="23"/>
    <n v="3.4722222222222099E-3"/>
    <m/>
    <s v="Breakdown"/>
    <m/>
    <m/>
    <m/>
    <m/>
    <m/>
    <s v="Floats screen_chute_build up material (blocked condition when it is below the centrifuge's capacity)"/>
    <m/>
    <s v="Floats screen_chute_build up material (blocked condition when it is below the centrifuge's capacity)"/>
    <m/>
  </r>
  <r>
    <x v="28"/>
    <x v="6"/>
    <x v="0"/>
    <n v="8.3333333333333037E-2"/>
    <x v="1"/>
    <n v="744"/>
    <n v="0.85"/>
    <n v="0.9"/>
    <m/>
    <m/>
    <x v="195"/>
    <d v="1899-12-30T15:09:00"/>
    <d v="1899-12-30T15:14:00"/>
    <x v="23"/>
    <x v="23"/>
    <n v="3.4722222222222099E-3"/>
    <m/>
    <s v="Breakdown"/>
    <m/>
    <m/>
    <m/>
    <m/>
    <m/>
    <s v="Floats screen_chute_build up material (blocked condition when it is below the centrifuge's capacity)"/>
    <m/>
    <s v="Floats screen_chute_build up material (blocked condition when it is below the centrifuge's capacity)"/>
    <m/>
  </r>
  <r>
    <x v="28"/>
    <x v="6"/>
    <x v="0"/>
    <n v="0.11666666666666892"/>
    <x v="1"/>
    <n v="744"/>
    <n v="0.85"/>
    <n v="0.9"/>
    <m/>
    <m/>
    <x v="195"/>
    <d v="1899-12-30T15:20:00"/>
    <d v="1899-12-30T15:27:00"/>
    <x v="23"/>
    <x v="23"/>
    <n v="4.8611111111112049E-3"/>
    <m/>
    <s v="Breakdown"/>
    <m/>
    <m/>
    <m/>
    <m/>
    <m/>
    <s v="Floats screen_chute_build up material (blocked condition when it is below the centrifuge's capacity)"/>
    <m/>
    <s v="Floats screen_chute_build up material (blocked condition when it is below the centrifuge's capacity)"/>
    <m/>
  </r>
  <r>
    <x v="28"/>
    <x v="6"/>
    <x v="0"/>
    <n v="8.3333333333333037E-2"/>
    <x v="1"/>
    <n v="744"/>
    <n v="0.85"/>
    <n v="0.9"/>
    <m/>
    <m/>
    <x v="195"/>
    <d v="1899-12-30T15:34:00"/>
    <d v="1899-12-30T15:39:00"/>
    <x v="23"/>
    <x v="23"/>
    <n v="3.4722222222222099E-3"/>
    <m/>
    <s v="Breakdown"/>
    <m/>
    <m/>
    <m/>
    <m/>
    <m/>
    <s v="Floats screen_chute_build up material (blocked condition when it is below the centrifuge's capacity)"/>
    <m/>
    <s v="Floats screen_chute_build up material (blocked condition when it is below the centrifuge's capacity)"/>
    <m/>
  </r>
  <r>
    <x v="28"/>
    <x v="6"/>
    <x v="0"/>
    <n v="0.20000000000000195"/>
    <x v="1"/>
    <n v="744"/>
    <n v="0.85"/>
    <n v="0.9"/>
    <m/>
    <m/>
    <x v="195"/>
    <d v="1899-12-30T15:58:00"/>
    <d v="1899-12-30T16:10:00"/>
    <x v="29"/>
    <x v="29"/>
    <n v="8.3333333333334147E-3"/>
    <m/>
    <s v="Breakdown"/>
    <m/>
    <m/>
    <m/>
    <m/>
    <m/>
    <s v="Vacuum pump_trip (due to leakage vacuum pump)"/>
    <m/>
    <s v="Vacuum pump_trip (due to leakage vacuum pump)"/>
    <m/>
  </r>
  <r>
    <x v="28"/>
    <x v="6"/>
    <x v="0"/>
    <n v="0.33333333333333481"/>
    <x v="1"/>
    <n v="744"/>
    <n v="0.85"/>
    <n v="0.9"/>
    <m/>
    <m/>
    <x v="195"/>
    <d v="1899-12-30T16:34:00"/>
    <d v="1899-12-30T16:54:00"/>
    <x v="29"/>
    <x v="29"/>
    <n v="1.3888888888888951E-2"/>
    <m/>
    <s v="Breakdown"/>
    <m/>
    <m/>
    <m/>
    <m/>
    <m/>
    <s v="Vacuum pump_trip (due to leakage vacuum pump)"/>
    <m/>
    <s v="Vacuum pump_trip (due to leakage vacuum pump)"/>
    <m/>
  </r>
  <r>
    <x v="28"/>
    <x v="6"/>
    <x v="0"/>
    <n v="0.21666666666666656"/>
    <x v="0"/>
    <n v="744"/>
    <n v="0.85"/>
    <n v="0.9"/>
    <m/>
    <m/>
    <x v="195"/>
    <d v="1899-12-30T02:02:00"/>
    <d v="1899-12-30T02:15:00"/>
    <x v="25"/>
    <x v="25"/>
    <n v="9.0277777777777735E-3"/>
    <m/>
    <m/>
    <m/>
    <m/>
    <s v="Other Contamination"/>
    <m/>
    <m/>
    <s v="Tertiary sizer_chute_block (due to sticky material)"/>
    <m/>
    <s v="Tertiary sizer_chute_block (due to sticky material)"/>
    <m/>
  </r>
  <r>
    <x v="28"/>
    <x v="6"/>
    <x v="0"/>
    <n v="0.13333333333333353"/>
    <x v="1"/>
    <n v="744"/>
    <n v="0.85"/>
    <n v="0.9"/>
    <m/>
    <m/>
    <x v="195"/>
    <d v="1899-12-30T05:29:00"/>
    <d v="1899-12-30T05:37:00"/>
    <x v="42"/>
    <x v="41"/>
    <n v="5.5555555555555636E-3"/>
    <m/>
    <s v="Breakdown"/>
    <m/>
    <m/>
    <m/>
    <m/>
    <m/>
    <s v="Flotation blower_trip (due to wet condition)"/>
    <m/>
    <s v="Flotation blower_trip (due to wet condition)"/>
    <m/>
  </r>
  <r>
    <x v="28"/>
    <x v="6"/>
    <x v="0"/>
    <n v="0.70000000000000018"/>
    <x v="0"/>
    <n v="744"/>
    <n v="0.85"/>
    <n v="0.9"/>
    <m/>
    <m/>
    <x v="196"/>
    <d v="1899-12-30T07:12:00"/>
    <d v="1899-12-30T07:54:00"/>
    <x v="20"/>
    <x v="20"/>
    <n v="2.9166666666666674E-2"/>
    <m/>
    <m/>
    <m/>
    <m/>
    <s v="One Loader Available"/>
    <m/>
    <m/>
    <s v="Plant feed bin_low level (due to lack of rehandling units)"/>
    <m/>
    <s v="Plant feed bin_low level (due to lack of rehandling units)"/>
    <m/>
  </r>
  <r>
    <x v="28"/>
    <x v="6"/>
    <x v="0"/>
    <n v="0.13333333333333286"/>
    <x v="1"/>
    <n v="744"/>
    <n v="0.85"/>
    <n v="0.9"/>
    <m/>
    <m/>
    <x v="196"/>
    <d v="1899-12-30T10:32:00"/>
    <d v="1899-12-30T10:40:00"/>
    <x v="42"/>
    <x v="41"/>
    <n v="5.5555555555555358E-3"/>
    <m/>
    <s v="Breakdown"/>
    <m/>
    <m/>
    <m/>
    <m/>
    <m/>
    <s v="Flotation blower_trip (due to wet condition)"/>
    <m/>
    <s v="Flotation blower_trip (due to wet condition)"/>
    <m/>
  </r>
  <r>
    <x v="28"/>
    <x v="6"/>
    <x v="0"/>
    <n v="0.3666666666666667"/>
    <x v="0"/>
    <n v="744"/>
    <n v="0.85"/>
    <n v="0.9"/>
    <m/>
    <m/>
    <x v="196"/>
    <d v="1899-12-30T11:03:00"/>
    <d v="1899-12-30T11:25:00"/>
    <x v="20"/>
    <x v="20"/>
    <n v="1.5277777777777779E-2"/>
    <m/>
    <m/>
    <m/>
    <m/>
    <s v="One Loader Available"/>
    <m/>
    <m/>
    <s v="Plant feed bin_low level (due to lack of rehandling units)"/>
    <m/>
    <s v="Plant feed bin_low level (due to lack of rehandling units)"/>
    <m/>
  </r>
  <r>
    <x v="28"/>
    <x v="6"/>
    <x v="0"/>
    <n v="0.13333333333333552"/>
    <x v="1"/>
    <n v="744"/>
    <n v="0.85"/>
    <n v="0.9"/>
    <m/>
    <m/>
    <x v="196"/>
    <d v="1899-12-30T17:33:00"/>
    <d v="1899-12-30T17:41:00"/>
    <x v="42"/>
    <x v="41"/>
    <n v="5.5555555555556468E-3"/>
    <m/>
    <s v="Breakdown"/>
    <m/>
    <m/>
    <m/>
    <m/>
    <m/>
    <s v="Flotation blower_trip (due to wet condition)"/>
    <m/>
    <s v="Flotation blower_trip (due to wet condition)"/>
    <m/>
  </r>
  <r>
    <x v="28"/>
    <x v="6"/>
    <x v="0"/>
    <n v="0.10000000000000031"/>
    <x v="1"/>
    <n v="744"/>
    <n v="0.85"/>
    <n v="0.9"/>
    <m/>
    <m/>
    <x v="196"/>
    <d v="1899-12-30T03:58:00"/>
    <d v="1899-12-30T04:04:00"/>
    <x v="23"/>
    <x v="23"/>
    <n v="4.1666666666666796E-3"/>
    <m/>
    <s v="Breakdown"/>
    <m/>
    <m/>
    <m/>
    <m/>
    <m/>
    <s v="Floats screen_chute_build up material (blocked condition when it is below the centrifuge's capacity)"/>
    <m/>
    <s v="Floats screen_chute_build up material (blocked condition when it is below the centrifuge's capacity)"/>
    <m/>
  </r>
  <r>
    <x v="28"/>
    <x v="6"/>
    <x v="0"/>
    <n v="0.86666666666666692"/>
    <x v="0"/>
    <n v="744"/>
    <n v="0.85"/>
    <n v="0.9"/>
    <m/>
    <m/>
    <x v="196"/>
    <d v="1899-12-30T04:52:00"/>
    <d v="1899-12-30T05:44:00"/>
    <x v="20"/>
    <x v="20"/>
    <n v="3.6111111111111122E-2"/>
    <m/>
    <m/>
    <m/>
    <m/>
    <s v="Loader Refueling"/>
    <m/>
    <m/>
    <s v="Plant feed bin_low level (due to Loader refueling)"/>
    <m/>
    <s v="Plant feed bin_low level (due to Loader refueling)"/>
    <m/>
  </r>
  <r>
    <x v="28"/>
    <x v="6"/>
    <x v="0"/>
    <n v="0.88333333333333419"/>
    <x v="0"/>
    <n v="744"/>
    <n v="0.85"/>
    <n v="0.9"/>
    <m/>
    <m/>
    <x v="197"/>
    <d v="1899-12-30T06:32:00"/>
    <d v="1899-12-30T07:25:00"/>
    <x v="20"/>
    <x v="20"/>
    <n v="3.6805555555555591E-2"/>
    <m/>
    <m/>
    <m/>
    <m/>
    <s v="Loader Refueling"/>
    <m/>
    <m/>
    <s v="Plant feed bin_low level (due to Loader refueling)"/>
    <m/>
    <s v="Plant feed bin_low level (due to Loader refueling)"/>
    <m/>
  </r>
  <r>
    <x v="28"/>
    <x v="6"/>
    <x v="0"/>
    <n v="0.89999999999999947"/>
    <x v="2"/>
    <n v="744"/>
    <n v="0.85"/>
    <n v="0.9"/>
    <m/>
    <m/>
    <x v="197"/>
    <d v="1899-12-30T07:25:00"/>
    <d v="1899-12-30T08:19:00"/>
    <x v="0"/>
    <x v="0"/>
    <n v="3.7499999999999978E-2"/>
    <s v="Maintenance Day"/>
    <m/>
    <m/>
    <m/>
    <m/>
    <m/>
    <m/>
    <s v="Maintenance day"/>
    <m/>
    <s v="Maintenance day"/>
    <m/>
  </r>
  <r>
    <x v="28"/>
    <x v="6"/>
    <x v="0"/>
    <n v="1.2333333333333329"/>
    <x v="0"/>
    <n v="744"/>
    <n v="0.85"/>
    <n v="0.9"/>
    <m/>
    <m/>
    <x v="197"/>
    <d v="1899-12-30T09:49:00"/>
    <d v="1899-12-30T11:03:00"/>
    <x v="20"/>
    <x v="20"/>
    <n v="5.1388888888888873E-2"/>
    <m/>
    <m/>
    <m/>
    <m/>
    <s v="Loader Refueling"/>
    <m/>
    <m/>
    <s v="Plant feed bin_low level (due to Loader refueling)"/>
    <m/>
    <s v="Plant feed bin_low level (due to Loader refueling)"/>
    <m/>
  </r>
  <r>
    <x v="28"/>
    <x v="6"/>
    <x v="0"/>
    <n v="0.18333333333333535"/>
    <x v="1"/>
    <n v="744"/>
    <n v="0.85"/>
    <n v="0.9"/>
    <m/>
    <m/>
    <x v="197"/>
    <d v="1899-12-30T16:01:00"/>
    <d v="1899-12-30T16:12:00"/>
    <x v="22"/>
    <x v="22"/>
    <n v="7.6388888888889728E-3"/>
    <m/>
    <s v="No Parts"/>
    <m/>
    <m/>
    <m/>
    <m/>
    <m/>
    <s v="Desliming screen_grizzly_block (due to oversized material)"/>
    <m/>
    <s v="Desliming screen_grizzly_block (due to oversized material)"/>
    <m/>
  </r>
  <r>
    <x v="28"/>
    <x v="6"/>
    <x v="0"/>
    <n v="0.46666666666666767"/>
    <x v="1"/>
    <n v="744"/>
    <n v="0.85"/>
    <n v="0.9"/>
    <m/>
    <m/>
    <x v="197"/>
    <d v="1899-12-30T20:13:00"/>
    <d v="1899-12-30T20:41:00"/>
    <x v="22"/>
    <x v="22"/>
    <n v="1.9444444444444486E-2"/>
    <m/>
    <s v="No Parts"/>
    <m/>
    <m/>
    <m/>
    <m/>
    <m/>
    <s v="Desliming screen_grizzly_block (due to oversized material)"/>
    <m/>
    <s v="Desliming screen_grizzly_block (due to oversized material)"/>
    <m/>
  </r>
  <r>
    <x v="28"/>
    <x v="6"/>
    <x v="0"/>
    <n v="6.666666666666643E-2"/>
    <x v="1"/>
    <n v="744"/>
    <n v="0.85"/>
    <n v="0.9"/>
    <m/>
    <m/>
    <x v="197"/>
    <d v="1899-12-31T00:06:00"/>
    <d v="1899-12-31T00:10:00"/>
    <x v="22"/>
    <x v="22"/>
    <n v="2.7777777777777679E-3"/>
    <m/>
    <s v="No Parts"/>
    <m/>
    <m/>
    <m/>
    <m/>
    <m/>
    <s v="Desliming screen_grizzly_block (due to oversized material)"/>
    <m/>
    <s v="Desliming screen_grizzly_block (due to oversized material)"/>
    <m/>
  </r>
  <r>
    <x v="28"/>
    <x v="6"/>
    <x v="0"/>
    <n v="0.16666666666666607"/>
    <x v="0"/>
    <n v="744"/>
    <n v="0.85"/>
    <n v="0.9"/>
    <m/>
    <m/>
    <x v="198"/>
    <d v="1899-12-30T16:28:00"/>
    <d v="1899-12-30T16:38:00"/>
    <x v="23"/>
    <x v="23"/>
    <n v="6.9444444444444198E-3"/>
    <m/>
    <m/>
    <m/>
    <s v="Blocked/Stopped"/>
    <m/>
    <m/>
    <m/>
    <s v="Floats screen_chute_build up material (blocked condition when it is over the centrifuge's capacity)"/>
    <m/>
    <s v="Floats screen_chute_build up material (blocked condition when it is over the centrifuge's capacity)"/>
    <m/>
  </r>
  <r>
    <x v="28"/>
    <x v="6"/>
    <x v="0"/>
    <n v="1.6666666666669272E-2"/>
    <x v="0"/>
    <n v="744"/>
    <n v="0.85"/>
    <n v="0.9"/>
    <m/>
    <m/>
    <x v="198"/>
    <d v="1899-12-31T00:22:00"/>
    <d v="1899-12-31T00:23:00"/>
    <x v="13"/>
    <x v="13"/>
    <n v="6.94444444444553E-4"/>
    <m/>
    <m/>
    <m/>
    <m/>
    <s v="Reject Bin Full"/>
    <m/>
    <m/>
    <s v="Reject emergency yard_full (due to full buttress)"/>
    <m/>
    <s v="Reject emergency yard_full (due to full buttress)"/>
    <m/>
  </r>
  <r>
    <x v="28"/>
    <x v="6"/>
    <x v="0"/>
    <n v="0.53333333333333344"/>
    <x v="1"/>
    <n v="744"/>
    <n v="0.85"/>
    <n v="0.9"/>
    <m/>
    <m/>
    <x v="198"/>
    <d v="1899-12-30T03:15:00"/>
    <d v="1899-12-30T03:47:00"/>
    <x v="22"/>
    <x v="22"/>
    <n v="2.2222222222222227E-2"/>
    <m/>
    <s v="No Parts"/>
    <m/>
    <m/>
    <m/>
    <m/>
    <m/>
    <s v="Desliming screen_grizzly_block (due to oversized material)"/>
    <m/>
    <s v="Desliming screen_grizzly_block (due to oversized material)"/>
    <m/>
  </r>
  <r>
    <x v="28"/>
    <x v="6"/>
    <x v="0"/>
    <n v="0.18333333333333335"/>
    <x v="0"/>
    <n v="744"/>
    <n v="0.85"/>
    <n v="0.9"/>
    <m/>
    <m/>
    <x v="198"/>
    <d v="1899-12-30T04:51:00"/>
    <d v="1899-12-30T05:02:00"/>
    <x v="13"/>
    <x v="13"/>
    <n v="7.6388888888888895E-3"/>
    <m/>
    <m/>
    <m/>
    <m/>
    <s v="Reject Bin Full"/>
    <m/>
    <m/>
    <s v="Reject emergency yard_full (due to full buttress)"/>
    <m/>
    <s v="Reject emergency yard_full (due to full buttress)"/>
    <m/>
  </r>
  <r>
    <x v="28"/>
    <x v="6"/>
    <x v="0"/>
    <n v="0.61666666666666647"/>
    <x v="0"/>
    <n v="744"/>
    <n v="0.85"/>
    <n v="0.9"/>
    <m/>
    <m/>
    <x v="198"/>
    <d v="1899-12-30T05:23:00"/>
    <d v="1899-12-30T06:00:00"/>
    <x v="13"/>
    <x v="13"/>
    <n v="2.5694444444444436E-2"/>
    <m/>
    <m/>
    <m/>
    <m/>
    <s v="Reject Bin Full"/>
    <m/>
    <m/>
    <s v="Reject emergency yard_full (due to full buttress)"/>
    <m/>
    <s v="Reject emergency yard_full (due to full buttress)"/>
    <m/>
  </r>
  <r>
    <x v="28"/>
    <x v="6"/>
    <x v="0"/>
    <n v="6.05"/>
    <x v="0"/>
    <n v="744"/>
    <n v="0.85"/>
    <n v="0.9"/>
    <m/>
    <m/>
    <x v="199"/>
    <d v="1899-12-30T06:00:00"/>
    <d v="1899-12-30T12:03:00"/>
    <x v="13"/>
    <x v="13"/>
    <n v="0.25208333333333333"/>
    <m/>
    <m/>
    <m/>
    <m/>
    <s v="Reject Bin Full"/>
    <m/>
    <m/>
    <s v="Reject emergency yard_full (due to full buttress)"/>
    <m/>
    <s v="Reject emergency yard_full (due to full buttress)"/>
    <m/>
  </r>
  <r>
    <x v="28"/>
    <x v="6"/>
    <x v="0"/>
    <n v="0.59999999999999787"/>
    <x v="1"/>
    <n v="744"/>
    <n v="0.85"/>
    <n v="0.9"/>
    <m/>
    <m/>
    <x v="199"/>
    <d v="1899-12-30T12:27:00"/>
    <d v="1899-12-30T13:03:00"/>
    <x v="4"/>
    <x v="4"/>
    <n v="2.4999999999999911E-2"/>
    <m/>
    <s v="Breakdown"/>
    <m/>
    <m/>
    <m/>
    <m/>
    <m/>
    <s v="Rejects dewatering screen_block (due to clamp panel stuck)"/>
    <m/>
    <s v="Rejects dewatering screen_block (due to clamp panel stuck)"/>
    <m/>
  </r>
  <r>
    <x v="28"/>
    <x v="6"/>
    <x v="0"/>
    <n v="5.1000000000000005"/>
    <x v="0"/>
    <n v="744"/>
    <n v="0.85"/>
    <n v="0.9"/>
    <m/>
    <m/>
    <x v="199"/>
    <d v="1899-12-30T16:30:00"/>
    <d v="1899-12-30T21:36:00"/>
    <x v="0"/>
    <x v="0"/>
    <n v="0.21250000000000002"/>
    <m/>
    <m/>
    <m/>
    <m/>
    <m/>
    <m/>
    <s v="Plant Off"/>
    <s v="Power plant blackout (under investigation)"/>
    <m/>
    <s v="Power plant blackout (under investigation)"/>
    <m/>
  </r>
  <r>
    <x v="28"/>
    <x v="6"/>
    <x v="0"/>
    <n v="0.11666666666666659"/>
    <x v="1"/>
    <n v="744"/>
    <n v="0.85"/>
    <n v="0.9"/>
    <m/>
    <m/>
    <x v="199"/>
    <d v="1899-12-30T02:07:00"/>
    <d v="1899-12-30T02:14:00"/>
    <x v="22"/>
    <x v="22"/>
    <n v="4.8611111111111077E-3"/>
    <m/>
    <s v="No Parts"/>
    <m/>
    <m/>
    <m/>
    <m/>
    <m/>
    <s v="Desliming screen_grizzly_block (due to oversized material)"/>
    <m/>
    <s v="Desliming screen_grizzly_block (due to oversized material)"/>
    <m/>
  </r>
  <r>
    <x v="28"/>
    <x v="6"/>
    <x v="0"/>
    <n v="0.28333333333333233"/>
    <x v="0"/>
    <n v="744"/>
    <n v="0.85"/>
    <n v="0.9"/>
    <m/>
    <m/>
    <x v="200"/>
    <d v="1899-12-30T06:12:00"/>
    <d v="1899-12-30T06:29:00"/>
    <x v="20"/>
    <x v="20"/>
    <n v="1.1805555555555514E-2"/>
    <m/>
    <m/>
    <m/>
    <m/>
    <s v="One Loader Available"/>
    <m/>
    <m/>
    <s v="Plant feed bin_low level (due to changeshift unit ROM)"/>
    <m/>
    <s v="Plant feed bin_low level (due to changeshift unit ROM)"/>
    <m/>
  </r>
  <r>
    <x v="28"/>
    <x v="6"/>
    <x v="0"/>
    <n v="0.11666666666666758"/>
    <x v="1"/>
    <n v="744"/>
    <n v="0.85"/>
    <n v="0.9"/>
    <m/>
    <m/>
    <x v="200"/>
    <d v="1899-12-30T07:17:00"/>
    <d v="1899-12-30T07:24:00"/>
    <x v="23"/>
    <x v="23"/>
    <n v="4.8611111111111494E-3"/>
    <m/>
    <s v="Breakdown"/>
    <m/>
    <m/>
    <m/>
    <m/>
    <m/>
    <s v="Floats screen_chute_build up material (blocked condition when it is below the centrifuge's capacity)"/>
    <m/>
    <s v="Floats screen_chute_build up material (blocked condition when it is below the centrifuge's capacity)"/>
    <m/>
  </r>
  <r>
    <x v="28"/>
    <x v="6"/>
    <x v="0"/>
    <n v="9.9999999999999645E-2"/>
    <x v="1"/>
    <n v="744"/>
    <n v="0.85"/>
    <n v="0.9"/>
    <m/>
    <m/>
    <x v="200"/>
    <d v="1899-12-30T08:34:00"/>
    <d v="1899-12-30T08:40:00"/>
    <x v="23"/>
    <x v="23"/>
    <n v="4.1666666666666519E-3"/>
    <m/>
    <s v="Breakdown"/>
    <m/>
    <m/>
    <m/>
    <m/>
    <m/>
    <s v="Floats screen_chute_build up material (blocked condition when it is below the centrifuge's capacity)"/>
    <m/>
    <s v="Floats screen_chute_build up material (blocked condition when it is below the centrifuge's capacity)"/>
    <m/>
  </r>
  <r>
    <x v="28"/>
    <x v="6"/>
    <x v="0"/>
    <n v="9.9999999999999645E-2"/>
    <x v="1"/>
    <n v="744"/>
    <n v="0.85"/>
    <n v="0.9"/>
    <m/>
    <m/>
    <x v="200"/>
    <d v="1899-12-30T10:01:00"/>
    <d v="1899-12-30T10:07:00"/>
    <x v="23"/>
    <x v="23"/>
    <n v="4.1666666666666519E-3"/>
    <m/>
    <s v="Breakdown"/>
    <m/>
    <m/>
    <m/>
    <m/>
    <m/>
    <s v="Floats screen_chute_build up material (blocked condition when it is below the centrifuge's capacity)"/>
    <m/>
    <s v="Floats screen_chute_build up material (blocked condition when it is below the centrifuge's capacity)"/>
    <m/>
  </r>
  <r>
    <x v="28"/>
    <x v="6"/>
    <x v="0"/>
    <n v="9.9999999999999645E-2"/>
    <x v="1"/>
    <n v="744"/>
    <n v="0.85"/>
    <n v="0.9"/>
    <m/>
    <m/>
    <x v="200"/>
    <d v="1899-12-30T16:00:00"/>
    <d v="1899-12-30T16:06:00"/>
    <x v="23"/>
    <x v="23"/>
    <n v="4.1666666666666519E-3"/>
    <m/>
    <s v="Breakdown"/>
    <m/>
    <m/>
    <m/>
    <m/>
    <m/>
    <s v="Floats screen_chute_build up material (blocked condition when it is below the centrifuge's capacity)"/>
    <m/>
    <s v="Floats screen_chute_build up material (blocked condition when it is below the centrifuge's capacity)"/>
    <m/>
  </r>
  <r>
    <x v="29"/>
    <x v="6"/>
    <x v="0"/>
    <n v="0.16666666666666607"/>
    <x v="1"/>
    <n v="744"/>
    <n v="0.85"/>
    <n v="0.9"/>
    <m/>
    <m/>
    <x v="201"/>
    <d v="1899-12-30T20:17:00"/>
    <d v="1899-12-30T20:27:00"/>
    <x v="23"/>
    <x v="23"/>
    <n v="6.9444444444444198E-3"/>
    <m/>
    <s v="Breakdown"/>
    <m/>
    <m/>
    <m/>
    <m/>
    <m/>
    <s v="Floats screen_chute_build up material (blocked condition when it is below the centrifuge's capacity)"/>
    <m/>
    <s v="Floats screen_chute_build up material (blocked condition when it is below the centrifuge's capacity)"/>
    <m/>
  </r>
  <r>
    <x v="29"/>
    <x v="6"/>
    <x v="0"/>
    <n v="0.16666666666666607"/>
    <x v="1"/>
    <n v="744"/>
    <n v="0.85"/>
    <n v="0.9"/>
    <m/>
    <m/>
    <x v="201"/>
    <d v="1899-12-30T22:59:00"/>
    <d v="1899-12-30T23:09:00"/>
    <x v="23"/>
    <x v="23"/>
    <n v="6.9444444444444198E-3"/>
    <m/>
    <s v="Breakdown"/>
    <m/>
    <m/>
    <m/>
    <m/>
    <m/>
    <s v="Floats screen_chute_build up material (blocked condition when it is below the centrifuge's capacity)"/>
    <m/>
    <s v="Floats screen_chute_build up material (blocked condition when it is below the centrifuge's capacity)"/>
    <m/>
  </r>
  <r>
    <x v="29"/>
    <x v="6"/>
    <x v="0"/>
    <n v="8.3333333333333037E-2"/>
    <x v="1"/>
    <n v="744"/>
    <n v="0.85"/>
    <n v="0.9"/>
    <m/>
    <m/>
    <x v="201"/>
    <d v="1899-12-30T23:32:00"/>
    <d v="1899-12-30T23:37:00"/>
    <x v="23"/>
    <x v="23"/>
    <n v="3.4722222222222099E-3"/>
    <m/>
    <s v="Breakdown"/>
    <m/>
    <m/>
    <m/>
    <m/>
    <m/>
    <s v="Floats screen_chute_build up material (blocked condition when it is below the centrifuge's capacity)"/>
    <m/>
    <s v="Floats screen_chute_build up material (blocked condition when it is below the centrifuge's capacity)"/>
    <m/>
  </r>
  <r>
    <x v="29"/>
    <x v="6"/>
    <x v="0"/>
    <n v="0.66666666666666696"/>
    <x v="0"/>
    <n v="744"/>
    <n v="0.85"/>
    <n v="0.9"/>
    <m/>
    <m/>
    <x v="201"/>
    <d v="1899-12-30T05:20:00"/>
    <d v="1899-12-30T06:00:00"/>
    <x v="2"/>
    <x v="2"/>
    <n v="2.777777777777779E-2"/>
    <m/>
    <m/>
    <m/>
    <m/>
    <s v="Other Contamination"/>
    <m/>
    <m/>
    <s v="Thickener_bed mass_high (due to material oxidized)"/>
    <m/>
    <s v="Thickener_bed mass_high (due to material oxidized)"/>
    <m/>
  </r>
  <r>
    <x v="29"/>
    <x v="6"/>
    <x v="0"/>
    <n v="0.11666666666666625"/>
    <x v="1"/>
    <n v="744"/>
    <n v="0.85"/>
    <n v="0.9"/>
    <m/>
    <m/>
    <x v="202"/>
    <d v="1899-12-30T08:16:00"/>
    <d v="1899-12-30T08:23:00"/>
    <x v="23"/>
    <x v="23"/>
    <n v="4.8611111111110938E-3"/>
    <m/>
    <s v="Breakdown"/>
    <m/>
    <m/>
    <m/>
    <m/>
    <m/>
    <s v="Floats screen_chute_build up material (blocked condition when it is below the centrifuge's capacity)"/>
    <m/>
    <s v="Floats screen_chute_build up material (blocked condition when it is below the centrifuge's capacity)"/>
    <m/>
  </r>
  <r>
    <x v="29"/>
    <x v="6"/>
    <x v="0"/>
    <n v="0.11666666666666758"/>
    <x v="1"/>
    <n v="744"/>
    <n v="0.85"/>
    <n v="0.9"/>
    <m/>
    <m/>
    <x v="202"/>
    <d v="1899-12-30T10:58:00"/>
    <d v="1899-12-30T11:05:00"/>
    <x v="23"/>
    <x v="23"/>
    <n v="4.8611111111111494E-3"/>
    <m/>
    <s v="Breakdown"/>
    <m/>
    <m/>
    <m/>
    <m/>
    <m/>
    <s v="Floats screen_chute_build up material (blocked condition when it is below the centrifuge's capacity)"/>
    <m/>
    <s v="Floats screen_chute_build up material (blocked condition when it is below the centrifuge's capacity)"/>
    <m/>
  </r>
  <r>
    <x v="29"/>
    <x v="6"/>
    <x v="0"/>
    <n v="0.35000000000000009"/>
    <x v="1"/>
    <n v="744"/>
    <n v="0.85"/>
    <n v="0.9"/>
    <m/>
    <m/>
    <x v="202"/>
    <d v="1899-12-30T11:22:00"/>
    <d v="1899-12-30T11:43:00"/>
    <x v="23"/>
    <x v="23"/>
    <n v="1.4583333333333337E-2"/>
    <m/>
    <s v="Breakdown"/>
    <m/>
    <m/>
    <m/>
    <m/>
    <m/>
    <s v="Floats screen_chute_build up material (blocked condition when it is below the centrifuge's capacity)"/>
    <m/>
    <s v="Floats screen_chute_build up material (blocked condition when it is below the centrifuge's capacity)"/>
    <m/>
  </r>
  <r>
    <x v="29"/>
    <x v="6"/>
    <x v="0"/>
    <n v="0.15000000000000213"/>
    <x v="1"/>
    <n v="744"/>
    <n v="0.85"/>
    <n v="0.9"/>
    <m/>
    <m/>
    <x v="202"/>
    <d v="1899-12-30T14:34:00"/>
    <d v="1899-12-30T14:43:00"/>
    <x v="23"/>
    <x v="23"/>
    <n v="6.2500000000000888E-3"/>
    <m/>
    <s v="Breakdown"/>
    <m/>
    <m/>
    <m/>
    <m/>
    <m/>
    <s v="Floats screen_chute_build up material (blocked condition when it is below the centrifuge's capacity)"/>
    <m/>
    <s v="Floats screen_chute_build up material (blocked condition when it is below the centrifuge's capacity)"/>
    <m/>
  </r>
  <r>
    <x v="29"/>
    <x v="6"/>
    <x v="0"/>
    <n v="0.13333333333333286"/>
    <x v="1"/>
    <n v="744"/>
    <n v="0.85"/>
    <n v="0.9"/>
    <m/>
    <m/>
    <x v="202"/>
    <d v="1899-12-30T14:53:00"/>
    <d v="1899-12-30T15:01:00"/>
    <x v="23"/>
    <x v="23"/>
    <n v="5.5555555555555358E-3"/>
    <m/>
    <s v="Breakdown"/>
    <m/>
    <m/>
    <m/>
    <m/>
    <m/>
    <s v="Floats screen_chute_build up material (blocked condition when it is below the centrifuge's capacity)"/>
    <m/>
    <s v="Floats screen_chute_build up material (blocked condition when it is below the centrifuge's capacity)"/>
    <m/>
  </r>
  <r>
    <x v="29"/>
    <x v="6"/>
    <x v="0"/>
    <n v="4.0499999999999989"/>
    <x v="2"/>
    <n v="744"/>
    <n v="0.85"/>
    <n v="0.9"/>
    <m/>
    <m/>
    <x v="202"/>
    <d v="1899-12-30T15:30:00"/>
    <d v="1899-12-30T19:33:00"/>
    <x v="0"/>
    <x v="0"/>
    <n v="0.16874999999999996"/>
    <s v="Maintenance Day"/>
    <m/>
    <m/>
    <m/>
    <m/>
    <m/>
    <m/>
    <s v="Maintenance day"/>
    <m/>
    <s v="Maintenance day"/>
    <m/>
  </r>
  <r>
    <x v="29"/>
    <x v="6"/>
    <x v="0"/>
    <n v="0.41666666666666785"/>
    <x v="0"/>
    <n v="744"/>
    <n v="0.85"/>
    <n v="0.9"/>
    <m/>
    <m/>
    <x v="202"/>
    <d v="1899-12-30T19:39:00"/>
    <d v="1899-12-30T20:04:00"/>
    <x v="39"/>
    <x v="38"/>
    <n v="1.736111111111116E-2"/>
    <m/>
    <m/>
    <m/>
    <s v="Productions Delay"/>
    <m/>
    <m/>
    <m/>
    <s v="Boom conveyor_low speed (due to accumulation of material)"/>
    <m/>
    <s v="Boom conveyor_low speed (due to accumulation of material)"/>
    <m/>
  </r>
  <r>
    <x v="29"/>
    <x v="6"/>
    <x v="0"/>
    <n v="1.6666666666666607E-2"/>
    <x v="1"/>
    <n v="744"/>
    <n v="0.85"/>
    <n v="0.9"/>
    <m/>
    <m/>
    <x v="202"/>
    <d v="1899-12-30T21:39:00"/>
    <d v="1899-12-30T21:40:00"/>
    <x v="60"/>
    <x v="57"/>
    <n v="6.9444444444444198E-4"/>
    <m/>
    <s v="Breakdown"/>
    <m/>
    <m/>
    <m/>
    <m/>
    <m/>
    <s v="Tails filter plant U/F pump_repair (due to broken suction pipe)"/>
    <m/>
    <s v="Tails filter plant U/F pump_repair (due to broken suction pipe)"/>
    <m/>
  </r>
  <r>
    <x v="29"/>
    <x v="6"/>
    <x v="0"/>
    <n v="0.10000000000000031"/>
    <x v="1"/>
    <n v="744"/>
    <n v="0.85"/>
    <n v="0.9"/>
    <m/>
    <m/>
    <x v="202"/>
    <d v="1899-12-30T03:35:00"/>
    <d v="1899-12-30T03:41:00"/>
    <x v="23"/>
    <x v="23"/>
    <n v="4.1666666666666796E-3"/>
    <m/>
    <s v="Breakdown"/>
    <m/>
    <m/>
    <m/>
    <m/>
    <m/>
    <s v="Floats screen_chute_build up material (blocked condition when it is below the centrifuge's capacity)"/>
    <m/>
    <s v="Floats screen_chute_build up material (blocked condition when it is below the centrifuge's capacity)"/>
    <m/>
  </r>
  <r>
    <x v="29"/>
    <x v="6"/>
    <x v="0"/>
    <n v="0.18333333333333335"/>
    <x v="1"/>
    <n v="744"/>
    <n v="0.85"/>
    <n v="0.9"/>
    <m/>
    <m/>
    <x v="202"/>
    <d v="1899-12-30T03:50:00"/>
    <d v="1899-12-30T04:01:00"/>
    <x v="23"/>
    <x v="23"/>
    <n v="7.6388888888888895E-3"/>
    <m/>
    <s v="Breakdown"/>
    <m/>
    <m/>
    <m/>
    <m/>
    <m/>
    <s v="Floats screen_chute_build up material (blocked condition when it is below the centrifuge's capacity)"/>
    <m/>
    <s v="Floats screen_chute_build up material (blocked condition when it is below the centrifuge's capacity)"/>
    <m/>
  </r>
  <r>
    <x v="29"/>
    <x v="6"/>
    <x v="0"/>
    <n v="0.16666666666666674"/>
    <x v="1"/>
    <n v="744"/>
    <n v="0.85"/>
    <n v="0.9"/>
    <m/>
    <m/>
    <x v="202"/>
    <d v="1899-12-30T05:08:00"/>
    <d v="1899-12-30T05:18:00"/>
    <x v="23"/>
    <x v="23"/>
    <n v="6.9444444444444475E-3"/>
    <m/>
    <s v="Breakdown"/>
    <m/>
    <m/>
    <m/>
    <m/>
    <m/>
    <s v="Floats screen_chute_build up material (blocked condition when it is below the centrifuge's capacity)"/>
    <m/>
    <s v="Floats screen_chute_build up material (blocked condition when it is below the centrifuge's capacity)"/>
    <m/>
  </r>
  <r>
    <x v="29"/>
    <x v="6"/>
    <x v="0"/>
    <n v="0.9666666666666659"/>
    <x v="0"/>
    <n v="744"/>
    <n v="0.85"/>
    <n v="0.9"/>
    <m/>
    <m/>
    <x v="203"/>
    <d v="1899-12-30T06:13:00"/>
    <d v="1899-12-30T07:11:00"/>
    <x v="20"/>
    <x v="20"/>
    <n v="4.0277777777777746E-2"/>
    <m/>
    <m/>
    <m/>
    <m/>
    <s v="No Loader Available"/>
    <m/>
    <m/>
    <s v="Plant feed bin_low level (due to loader breakdown)"/>
    <m/>
    <s v="Plant feed bin_low level (due to loader breakdown)"/>
    <m/>
  </r>
  <r>
    <x v="29"/>
    <x v="6"/>
    <x v="0"/>
    <n v="6.666666666666643E-2"/>
    <x v="0"/>
    <n v="744"/>
    <n v="0.85"/>
    <n v="0.9"/>
    <m/>
    <m/>
    <x v="203"/>
    <d v="1899-12-30T07:22:00"/>
    <d v="1899-12-30T07:26:00"/>
    <x v="55"/>
    <x v="52"/>
    <n v="2.7777777777777679E-3"/>
    <m/>
    <m/>
    <m/>
    <s v="Productions Delay"/>
    <m/>
    <m/>
    <m/>
    <s v="Circulating medium tank_low level (due to trip low level)"/>
    <m/>
    <s v="Circulating medium tank_low level (due to trip low level)"/>
    <m/>
  </r>
  <r>
    <x v="29"/>
    <x v="6"/>
    <x v="0"/>
    <n v="0.18333333333333268"/>
    <x v="1"/>
    <n v="744"/>
    <n v="0.85"/>
    <n v="0.9"/>
    <m/>
    <m/>
    <x v="203"/>
    <d v="1899-12-30T08:37:00"/>
    <d v="1899-12-30T08:48:00"/>
    <x v="23"/>
    <x v="23"/>
    <n v="7.6388888888888618E-3"/>
    <m/>
    <s v="Breakdown"/>
    <m/>
    <m/>
    <m/>
    <m/>
    <m/>
    <s v="Floats screen_chute_build up material (blocked condition when it is below the centrifuge's capacity)"/>
    <m/>
    <s v="Floats screen_chute_build up material (blocked condition when it is below the centrifuge's capacity)"/>
    <m/>
  </r>
  <r>
    <x v="29"/>
    <x v="6"/>
    <x v="0"/>
    <n v="0.41666666666666652"/>
    <x v="0"/>
    <n v="744"/>
    <n v="0.85"/>
    <n v="0.9"/>
    <m/>
    <m/>
    <x v="203"/>
    <d v="1899-12-30T05:35:00"/>
    <d v="1899-12-30T06:00:00"/>
    <x v="2"/>
    <x v="2"/>
    <n v="1.7361111111111105E-2"/>
    <m/>
    <m/>
    <m/>
    <m/>
    <s v="Other Contamination"/>
    <m/>
    <m/>
    <s v="Thickener_dirty water (due to not settling material)"/>
    <m/>
    <s v="Thickener_dirty water (due to not settling material)"/>
    <m/>
  </r>
  <r>
    <x v="29"/>
    <x v="6"/>
    <x v="0"/>
    <n v="0.70000000000000018"/>
    <x v="0"/>
    <n v="744"/>
    <n v="0.85"/>
    <n v="0.9"/>
    <m/>
    <m/>
    <x v="204"/>
    <d v="1899-12-30T06:00:00"/>
    <d v="1899-12-30T06:42:00"/>
    <x v="2"/>
    <x v="2"/>
    <n v="2.9166666666666674E-2"/>
    <m/>
    <m/>
    <m/>
    <m/>
    <s v="Other Contamination"/>
    <m/>
    <m/>
    <s v="Thickener_dirty water (due to not settling material)"/>
    <m/>
    <s v="Thickener_dirty water (due to not settling material)"/>
    <m/>
  </r>
  <r>
    <x v="29"/>
    <x v="6"/>
    <x v="0"/>
    <n v="0.16666666666666607"/>
    <x v="0"/>
    <n v="744"/>
    <n v="0.85"/>
    <n v="0.9"/>
    <m/>
    <m/>
    <x v="204"/>
    <d v="1899-12-30T23:01:00"/>
    <d v="1899-12-30T23:11:00"/>
    <x v="28"/>
    <x v="28"/>
    <n v="6.9444444444444198E-3"/>
    <m/>
    <m/>
    <m/>
    <m/>
    <s v="Other Contamination"/>
    <m/>
    <m/>
    <s v="Secondary sizer_block (due to sticky material)"/>
    <m/>
    <s v="Secondary sizer_block (due to sticky material)"/>
    <m/>
  </r>
  <r>
    <x v="29"/>
    <x v="6"/>
    <x v="0"/>
    <n v="9.9999999999999645E-2"/>
    <x v="1"/>
    <n v="744"/>
    <n v="0.85"/>
    <n v="0.9"/>
    <m/>
    <m/>
    <x v="205"/>
    <d v="1899-12-30T08:12:00"/>
    <d v="1899-12-30T08:18:00"/>
    <x v="22"/>
    <x v="22"/>
    <n v="4.1666666666666519E-3"/>
    <m/>
    <s v="No Parts"/>
    <m/>
    <m/>
    <m/>
    <m/>
    <m/>
    <s v="Desliming screen_grizzly_block (due to iron plate)"/>
    <m/>
    <s v="Desliming screen_grizzly_block (due to iron plate)"/>
    <m/>
  </r>
  <r>
    <x v="29"/>
    <x v="6"/>
    <x v="0"/>
    <n v="18.43333333333333"/>
    <x v="2"/>
    <n v="744"/>
    <n v="0.85"/>
    <n v="0.9"/>
    <m/>
    <m/>
    <x v="205"/>
    <d v="1899-12-30T11:34:00"/>
    <d v="1899-12-31T06:00:00"/>
    <x v="0"/>
    <x v="0"/>
    <n v="0.76805555555555549"/>
    <s v="Maintenance Day"/>
    <m/>
    <m/>
    <m/>
    <m/>
    <m/>
    <m/>
    <s v="Maintenance day"/>
    <m/>
    <s v="Maintenance day"/>
    <m/>
  </r>
  <r>
    <x v="29"/>
    <x v="6"/>
    <x v="0"/>
    <n v="24"/>
    <x v="2"/>
    <n v="744"/>
    <n v="0.85"/>
    <n v="0.9"/>
    <m/>
    <m/>
    <x v="206"/>
    <d v="1899-12-30T06:00:00"/>
    <d v="1899-12-31T06:00:00"/>
    <x v="0"/>
    <x v="0"/>
    <n v="1"/>
    <s v="Maintenance Day"/>
    <m/>
    <m/>
    <m/>
    <m/>
    <m/>
    <m/>
    <s v="Maintenance day"/>
    <m/>
    <s v="Maintenance day"/>
    <m/>
  </r>
  <r>
    <x v="29"/>
    <x v="6"/>
    <x v="0"/>
    <n v="24"/>
    <x v="2"/>
    <n v="744"/>
    <n v="0.85"/>
    <n v="0.9"/>
    <m/>
    <m/>
    <x v="207"/>
    <d v="1899-12-30T06:00:00"/>
    <d v="1899-12-31T06:00:00"/>
    <x v="0"/>
    <x v="0"/>
    <n v="1"/>
    <s v="Maintenance Day"/>
    <m/>
    <m/>
    <m/>
    <m/>
    <m/>
    <m/>
    <s v="Maintenance day"/>
    <m/>
    <s v="Maintenance day"/>
    <m/>
  </r>
  <r>
    <x v="30"/>
    <x v="6"/>
    <x v="0"/>
    <n v="24"/>
    <x v="2"/>
    <n v="744"/>
    <n v="0.85"/>
    <n v="0.9"/>
    <m/>
    <m/>
    <x v="208"/>
    <d v="1899-12-30T06:00:00"/>
    <d v="1899-12-31T06:00:00"/>
    <x v="0"/>
    <x v="0"/>
    <n v="1"/>
    <s v="Maintenance Day"/>
    <m/>
    <m/>
    <m/>
    <m/>
    <m/>
    <m/>
    <s v="Maintenance day"/>
    <m/>
    <s v="Maintenance day"/>
    <m/>
  </r>
  <r>
    <x v="30"/>
    <x v="6"/>
    <x v="0"/>
    <n v="24"/>
    <x v="2"/>
    <n v="744"/>
    <n v="0.85"/>
    <n v="0.9"/>
    <m/>
    <m/>
    <x v="209"/>
    <d v="1899-12-30T06:00:00"/>
    <d v="1899-12-31T06:00:00"/>
    <x v="0"/>
    <x v="0"/>
    <n v="1"/>
    <s v="Maintenance Day"/>
    <m/>
    <m/>
    <m/>
    <m/>
    <m/>
    <m/>
    <s v="Maintenance day"/>
    <m/>
    <s v="Maintenance day"/>
    <m/>
  </r>
  <r>
    <x v="30"/>
    <x v="6"/>
    <x v="0"/>
    <n v="0.23333333333333384"/>
    <x v="2"/>
    <n v="744"/>
    <n v="0.85"/>
    <n v="0.9"/>
    <m/>
    <m/>
    <x v="210"/>
    <d v="1899-12-30T06:00:00"/>
    <d v="1899-12-30T06:14:00"/>
    <x v="0"/>
    <x v="0"/>
    <n v="9.7222222222222432E-3"/>
    <s v="Maintenance Day"/>
    <m/>
    <m/>
    <m/>
    <m/>
    <m/>
    <m/>
    <s v="Maintenance day"/>
    <m/>
    <s v="Maintenance day"/>
    <m/>
  </r>
  <r>
    <x v="30"/>
    <x v="6"/>
    <x v="0"/>
    <n v="1.5"/>
    <x v="2"/>
    <n v="744"/>
    <n v="0.85"/>
    <n v="0.9"/>
    <m/>
    <m/>
    <x v="210"/>
    <d v="1899-12-30T10:08:00"/>
    <d v="1899-12-30T11:38:00"/>
    <x v="0"/>
    <x v="0"/>
    <n v="6.25E-2"/>
    <s v="Maintenance Day"/>
    <m/>
    <m/>
    <m/>
    <m/>
    <m/>
    <m/>
    <s v="Maintenance day"/>
    <m/>
    <s v="Maintenance day"/>
    <m/>
  </r>
  <r>
    <x v="30"/>
    <x v="6"/>
    <x v="0"/>
    <n v="1.2333333333333343"/>
    <x v="1"/>
    <n v="744"/>
    <n v="0.85"/>
    <n v="0.9"/>
    <m/>
    <m/>
    <x v="211"/>
    <d v="1899-12-30T07:13:00"/>
    <d v="1899-12-30T08:27:00"/>
    <x v="34"/>
    <x v="33"/>
    <n v="5.1388888888888928E-2"/>
    <m/>
    <s v="Breakdown"/>
    <m/>
    <m/>
    <m/>
    <m/>
    <m/>
    <s v="Vacuum disc_stuck_high ampere (due to low grease in NDE bearing)"/>
    <m/>
    <s v="Vacuum disc_stuck_high ampere (due to low grease in NDE bearing)"/>
    <m/>
  </r>
  <r>
    <x v="30"/>
    <x v="6"/>
    <x v="0"/>
    <n v="0.90000000000000213"/>
    <x v="0"/>
    <n v="744"/>
    <n v="0.85"/>
    <n v="0.9"/>
    <m/>
    <m/>
    <x v="211"/>
    <d v="1899-12-30T14:36:00"/>
    <d v="1899-12-30T15:30:00"/>
    <x v="0"/>
    <x v="0"/>
    <n v="3.7500000000000089E-2"/>
    <m/>
    <m/>
    <m/>
    <m/>
    <m/>
    <m/>
    <s v="Plant Off"/>
    <s v="Plant off_blackout (due to trafo earthing trip)"/>
    <m/>
    <s v="Plant off_blackout (due to trafo earthing trip)"/>
    <m/>
  </r>
  <r>
    <x v="30"/>
    <x v="7"/>
    <x v="0"/>
    <n v="2.1166666666666671"/>
    <x v="2"/>
    <n v="744"/>
    <n v="0.85"/>
    <n v="0.9"/>
    <m/>
    <m/>
    <x v="212"/>
    <d v="1899-12-30T08:18:00"/>
    <d v="1899-12-30T10:25:00"/>
    <x v="12"/>
    <x v="12"/>
    <n v="8.8194444444444464E-2"/>
    <s v="Maintenance Day"/>
    <m/>
    <m/>
    <m/>
    <m/>
    <m/>
    <m/>
    <s v="Sinks screen external inspection"/>
    <m/>
    <s v="Sinks screen external inspection"/>
    <m/>
  </r>
  <r>
    <x v="30"/>
    <x v="7"/>
    <x v="0"/>
    <n v="0.16666666666666607"/>
    <x v="0"/>
    <n v="744"/>
    <n v="0.85"/>
    <n v="0.9"/>
    <m/>
    <m/>
    <x v="212"/>
    <d v="1899-12-30T10:29:00"/>
    <d v="1899-12-30T10:39:00"/>
    <x v="18"/>
    <x v="18"/>
    <n v="6.9444444444444198E-3"/>
    <m/>
    <m/>
    <m/>
    <s v="Productions Delay"/>
    <m/>
    <m/>
    <m/>
    <s v="Product collector conveyor_low speed (due to overload)"/>
    <m/>
    <s v="Product collector conveyor_low speed (due to overload)"/>
    <m/>
  </r>
  <r>
    <x v="30"/>
    <x v="7"/>
    <x v="0"/>
    <n v="9.9999999999999645E-2"/>
    <x v="1"/>
    <n v="744"/>
    <n v="0.85"/>
    <n v="0.9"/>
    <m/>
    <m/>
    <x v="212"/>
    <d v="1899-12-30T15:45:00"/>
    <d v="1899-12-30T15:51:00"/>
    <x v="23"/>
    <x v="23"/>
    <n v="4.1666666666666519E-3"/>
    <m/>
    <s v="Breakdown"/>
    <m/>
    <m/>
    <m/>
    <m/>
    <m/>
    <s v="Floats screen_chute_build up material (blocked condition when it is below the centrifuge's capacity)"/>
    <m/>
    <s v="Floats screen_chute_build up material (blocked condition when it is below the centrifuge's capacity)"/>
    <m/>
  </r>
  <r>
    <x v="30"/>
    <x v="7"/>
    <x v="0"/>
    <n v="0.13333333333333286"/>
    <x v="1"/>
    <n v="744"/>
    <n v="0.85"/>
    <n v="0.9"/>
    <m/>
    <m/>
    <x v="212"/>
    <d v="1899-12-30T17:20:00"/>
    <d v="1899-12-30T17:28:00"/>
    <x v="12"/>
    <x v="12"/>
    <n v="5.5555555555555358E-3"/>
    <m/>
    <s v="Poor Perfomance"/>
    <m/>
    <m/>
    <m/>
    <m/>
    <m/>
    <s v="Sinks screen_checking (due to sinks screen noise)"/>
    <m/>
    <s v="Sinks screen_checking (due to sinks screen noise)"/>
    <m/>
  </r>
  <r>
    <x v="30"/>
    <x v="7"/>
    <x v="0"/>
    <n v="8.3333333333333037E-2"/>
    <x v="1"/>
    <n v="744"/>
    <n v="0.85"/>
    <n v="0.9"/>
    <m/>
    <m/>
    <x v="212"/>
    <d v="1899-12-30T20:16:00"/>
    <d v="1899-12-30T20:21:00"/>
    <x v="22"/>
    <x v="22"/>
    <n v="3.4722222222222099E-3"/>
    <m/>
    <s v="Breakdown"/>
    <m/>
    <m/>
    <m/>
    <m/>
    <m/>
    <s v="Desliming screen_grizzly_stuck (due to feed bin plate)"/>
    <m/>
    <s v="Desliming screen_grizzly_stuck (due to feed bin plate)"/>
    <m/>
  </r>
  <r>
    <x v="30"/>
    <x v="7"/>
    <x v="0"/>
    <n v="8.333333333333437E-2"/>
    <x v="1"/>
    <n v="744"/>
    <n v="0.85"/>
    <n v="0.9"/>
    <m/>
    <m/>
    <x v="213"/>
    <d v="1899-12-30T10:39:00"/>
    <d v="1899-12-30T10:44:00"/>
    <x v="42"/>
    <x v="41"/>
    <n v="3.4722222222222654E-3"/>
    <m/>
    <s v="Breakdown"/>
    <m/>
    <m/>
    <m/>
    <m/>
    <m/>
    <s v="Flotation blower_trip (under investigation)"/>
    <m/>
    <s v="Flotation blower_trip (under investigation)"/>
    <m/>
  </r>
  <r>
    <x v="30"/>
    <x v="7"/>
    <x v="0"/>
    <n v="0.13333333333333286"/>
    <x v="0"/>
    <n v="744"/>
    <n v="0.85"/>
    <n v="0.9"/>
    <m/>
    <m/>
    <x v="213"/>
    <d v="1899-12-30T13:37:00"/>
    <d v="1899-12-30T13:45:00"/>
    <x v="20"/>
    <x v="20"/>
    <n v="5.5555555555555358E-3"/>
    <m/>
    <m/>
    <m/>
    <m/>
    <s v="Metal Contamination"/>
    <m/>
    <m/>
    <s v="Plant feed bin_low level (due to metal contamination)"/>
    <m/>
    <s v="Plant feed bin_low level (due to metal contamination)"/>
    <m/>
  </r>
  <r>
    <x v="30"/>
    <x v="7"/>
    <x v="0"/>
    <n v="0.39999999999999858"/>
    <x v="1"/>
    <n v="744"/>
    <n v="0.85"/>
    <n v="0.9"/>
    <m/>
    <m/>
    <x v="213"/>
    <d v="1899-12-30T15:36:00"/>
    <d v="1899-12-30T16:00:00"/>
    <x v="40"/>
    <x v="39"/>
    <n v="1.6666666666666607E-2"/>
    <m/>
    <s v="Breakdown"/>
    <m/>
    <m/>
    <m/>
    <m/>
    <m/>
    <s v="Reject sampler_hammer instream (due to problem in motor brake)"/>
    <m/>
    <s v="Reject sampler_hammer instream (due to problem in motor brake)"/>
    <m/>
  </r>
  <r>
    <x v="30"/>
    <x v="7"/>
    <x v="0"/>
    <n v="0.11666666666666359"/>
    <x v="1"/>
    <n v="744"/>
    <n v="0.85"/>
    <n v="0.9"/>
    <m/>
    <m/>
    <x v="213"/>
    <d v="1899-12-31T02:26:00"/>
    <d v="1899-12-31T02:33:00"/>
    <x v="22"/>
    <x v="22"/>
    <n v="4.8611111111109828E-3"/>
    <m/>
    <s v="No Parts"/>
    <m/>
    <m/>
    <m/>
    <m/>
    <m/>
    <s v="Desliming screen_grizzly_block (due to oversize material)"/>
    <m/>
    <s v="Desliming screen_grizzly_block (due to oversize material)"/>
    <m/>
  </r>
  <r>
    <x v="30"/>
    <x v="7"/>
    <x v="0"/>
    <n v="0.24999999999999911"/>
    <x v="0"/>
    <n v="744"/>
    <n v="0.85"/>
    <n v="0.9"/>
    <m/>
    <m/>
    <x v="214"/>
    <d v="1899-12-30T13:13:00"/>
    <d v="1899-12-30T13:28:00"/>
    <x v="16"/>
    <x v="16"/>
    <n v="1.041666666666663E-2"/>
    <m/>
    <m/>
    <m/>
    <m/>
    <s v="OB Rock Contamination"/>
    <m/>
    <m/>
    <s v="Feeder breaker_block (due to oversize OB)"/>
    <m/>
    <s v="Feeder breaker_block (due to oversize OB)"/>
    <m/>
  </r>
  <r>
    <x v="30"/>
    <x v="7"/>
    <x v="0"/>
    <n v="1.6666666666666607E-2"/>
    <x v="0"/>
    <n v="744"/>
    <n v="0.85"/>
    <n v="0.9"/>
    <m/>
    <m/>
    <x v="214"/>
    <d v="1899-12-30T20:27:00"/>
    <d v="1899-12-30T20:28:00"/>
    <x v="20"/>
    <x v="20"/>
    <n v="6.9444444444444198E-4"/>
    <m/>
    <m/>
    <m/>
    <m/>
    <s v="Metal Contamination"/>
    <m/>
    <m/>
    <s v="Plant feed bin_low level (due to metal contamination)"/>
    <m/>
    <s v="Plant feed bin_low level (due to metal contamination)"/>
    <m/>
  </r>
  <r>
    <x v="30"/>
    <x v="7"/>
    <x v="0"/>
    <n v="0.11666666666666892"/>
    <x v="1"/>
    <n v="744"/>
    <n v="0.85"/>
    <n v="0.9"/>
    <m/>
    <m/>
    <x v="214"/>
    <d v="1899-12-30T22:46:00"/>
    <d v="1899-12-30T22:53:00"/>
    <x v="3"/>
    <x v="3"/>
    <n v="4.8611111111112049E-3"/>
    <m/>
    <s v="No Parts"/>
    <m/>
    <m/>
    <m/>
    <m/>
    <m/>
    <s v="HM cyclone_underflow box_block (due to oversize material)"/>
    <m/>
    <s v="HM cyclone_underflow box_block (due to oversize material)"/>
    <m/>
  </r>
  <r>
    <x v="31"/>
    <x v="7"/>
    <x v="0"/>
    <n v="0.73333333333333339"/>
    <x v="0"/>
    <n v="744"/>
    <n v="0.85"/>
    <n v="0.9"/>
    <m/>
    <m/>
    <x v="215"/>
    <d v="1899-12-30T14:08:00"/>
    <d v="1899-12-30T14:52:00"/>
    <x v="13"/>
    <x v="13"/>
    <n v="3.0555555555555558E-2"/>
    <m/>
    <m/>
    <m/>
    <m/>
    <s v="Reject Bin Full"/>
    <m/>
    <m/>
    <s v="Plant off (due to HD truck breakdown under the reject gate)"/>
    <m/>
    <s v="Plant off (due to HD truck breakdown under the reject gate)"/>
    <m/>
  </r>
  <r>
    <x v="31"/>
    <x v="7"/>
    <x v="0"/>
    <n v="0.5166666666666675"/>
    <x v="0"/>
    <n v="744"/>
    <n v="0.85"/>
    <n v="0.9"/>
    <m/>
    <m/>
    <x v="215"/>
    <d v="1899-12-30T19:06:00"/>
    <d v="1899-12-30T19:37:00"/>
    <x v="16"/>
    <x v="16"/>
    <n v="2.1527777777777812E-2"/>
    <m/>
    <m/>
    <m/>
    <m/>
    <s v="No Loader Operator"/>
    <m/>
    <m/>
    <s v="Plant feed bin_low level (due to Loader operator change shift)"/>
    <m/>
    <s v="Plant feed bin_low level (due to Loader operator change shift)"/>
    <m/>
  </r>
  <r>
    <x v="31"/>
    <x v="7"/>
    <x v="0"/>
    <n v="6.666666666666643E-2"/>
    <x v="1"/>
    <n v="744"/>
    <n v="0.85"/>
    <n v="0.9"/>
    <m/>
    <m/>
    <x v="215"/>
    <d v="1899-12-30T23:32:00"/>
    <d v="1899-12-30T23:36:00"/>
    <x v="22"/>
    <x v="22"/>
    <n v="2.7777777777777679E-3"/>
    <m/>
    <s v="No Parts"/>
    <m/>
    <m/>
    <m/>
    <m/>
    <m/>
    <s v="Desliming screen_grizzly_block (due to oversize material)"/>
    <m/>
    <s v="Desliming screen_grizzly_block (due to oversize material)"/>
    <m/>
  </r>
  <r>
    <x v="31"/>
    <x v="7"/>
    <x v="0"/>
    <n v="5.3333333333333357"/>
    <x v="1"/>
    <n v="744"/>
    <n v="0.85"/>
    <n v="0.9"/>
    <m/>
    <m/>
    <x v="215"/>
    <d v="1899-12-31T00:40:00"/>
    <d v="1899-12-31T06:00:00"/>
    <x v="3"/>
    <x v="3"/>
    <n v="0.22222222222222232"/>
    <m/>
    <s v="Breakdown"/>
    <m/>
    <m/>
    <m/>
    <m/>
    <m/>
    <s v="HM cyclone_underflow_block (due to lower cone protector  detached)"/>
    <m/>
    <s v="HM cyclone_underflow_block (due to lower cone protector  detached)"/>
    <m/>
  </r>
  <r>
    <x v="31"/>
    <x v="7"/>
    <x v="0"/>
    <n v="14.15"/>
    <x v="2"/>
    <n v="744"/>
    <n v="0.85"/>
    <n v="0.9"/>
    <m/>
    <m/>
    <x v="216"/>
    <d v="1899-12-30T06:00:00"/>
    <d v="1899-12-30T20:09:00"/>
    <x v="0"/>
    <x v="0"/>
    <n v="0.58958333333333335"/>
    <s v="Maintenance Day"/>
    <m/>
    <m/>
    <m/>
    <m/>
    <m/>
    <m/>
    <s v="Maintenance day"/>
    <m/>
    <s v="Maintenance day"/>
    <m/>
  </r>
  <r>
    <x v="31"/>
    <x v="7"/>
    <x v="0"/>
    <n v="0.35000000000000142"/>
    <x v="1"/>
    <n v="744"/>
    <n v="0.85"/>
    <n v="0.9"/>
    <m/>
    <m/>
    <x v="216"/>
    <d v="1899-12-30T20:32:00"/>
    <d v="1899-12-30T20:53:00"/>
    <x v="61"/>
    <x v="58"/>
    <n v="1.4583333333333393E-2"/>
    <m/>
    <s v="Breakdown"/>
    <m/>
    <m/>
    <m/>
    <m/>
    <m/>
    <s v="Vacuum seal water pump_trip (due to unbalance in electrical system)"/>
    <m/>
    <s v="Vacuum seal water pump_trip (due to unbalance in electrical system)"/>
    <m/>
  </r>
  <r>
    <x v="31"/>
    <x v="7"/>
    <x v="0"/>
    <n v="3.05"/>
    <x v="1"/>
    <n v="744"/>
    <n v="0.85"/>
    <n v="0.9"/>
    <m/>
    <m/>
    <x v="217"/>
    <d v="1899-12-30T06:45:00"/>
    <d v="1899-12-30T09:48:00"/>
    <x v="62"/>
    <x v="59"/>
    <n v="0.12708333333333333"/>
    <m/>
    <s v="Breakdown"/>
    <m/>
    <m/>
    <m/>
    <m/>
    <m/>
    <s v="Filtrate sump pump_pipe_replace (due to sump pump pipe broken)"/>
    <m/>
    <s v="Filtrate sump pump_pipe_replace (due to sump pump pipe broken)"/>
    <m/>
  </r>
  <r>
    <x v="31"/>
    <x v="7"/>
    <x v="0"/>
    <n v="0.11666666666666625"/>
    <x v="1"/>
    <n v="744"/>
    <n v="0.85"/>
    <n v="0.9"/>
    <m/>
    <m/>
    <x v="217"/>
    <d v="1899-12-30T16:17:00"/>
    <d v="1899-12-30T16:24:00"/>
    <x v="22"/>
    <x v="22"/>
    <n v="4.8611111111110938E-3"/>
    <m/>
    <s v="No Parts"/>
    <m/>
    <m/>
    <m/>
    <m/>
    <m/>
    <s v="Desliming screen_grizzly_block (due to oversize material)"/>
    <m/>
    <s v="Desliming screen_grizzly_block (due to oversize material)"/>
    <m/>
  </r>
  <r>
    <x v="31"/>
    <x v="7"/>
    <x v="0"/>
    <n v="6.6666666666669094E-2"/>
    <x v="1"/>
    <n v="744"/>
    <n v="0.85"/>
    <n v="0.9"/>
    <m/>
    <m/>
    <x v="217"/>
    <d v="1899-12-30T20:36:00"/>
    <d v="1899-12-30T20:40:00"/>
    <x v="22"/>
    <x v="22"/>
    <n v="2.7777777777778789E-3"/>
    <m/>
    <s v="No Parts"/>
    <m/>
    <m/>
    <m/>
    <m/>
    <m/>
    <s v="Desliming screen_grizzly_block (due to oversize material)"/>
    <m/>
    <s v="Desliming screen_grizzly_block (due to oversize material)"/>
    <m/>
  </r>
  <r>
    <x v="31"/>
    <x v="7"/>
    <x v="0"/>
    <n v="0.23333333333333517"/>
    <x v="1"/>
    <n v="744"/>
    <n v="0.85"/>
    <n v="0.9"/>
    <m/>
    <m/>
    <x v="217"/>
    <d v="1899-12-30T21:56:00"/>
    <d v="1899-12-30T22:10:00"/>
    <x v="3"/>
    <x v="3"/>
    <n v="9.7222222222222987E-3"/>
    <m/>
    <s v="Breakdown"/>
    <m/>
    <m/>
    <m/>
    <m/>
    <m/>
    <s v="HM cyclone_underflow pipe_repair (due to underflow pipe leakage)"/>
    <m/>
    <s v="HM cyclone_underflow pipe_repair (due to underflow pipe leakage)"/>
    <m/>
  </r>
  <r>
    <x v="31"/>
    <x v="7"/>
    <x v="0"/>
    <n v="0"/>
    <x v="0"/>
    <n v="744"/>
    <n v="0.85"/>
    <n v="0.9"/>
    <m/>
    <m/>
    <x v="218"/>
    <d v="1899-12-30T06:00:00"/>
    <d v="1899-12-30T06:00:00"/>
    <x v="0"/>
    <x v="0"/>
    <n v="0"/>
    <m/>
    <m/>
    <m/>
    <m/>
    <m/>
    <m/>
    <m/>
    <s v="No delay"/>
    <m/>
    <s v="No delay"/>
    <m/>
  </r>
  <r>
    <x v="31"/>
    <x v="7"/>
    <x v="0"/>
    <n v="7.5166666666666666"/>
    <x v="1"/>
    <n v="744"/>
    <n v="0.85"/>
    <n v="0.9"/>
    <m/>
    <m/>
    <x v="219"/>
    <d v="1899-12-30T14:23:00"/>
    <d v="1899-12-30T21:54:00"/>
    <x v="22"/>
    <x v="22"/>
    <n v="0.31319444444444444"/>
    <m/>
    <s v="Breakdown"/>
    <m/>
    <m/>
    <m/>
    <m/>
    <m/>
    <s v="Desliming screen_crossbeam_repair (due to crack)"/>
    <m/>
    <s v="Desliming screen_crossbeam_repair (due to crack)"/>
    <m/>
  </r>
  <r>
    <x v="31"/>
    <x v="7"/>
    <x v="0"/>
    <n v="0.18333333333333535"/>
    <x v="1"/>
    <n v="744"/>
    <n v="0.85"/>
    <n v="0.9"/>
    <m/>
    <m/>
    <x v="219"/>
    <d v="1899-12-30T21:58:00"/>
    <d v="1899-12-30T22:09:00"/>
    <x v="18"/>
    <x v="18"/>
    <n v="7.6388888888889728E-3"/>
    <m/>
    <s v="Breakdown"/>
    <m/>
    <m/>
    <m/>
    <m/>
    <m/>
    <s v="Product collector conveyor_trip (under investigation)"/>
    <m/>
    <s v="Product collector conveyor_trip (under investigation)"/>
    <m/>
  </r>
  <r>
    <x v="31"/>
    <x v="7"/>
    <x v="0"/>
    <n v="0"/>
    <x v="0"/>
    <n v="744"/>
    <n v="0.85"/>
    <n v="0.9"/>
    <m/>
    <m/>
    <x v="220"/>
    <d v="1899-12-30T06:00:00"/>
    <d v="1899-12-30T06:00:00"/>
    <x v="0"/>
    <x v="0"/>
    <n v="0"/>
    <m/>
    <m/>
    <m/>
    <m/>
    <m/>
    <m/>
    <m/>
    <s v="No delay"/>
    <m/>
    <s v="No delay"/>
    <m/>
  </r>
  <r>
    <x v="31"/>
    <x v="7"/>
    <x v="0"/>
    <n v="0.21666666666666856"/>
    <x v="1"/>
    <n v="744"/>
    <n v="0.85"/>
    <n v="0.9"/>
    <m/>
    <m/>
    <x v="221"/>
    <d v="1899-12-31T02:21:00"/>
    <d v="1899-12-31T02:34:00"/>
    <x v="30"/>
    <x v="21"/>
    <n v="9.0277777777778567E-3"/>
    <m/>
    <s v="Breakdown"/>
    <m/>
    <m/>
    <m/>
    <m/>
    <m/>
    <s v="Centrifuge 1425_block chute sensor_active (due to sensor error)"/>
    <m/>
    <s v="Centrifuge 1425_block chute sensor_active (due to sensor error)"/>
    <m/>
  </r>
  <r>
    <x v="32"/>
    <x v="7"/>
    <x v="0"/>
    <n v="0"/>
    <x v="0"/>
    <n v="744"/>
    <n v="0.85"/>
    <n v="0.9"/>
    <m/>
    <m/>
    <x v="222"/>
    <d v="1899-12-30T06:00:00"/>
    <d v="1899-12-30T06:00:00"/>
    <x v="0"/>
    <x v="0"/>
    <n v="0"/>
    <m/>
    <m/>
    <m/>
    <m/>
    <m/>
    <m/>
    <m/>
    <s v="No delay"/>
    <m/>
    <s v="No delay"/>
    <m/>
  </r>
  <r>
    <x v="32"/>
    <x v="7"/>
    <x v="0"/>
    <n v="0.43333333333333446"/>
    <x v="0"/>
    <n v="744"/>
    <n v="0.85"/>
    <n v="0.9"/>
    <m/>
    <m/>
    <x v="223"/>
    <d v="1899-12-30T20:35:00"/>
    <d v="1899-12-30T21:01:00"/>
    <x v="16"/>
    <x v="16"/>
    <n v="1.8055555555555602E-2"/>
    <m/>
    <m/>
    <m/>
    <m/>
    <s v="OB Rock Contamination"/>
    <m/>
    <m/>
    <s v="Feeder breaker_block (due to oversize OB)"/>
    <m/>
    <s v="Feeder breaker_block (due to oversize OB)"/>
    <m/>
  </r>
  <r>
    <x v="32"/>
    <x v="7"/>
    <x v="0"/>
    <n v="2.1333333333333311"/>
    <x v="0"/>
    <n v="744"/>
    <n v="0.85"/>
    <n v="0.9"/>
    <m/>
    <m/>
    <x v="223"/>
    <d v="1899-12-31T03:06:00"/>
    <d v="1899-12-31T05:14:00"/>
    <x v="0"/>
    <x v="0"/>
    <n v="8.8888888888888795E-2"/>
    <m/>
    <m/>
    <m/>
    <m/>
    <m/>
    <m/>
    <s v="Plant Off"/>
    <s v="Plant off (due to power station transformer earthing trip)"/>
    <m/>
    <s v="Plant off (due to power station transformer earthing trip)"/>
    <m/>
  </r>
  <r>
    <x v="32"/>
    <x v="7"/>
    <x v="0"/>
    <n v="2.1166666666666671"/>
    <x v="1"/>
    <n v="744"/>
    <n v="0.85"/>
    <n v="0.9"/>
    <m/>
    <m/>
    <x v="224"/>
    <d v="1899-12-30T09:50:00"/>
    <d v="1899-12-30T11:57:00"/>
    <x v="0"/>
    <x v="0"/>
    <n v="8.8194444444444464E-2"/>
    <m/>
    <s v="Breakdown"/>
    <m/>
    <m/>
    <m/>
    <m/>
    <m/>
    <s v="Plant off_SCADA lost communication (due to system error)"/>
    <m/>
    <s v="Plant off_SCADA lost communication (due to system error)"/>
    <m/>
  </r>
  <r>
    <x v="32"/>
    <x v="7"/>
    <x v="0"/>
    <n v="0.93333333333333268"/>
    <x v="0"/>
    <n v="744"/>
    <n v="0.85"/>
    <n v="0.9"/>
    <m/>
    <m/>
    <x v="224"/>
    <d v="1899-12-30T16:27:00"/>
    <d v="1899-12-30T17:23:00"/>
    <x v="2"/>
    <x v="2"/>
    <n v="3.8888888888888862E-2"/>
    <m/>
    <m/>
    <m/>
    <m/>
    <s v="Other Contamination"/>
    <m/>
    <m/>
    <s v="Thickener_dirty water (due to material not setling)"/>
    <m/>
    <s v="Thickener_dirty water (due to material not setling)"/>
    <m/>
  </r>
  <r>
    <x v="32"/>
    <x v="7"/>
    <x v="0"/>
    <n v="0.46666666666666767"/>
    <x v="1"/>
    <n v="744"/>
    <n v="0.85"/>
    <n v="0.9"/>
    <m/>
    <m/>
    <x v="225"/>
    <d v="1899-12-30T15:16:00"/>
    <d v="1899-12-30T15:44:00"/>
    <x v="63"/>
    <x v="60"/>
    <n v="1.9444444444444486E-2"/>
    <m/>
    <s v="Breakdown"/>
    <m/>
    <m/>
    <m/>
    <m/>
    <m/>
    <s v="Sinks screen_underpan_patching (due to leak in drain section)"/>
    <m/>
    <s v="Sinks screen_underpan_patching (due to leak in drain section)"/>
    <m/>
  </r>
  <r>
    <x v="32"/>
    <x v="7"/>
    <x v="0"/>
    <n v="0"/>
    <x v="0"/>
    <n v="744"/>
    <n v="0.85"/>
    <n v="0.9"/>
    <m/>
    <m/>
    <x v="226"/>
    <d v="1899-12-30T06:00:00"/>
    <d v="1899-12-30T06:00:00"/>
    <x v="0"/>
    <x v="0"/>
    <n v="0"/>
    <m/>
    <m/>
    <m/>
    <m/>
    <m/>
    <m/>
    <m/>
    <s v="No delay"/>
    <m/>
    <s v="No delay"/>
    <m/>
  </r>
  <r>
    <x v="32"/>
    <x v="7"/>
    <x v="0"/>
    <n v="6.666666666666643E-2"/>
    <x v="1"/>
    <n v="744"/>
    <n v="0.85"/>
    <n v="0.9"/>
    <m/>
    <m/>
    <x v="227"/>
    <d v="1899-12-30T18:00:00"/>
    <d v="1899-12-30T18:04:00"/>
    <x v="22"/>
    <x v="22"/>
    <n v="2.7777777777777679E-3"/>
    <m/>
    <s v="Breakdown"/>
    <m/>
    <m/>
    <m/>
    <m/>
    <m/>
    <s v="Desliming screen_block (due to metal contamination)"/>
    <m/>
    <s v="Desliming screen_block (due to metal contamination)"/>
    <m/>
  </r>
  <r>
    <x v="32"/>
    <x v="7"/>
    <x v="0"/>
    <n v="0.46666666666666767"/>
    <x v="0"/>
    <n v="744"/>
    <n v="0.85"/>
    <n v="0.9"/>
    <m/>
    <m/>
    <x v="227"/>
    <d v="1899-12-30T19:02:00"/>
    <d v="1899-12-30T19:30:00"/>
    <x v="18"/>
    <x v="18"/>
    <n v="1.9444444444444486E-2"/>
    <m/>
    <m/>
    <m/>
    <s v="Blocked/Stopped"/>
    <m/>
    <m/>
    <m/>
    <s v="Product collector conveyor_chute_block (due to much sticky product material)"/>
    <m/>
    <s v="Product collector conveyor_chute_block (due to much sticky product material)"/>
    <m/>
  </r>
  <r>
    <x v="32"/>
    <x v="7"/>
    <x v="0"/>
    <n v="0.5166666666666675"/>
    <x v="0"/>
    <n v="744"/>
    <n v="0.85"/>
    <n v="0.9"/>
    <m/>
    <m/>
    <x v="227"/>
    <d v="1899-12-30T20:09:00"/>
    <d v="1899-12-30T20:40:00"/>
    <x v="18"/>
    <x v="18"/>
    <n v="2.1527777777777812E-2"/>
    <m/>
    <m/>
    <m/>
    <s v="Blocked/Stopped"/>
    <m/>
    <m/>
    <m/>
    <s v="Product collector conveyor_chute_block (due to much sticky product material)"/>
    <m/>
    <s v="Product collector conveyor_chute_block (due to much sticky product material)"/>
    <m/>
  </r>
  <r>
    <x v="32"/>
    <x v="7"/>
    <x v="0"/>
    <n v="6.666666666666643E-2"/>
    <x v="1"/>
    <n v="744"/>
    <n v="0.85"/>
    <n v="0.9"/>
    <m/>
    <m/>
    <x v="227"/>
    <d v="1899-12-30T23:27:00"/>
    <d v="1899-12-30T23:31:00"/>
    <x v="3"/>
    <x v="3"/>
    <n v="2.7777777777777679E-3"/>
    <m/>
    <s v="Breakdown"/>
    <m/>
    <m/>
    <m/>
    <m/>
    <m/>
    <s v="HM cyclone_pressure_low (under investigation)"/>
    <m/>
    <s v="HM cyclone_pressure_low (under investigation)"/>
    <m/>
  </r>
  <r>
    <x v="32"/>
    <x v="7"/>
    <x v="0"/>
    <n v="8.3333333333333037E-2"/>
    <x v="0"/>
    <n v="744"/>
    <n v="0.85"/>
    <n v="0.9"/>
    <m/>
    <m/>
    <x v="228"/>
    <d v="1899-12-30T11:14:00"/>
    <d v="1899-12-30T11:19:00"/>
    <x v="20"/>
    <x v="20"/>
    <n v="3.4722222222222099E-3"/>
    <m/>
    <m/>
    <m/>
    <m/>
    <s v="Far Feed Position"/>
    <m/>
    <m/>
    <s v="Plant feed bin_low level (due to the feed position is too far from the hopper)"/>
    <m/>
    <s v="Plant feed bin_low level (due to the feed position is too far from the hopper)"/>
    <m/>
  </r>
  <r>
    <x v="32"/>
    <x v="7"/>
    <x v="0"/>
    <n v="4.9999999999999822E-2"/>
    <x v="0"/>
    <n v="744"/>
    <n v="0.85"/>
    <n v="0.9"/>
    <m/>
    <m/>
    <x v="228"/>
    <d v="1899-12-30T12:24:00"/>
    <d v="1899-12-30T12:27:00"/>
    <x v="26"/>
    <x v="26"/>
    <n v="2.0833333333333259E-3"/>
    <m/>
    <m/>
    <m/>
    <m/>
    <s v="Other Contamination"/>
    <m/>
    <m/>
    <s v="Vibrating feeder_chute_block (due to sticky material)"/>
    <m/>
    <s v="Vibrating feeder_chute_block (due to sticky material)"/>
    <m/>
  </r>
  <r>
    <x v="32"/>
    <x v="7"/>
    <x v="0"/>
    <n v="1.583333333333333"/>
    <x v="1"/>
    <n v="744"/>
    <n v="0.85"/>
    <n v="0.9"/>
    <m/>
    <m/>
    <x v="228"/>
    <d v="1899-12-30T19:35:00"/>
    <d v="1899-12-30T21:10:00"/>
    <x v="3"/>
    <x v="3"/>
    <n v="6.597222222222221E-2"/>
    <m/>
    <s v="Breakdown"/>
    <m/>
    <m/>
    <m/>
    <m/>
    <m/>
    <s v="DMC_underflow pipe_repair (due to leakage in underflow pipe)"/>
    <m/>
    <s v="DMC_underflow pipe_repair (due to leakage in underflow pipe)"/>
    <m/>
  </r>
  <r>
    <x v="32"/>
    <x v="7"/>
    <x v="0"/>
    <n v="4.2000000000000011"/>
    <x v="1"/>
    <n v="744"/>
    <n v="0.85"/>
    <n v="0.9"/>
    <m/>
    <m/>
    <x v="228"/>
    <d v="1899-12-30T23:15:00"/>
    <d v="1899-12-31T03:27:00"/>
    <x v="34"/>
    <x v="33"/>
    <n v="0.17500000000000004"/>
    <m/>
    <s v="Breakdown"/>
    <m/>
    <m/>
    <m/>
    <m/>
    <m/>
    <s v="Vacuum disc filter_trip (due to bearing stuck &amp; motor replacement)"/>
    <m/>
    <s v="Vacuum disc filter_trip (due to bearing stuck &amp; motor replacement)"/>
    <m/>
  </r>
  <r>
    <x v="33"/>
    <x v="7"/>
    <x v="0"/>
    <n v="0.30000000000000027"/>
    <x v="0"/>
    <n v="744"/>
    <n v="0.85"/>
    <n v="0.9"/>
    <m/>
    <m/>
    <x v="229"/>
    <d v="1899-12-30T06:03:00"/>
    <d v="1899-12-30T06:21:00"/>
    <x v="20"/>
    <x v="20"/>
    <n v="1.2500000000000011E-2"/>
    <m/>
    <m/>
    <m/>
    <m/>
    <s v="No Loader Operator"/>
    <m/>
    <m/>
    <s v="Plant feed bin_low level (due to loader operator change shift)"/>
    <m/>
    <s v="Plant feed bin_low level (due to loader operator change shift)"/>
    <m/>
  </r>
  <r>
    <x v="33"/>
    <x v="7"/>
    <x v="0"/>
    <n v="6.666666666666643E-2"/>
    <x v="1"/>
    <n v="744"/>
    <n v="0.85"/>
    <n v="0.9"/>
    <m/>
    <m/>
    <x v="229"/>
    <d v="1899-12-30T09:36:00"/>
    <d v="1899-12-30T09:40:00"/>
    <x v="22"/>
    <x v="22"/>
    <n v="2.7777777777777679E-3"/>
    <m/>
    <s v="No Parts"/>
    <m/>
    <m/>
    <m/>
    <m/>
    <m/>
    <s v="Desliming screen_block (due to oversize material)"/>
    <m/>
    <s v="Desliming screen_block (due to oversize material)"/>
    <m/>
  </r>
  <r>
    <x v="33"/>
    <x v="7"/>
    <x v="0"/>
    <n v="6.666666666666643E-2"/>
    <x v="1"/>
    <n v="744"/>
    <n v="0.85"/>
    <n v="0.9"/>
    <m/>
    <m/>
    <x v="229"/>
    <d v="1899-12-30T17:18:00"/>
    <d v="1899-12-30T17:22:00"/>
    <x v="22"/>
    <x v="22"/>
    <n v="2.7777777777777679E-3"/>
    <m/>
    <s v="No Parts"/>
    <m/>
    <m/>
    <m/>
    <m/>
    <m/>
    <s v="Desliming screen_block (due to oversize material)"/>
    <m/>
    <s v="Desliming screen_block (due to oversize material)"/>
    <m/>
  </r>
  <r>
    <x v="33"/>
    <x v="7"/>
    <x v="0"/>
    <n v="6.666666666666643E-2"/>
    <x v="1"/>
    <n v="744"/>
    <n v="0.85"/>
    <n v="0.9"/>
    <m/>
    <m/>
    <x v="229"/>
    <d v="1899-12-30T20:22:00"/>
    <d v="1899-12-30T20:26:00"/>
    <x v="22"/>
    <x v="22"/>
    <n v="2.7777777777777679E-3"/>
    <m/>
    <s v="No Parts"/>
    <m/>
    <m/>
    <m/>
    <m/>
    <m/>
    <s v="Desliming screen_block (due to oversize material)"/>
    <m/>
    <s v="Desliming screen_block (due to oversize material)"/>
    <m/>
  </r>
  <r>
    <x v="33"/>
    <x v="7"/>
    <x v="0"/>
    <n v="4.9999999999999822E-2"/>
    <x v="1"/>
    <n v="744"/>
    <n v="0.85"/>
    <n v="0.9"/>
    <m/>
    <m/>
    <x v="229"/>
    <d v="1899-12-30T20:54:00"/>
    <d v="1899-12-30T20:57:00"/>
    <x v="44"/>
    <x v="43"/>
    <n v="2.0833333333333259E-3"/>
    <m/>
    <s v="Breakdown"/>
    <m/>
    <m/>
    <m/>
    <m/>
    <m/>
    <s v="Gland service water pump_stop_no indication (under investigation)"/>
    <m/>
    <s v="Gland service water pump_stop_no indication (under investigation)"/>
    <m/>
  </r>
  <r>
    <x v="33"/>
    <x v="7"/>
    <x v="0"/>
    <n v="0.13333333333333286"/>
    <x v="0"/>
    <n v="744"/>
    <n v="0.85"/>
    <n v="0.9"/>
    <m/>
    <m/>
    <x v="230"/>
    <d v="1899-12-30T08:17:00"/>
    <d v="1899-12-30T08:25:00"/>
    <x v="16"/>
    <x v="16"/>
    <n v="5.5555555555555358E-3"/>
    <m/>
    <m/>
    <m/>
    <m/>
    <s v="OB Rock Contamination"/>
    <m/>
    <m/>
    <s v="Feeder breaker_stuck (due to oversize OB)"/>
    <m/>
    <s v="Feeder breaker_stuck (due to oversize OB)"/>
    <m/>
  </r>
  <r>
    <x v="33"/>
    <x v="7"/>
    <x v="0"/>
    <n v="0.13333333333333286"/>
    <x v="1"/>
    <n v="744"/>
    <n v="0.85"/>
    <n v="0.9"/>
    <m/>
    <m/>
    <x v="230"/>
    <d v="1899-12-30T09:02:00"/>
    <d v="1899-12-30T09:10:00"/>
    <x v="28"/>
    <x v="28"/>
    <n v="5.5555555555555358E-3"/>
    <m/>
    <s v="Breakdown"/>
    <m/>
    <m/>
    <m/>
    <m/>
    <m/>
    <s v="Secondary sizer_side plate_patching (due to side plate broken)"/>
    <m/>
    <s v="Secondary sizer_side plate_patching (due to side plate broken)"/>
    <m/>
  </r>
  <r>
    <x v="33"/>
    <x v="7"/>
    <x v="0"/>
    <n v="6.666666666666643E-2"/>
    <x v="1"/>
    <n v="744"/>
    <n v="0.85"/>
    <n v="0.9"/>
    <m/>
    <m/>
    <x v="231"/>
    <d v="1899-12-30T10:37:00"/>
    <d v="1899-12-30T10:41:00"/>
    <x v="64"/>
    <x v="61"/>
    <n v="2.7777777777777679E-3"/>
    <m/>
    <s v="Breakdown"/>
    <m/>
    <m/>
    <m/>
    <m/>
    <m/>
    <s v="Raw water pump_trip (due to level transmitter error)"/>
    <m/>
    <s v="Raw water pump_trip (due to level transmitter error)"/>
    <m/>
  </r>
  <r>
    <x v="33"/>
    <x v="7"/>
    <x v="0"/>
    <n v="0.3833333333333333"/>
    <x v="0"/>
    <n v="744"/>
    <n v="0.85"/>
    <n v="0.9"/>
    <m/>
    <m/>
    <x v="232"/>
    <d v="1899-12-30T06:47:00"/>
    <d v="1899-12-30T07:10:00"/>
    <x v="16"/>
    <x v="16"/>
    <n v="1.5972222222222221E-2"/>
    <m/>
    <m/>
    <m/>
    <m/>
    <s v="OB Rock Contamination"/>
    <m/>
    <m/>
    <s v="Feeder breaker_stuck (due to oversize OB)"/>
    <m/>
    <s v="Feeder breaker_stuck (due to oversize OB)"/>
    <m/>
  </r>
  <r>
    <x v="33"/>
    <x v="7"/>
    <x v="0"/>
    <n v="1.6666666666666607E-2"/>
    <x v="1"/>
    <n v="744"/>
    <n v="0.85"/>
    <n v="0.9"/>
    <m/>
    <m/>
    <x v="232"/>
    <d v="1899-12-30T20:38:00"/>
    <d v="1899-12-30T20:39:00"/>
    <x v="65"/>
    <x v="62"/>
    <n v="6.9444444444444198E-4"/>
    <m/>
    <s v="Breakdown"/>
    <m/>
    <m/>
    <m/>
    <m/>
    <m/>
    <s v="Emergency dam U/F pump_trip (due to underflow pump interlock testing)"/>
    <m/>
    <s v="Emergency dam U/F pump_trip (due to underflow pump interlock testing)"/>
    <m/>
  </r>
  <r>
    <x v="33"/>
    <x v="7"/>
    <x v="0"/>
    <n v="0.60000000000000053"/>
    <x v="0"/>
    <n v="744"/>
    <n v="0.85"/>
    <n v="0.9"/>
    <m/>
    <m/>
    <x v="233"/>
    <d v="1899-12-30T18:13:00"/>
    <d v="1899-12-30T18:49:00"/>
    <x v="20"/>
    <x v="20"/>
    <n v="2.5000000000000022E-2"/>
    <m/>
    <m/>
    <m/>
    <m/>
    <s v="No Loader Operator"/>
    <m/>
    <m/>
    <s v="Plant feed bin_low level (due to loader operator change shift)"/>
    <m/>
    <s v="Plant feed bin_low level (due to loader operator change shift)"/>
    <m/>
  </r>
  <r>
    <x v="33"/>
    <x v="7"/>
    <x v="0"/>
    <n v="10.166666666666668"/>
    <x v="1"/>
    <n v="744"/>
    <n v="0.85"/>
    <n v="0.9"/>
    <m/>
    <m/>
    <x v="233"/>
    <d v="1899-12-30T19:01:00"/>
    <d v="1899-12-31T05:11:00"/>
    <x v="66"/>
    <x v="63"/>
    <n v="0.42361111111111116"/>
    <m/>
    <s v="Breakdown"/>
    <m/>
    <m/>
    <m/>
    <m/>
    <m/>
    <s v="Filtrate pump_stuck (under investigation)"/>
    <m/>
    <s v="Filtrate pump_stuck (under investigation)"/>
    <m/>
  </r>
  <r>
    <x v="33"/>
    <x v="7"/>
    <x v="0"/>
    <n v="9.9999999999999645E-2"/>
    <x v="1"/>
    <n v="744"/>
    <n v="0.85"/>
    <n v="0.9"/>
    <m/>
    <m/>
    <x v="234"/>
    <d v="1899-12-30T15:44:00"/>
    <d v="1899-12-30T15:50:00"/>
    <x v="29"/>
    <x v="29"/>
    <n v="4.1666666666666519E-3"/>
    <m/>
    <s v="Breakdown"/>
    <m/>
    <m/>
    <m/>
    <m/>
    <m/>
    <s v="Vacuum pump_trip (due to overload water)"/>
    <m/>
    <s v="Vacuum pump_trip (due to overload water)"/>
    <m/>
  </r>
  <r>
    <x v="33"/>
    <x v="7"/>
    <x v="0"/>
    <n v="0.75"/>
    <x v="0"/>
    <n v="744"/>
    <n v="0.85"/>
    <n v="0.9"/>
    <m/>
    <m/>
    <x v="235"/>
    <d v="1899-12-30T09:40:00"/>
    <d v="1899-12-30T10:25:00"/>
    <x v="2"/>
    <x v="2"/>
    <n v="3.125E-2"/>
    <m/>
    <m/>
    <m/>
    <m/>
    <s v="Other Contamination"/>
    <m/>
    <m/>
    <s v="Thickener_dirty water (due to material not setling)"/>
    <m/>
    <s v="Thickener_dirty water (due to material not setling)"/>
    <m/>
  </r>
  <r>
    <x v="33"/>
    <x v="7"/>
    <x v="0"/>
    <n v="0.71666666666666679"/>
    <x v="0"/>
    <n v="744"/>
    <n v="0.85"/>
    <n v="0.9"/>
    <m/>
    <m/>
    <x v="235"/>
    <d v="1899-12-30T12:56:00"/>
    <d v="1899-12-30T13:39:00"/>
    <x v="2"/>
    <x v="2"/>
    <n v="2.9861111111111116E-2"/>
    <m/>
    <m/>
    <m/>
    <m/>
    <s v="Other Contamination"/>
    <m/>
    <m/>
    <s v="Thickener_dirty water (due to material not setling)"/>
    <m/>
    <s v="Thickener_dirty water (due to material not setling)"/>
    <m/>
  </r>
  <r>
    <x v="33"/>
    <x v="7"/>
    <x v="0"/>
    <n v="1.6833333333333327"/>
    <x v="0"/>
    <n v="744"/>
    <n v="0.85"/>
    <n v="0.9"/>
    <m/>
    <m/>
    <x v="235"/>
    <d v="1899-12-30T15:48:00"/>
    <d v="1899-12-30T17:29:00"/>
    <x v="2"/>
    <x v="2"/>
    <n v="7.0138888888888862E-2"/>
    <m/>
    <m/>
    <m/>
    <m/>
    <s v="Other Contamination"/>
    <m/>
    <m/>
    <s v="Thickener_dirty water (due to material not setling)"/>
    <m/>
    <s v="Thickener_dirty water (due to material not setling)"/>
    <m/>
  </r>
  <r>
    <x v="34"/>
    <x v="7"/>
    <x v="0"/>
    <n v="0"/>
    <x v="0"/>
    <n v="744"/>
    <n v="0.85"/>
    <n v="0.9"/>
    <m/>
    <m/>
    <x v="236"/>
    <d v="1899-12-30T06:00:00"/>
    <d v="1899-12-30T06:00:00"/>
    <x v="0"/>
    <x v="0"/>
    <n v="0"/>
    <m/>
    <m/>
    <m/>
    <m/>
    <m/>
    <m/>
    <m/>
    <s v="No delay"/>
    <m/>
    <s v="No delay"/>
    <m/>
  </r>
  <r>
    <x v="34"/>
    <x v="7"/>
    <x v="0"/>
    <n v="4.9999999999999822E-2"/>
    <x v="1"/>
    <n v="744"/>
    <n v="0.85"/>
    <n v="0.9"/>
    <m/>
    <m/>
    <x v="237"/>
    <d v="1899-12-30T07:44:00"/>
    <d v="1899-12-30T07:47:00"/>
    <x v="22"/>
    <x v="22"/>
    <n v="2.0833333333333259E-3"/>
    <m/>
    <s v="Breakdown"/>
    <m/>
    <m/>
    <m/>
    <m/>
    <m/>
    <s v="Desliming screen_grizzly_block (due to oversize material)"/>
    <m/>
    <s v="Desliming screen_grizzly_block (due to oversize material)"/>
    <m/>
  </r>
  <r>
    <x v="34"/>
    <x v="7"/>
    <x v="0"/>
    <n v="0.16666666666666607"/>
    <x v="1"/>
    <n v="744"/>
    <n v="0.85"/>
    <n v="0.9"/>
    <m/>
    <m/>
    <x v="237"/>
    <d v="1899-12-30T16:09:00"/>
    <d v="1899-12-30T16:19:00"/>
    <x v="23"/>
    <x v="23"/>
    <n v="6.9444444444444198E-3"/>
    <m/>
    <s v="Breakdown"/>
    <m/>
    <m/>
    <m/>
    <m/>
    <m/>
    <s v="Floats screen_chute_build up material (blocked condition when it is below the centrifuge's capacity)"/>
    <m/>
    <s v="Floats screen_chute_build up material (blocked condition when it is below the centrifuge's capacity)"/>
    <m/>
  </r>
  <r>
    <x v="34"/>
    <x v="7"/>
    <x v="0"/>
    <n v="0.29999999999999893"/>
    <x v="2"/>
    <n v="744"/>
    <n v="0.85"/>
    <n v="0.9"/>
    <m/>
    <m/>
    <x v="237"/>
    <d v="1899-12-31T05:42:00"/>
    <d v="1899-12-31T06:00:00"/>
    <x v="0"/>
    <x v="0"/>
    <n v="1.2499999999999956E-2"/>
    <s v="Maintenance Day"/>
    <m/>
    <m/>
    <m/>
    <m/>
    <m/>
    <m/>
    <s v="Maintenance Day"/>
    <m/>
    <s v="Maintenance Day"/>
    <m/>
  </r>
  <r>
    <x v="34"/>
    <x v="7"/>
    <x v="0"/>
    <n v="14"/>
    <x v="2"/>
    <n v="744"/>
    <n v="0.85"/>
    <n v="0.9"/>
    <m/>
    <m/>
    <x v="238"/>
    <d v="1899-12-30T06:00:00"/>
    <d v="1899-12-30T20:00:00"/>
    <x v="0"/>
    <x v="0"/>
    <n v="0.58333333333333337"/>
    <s v="Maintenance Day"/>
    <m/>
    <m/>
    <m/>
    <m/>
    <m/>
    <m/>
    <s v="Maintenance Day"/>
    <m/>
    <s v="Maintenance Day"/>
    <m/>
  </r>
  <r>
    <x v="34"/>
    <x v="7"/>
    <x v="0"/>
    <n v="10"/>
    <x v="1"/>
    <n v="744"/>
    <n v="0.85"/>
    <n v="0.9"/>
    <m/>
    <m/>
    <x v="238"/>
    <d v="1899-12-30T20:00:00"/>
    <d v="1899-12-31T06:00:00"/>
    <x v="22"/>
    <x v="22"/>
    <n v="0.41666666666666663"/>
    <m/>
    <s v="Maintenance Overruns"/>
    <m/>
    <m/>
    <m/>
    <m/>
    <m/>
    <s v="Desliming screen_maintenance overruns (due to crossbeam repair)"/>
    <m/>
    <s v="Desliming screen_maintenance overruns (due to crossbeam repair)"/>
    <m/>
  </r>
  <r>
    <x v="34"/>
    <x v="7"/>
    <x v="0"/>
    <n v="7.5333333333333332"/>
    <x v="1"/>
    <n v="744"/>
    <n v="0.85"/>
    <n v="0.9"/>
    <m/>
    <m/>
    <x v="239"/>
    <d v="1899-12-30T06:00:00"/>
    <d v="1899-12-30T13:32:00"/>
    <x v="22"/>
    <x v="22"/>
    <n v="0.31388888888888888"/>
    <m/>
    <s v="Maintenance Overruns"/>
    <m/>
    <m/>
    <m/>
    <m/>
    <m/>
    <s v="Desliming screen_maintenance overruns (due to crossbeam repair)"/>
    <m/>
    <s v="Desliming screen_maintenance overruns (due to crossbeam repair)"/>
    <m/>
  </r>
  <r>
    <x v="34"/>
    <x v="7"/>
    <x v="0"/>
    <n v="0.19999999999999929"/>
    <x v="1"/>
    <n v="744"/>
    <n v="0.85"/>
    <n v="0.9"/>
    <m/>
    <m/>
    <x v="239"/>
    <d v="1899-12-30T21:00:00"/>
    <d v="1899-12-30T21:12:00"/>
    <x v="3"/>
    <x v="3"/>
    <n v="8.3333333333333037E-3"/>
    <m/>
    <s v="Breakdown"/>
    <m/>
    <m/>
    <m/>
    <m/>
    <m/>
    <s v="HM cyclone_pressure_low (under investigation)"/>
    <m/>
    <s v="HM cyclone_pressure_low (under investigation)"/>
    <m/>
  </r>
  <r>
    <x v="34"/>
    <x v="7"/>
    <x v="0"/>
    <n v="0.16666666666666607"/>
    <x v="0"/>
    <n v="744"/>
    <n v="0.85"/>
    <n v="0.9"/>
    <m/>
    <m/>
    <x v="239"/>
    <d v="1899-12-31T01:16:00"/>
    <d v="1899-12-31T01:26:00"/>
    <x v="26"/>
    <x v="26"/>
    <n v="6.9444444444444198E-3"/>
    <m/>
    <m/>
    <m/>
    <m/>
    <s v="Other Contamination"/>
    <m/>
    <m/>
    <s v="Vibrating feeder_block (due to sticky material)"/>
    <m/>
    <s v="Vibrating feeder_block (due to sticky material)"/>
    <m/>
  </r>
  <r>
    <x v="34"/>
    <x v="7"/>
    <x v="0"/>
    <n v="0.43333333333333179"/>
    <x v="1"/>
    <n v="744"/>
    <n v="0.85"/>
    <n v="0.9"/>
    <m/>
    <m/>
    <x v="239"/>
    <d v="1899-12-31T04:57:00"/>
    <d v="1899-12-31T05:23:00"/>
    <x v="30"/>
    <x v="21"/>
    <n v="1.8055555555555491E-2"/>
    <m/>
    <s v="Breakdown"/>
    <m/>
    <m/>
    <m/>
    <m/>
    <m/>
    <s v="Centrifuge_clutch sensor_release (due to sensor cable detached)"/>
    <m/>
    <s v="Centrifuge_clutch sensor_release (due to sensor cable detached)"/>
    <m/>
  </r>
  <r>
    <x v="34"/>
    <x v="7"/>
    <x v="0"/>
    <n v="9.9999999999999645E-2"/>
    <x v="0"/>
    <n v="744"/>
    <n v="0.85"/>
    <n v="0.9"/>
    <m/>
    <m/>
    <x v="240"/>
    <d v="1899-12-30T20:54:00"/>
    <d v="1899-12-30T21:00:00"/>
    <x v="23"/>
    <x v="23"/>
    <n v="4.1666666666666519E-3"/>
    <m/>
    <m/>
    <m/>
    <s v="Blocked/Stopped"/>
    <m/>
    <m/>
    <m/>
    <s v="Floats screen_chute_build up material (blocked condition when it is over the centrifuge's capacity)"/>
    <m/>
    <s v="Floats screen_chute_build up material (blocked condition when it is over the centrifuge's capacity)"/>
    <m/>
  </r>
  <r>
    <x v="34"/>
    <x v="7"/>
    <x v="0"/>
    <n v="9.9999999999999645E-2"/>
    <x v="0"/>
    <n v="744"/>
    <n v="0.85"/>
    <n v="0.9"/>
    <m/>
    <m/>
    <x v="240"/>
    <d v="1899-12-30T21:08:00"/>
    <d v="1899-12-30T21:14:00"/>
    <x v="23"/>
    <x v="23"/>
    <n v="4.1666666666666519E-3"/>
    <m/>
    <m/>
    <m/>
    <s v="Blocked/Stopped"/>
    <m/>
    <m/>
    <m/>
    <s v="Floats screen_chute_build up material (blocked condition when it is over the centrifuge's capacity)"/>
    <m/>
    <s v="Floats screen_chute_build up material (blocked condition when it is over the centrifuge's capacity)"/>
    <m/>
  </r>
  <r>
    <x v="34"/>
    <x v="7"/>
    <x v="0"/>
    <n v="0.48333333333333428"/>
    <x v="0"/>
    <n v="744"/>
    <n v="0.85"/>
    <n v="0.9"/>
    <m/>
    <m/>
    <x v="240"/>
    <d v="1899-12-31T02:46:00"/>
    <d v="1899-12-31T03:15:00"/>
    <x v="18"/>
    <x v="18"/>
    <n v="2.0138888888888928E-2"/>
    <m/>
    <m/>
    <m/>
    <s v="Blocked/Stopped"/>
    <m/>
    <m/>
    <m/>
    <s v="Product collector conveyor_chute_block (due to sticky material)"/>
    <m/>
    <s v="Product collector conveyor_chute_block (due to sticky material)"/>
    <m/>
  </r>
  <r>
    <x v="34"/>
    <x v="7"/>
    <x v="0"/>
    <n v="0.25000000000000178"/>
    <x v="0"/>
    <n v="744"/>
    <n v="0.85"/>
    <n v="0.9"/>
    <m/>
    <m/>
    <x v="240"/>
    <d v="1899-12-31T04:40:00"/>
    <d v="1899-12-31T04:55:00"/>
    <x v="20"/>
    <x v="20"/>
    <n v="1.0416666666666741E-2"/>
    <m/>
    <m/>
    <m/>
    <m/>
    <s v="Loader Refueling"/>
    <m/>
    <m/>
    <s v="Feed bin_low level (due to WL refueling)"/>
    <m/>
    <s v="Feed bin_low level (due to WL refueling)"/>
    <m/>
  </r>
  <r>
    <x v="34"/>
    <x v="7"/>
    <x v="0"/>
    <n v="0.3833333333333333"/>
    <x v="0"/>
    <n v="744"/>
    <n v="0.85"/>
    <n v="0.9"/>
    <m/>
    <m/>
    <x v="241"/>
    <d v="1899-12-30T07:19:00"/>
    <d v="1899-12-30T07:42:00"/>
    <x v="20"/>
    <x v="20"/>
    <n v="1.5972222222222221E-2"/>
    <m/>
    <m/>
    <m/>
    <m/>
    <s v="Far Feed Position"/>
    <m/>
    <m/>
    <s v="Feed bin_low level (due to the material position is too far from hopper)"/>
    <m/>
    <s v="Feed bin_low level (due to the material position is too far from hopper)"/>
    <m/>
  </r>
  <r>
    <x v="34"/>
    <x v="7"/>
    <x v="0"/>
    <n v="0.46666666666666767"/>
    <x v="0"/>
    <n v="744"/>
    <n v="0.85"/>
    <n v="0.9"/>
    <m/>
    <m/>
    <x v="241"/>
    <d v="1899-12-30T09:07:00"/>
    <d v="1899-12-30T09:35:00"/>
    <x v="22"/>
    <x v="22"/>
    <n v="1.9444444444444486E-2"/>
    <m/>
    <m/>
    <m/>
    <m/>
    <s v="Other Contamination"/>
    <m/>
    <m/>
    <s v="Desliming screen_grizzly_block (due to clay)"/>
    <m/>
    <s v="Desliming screen_grizzly_block (due to clay)"/>
    <m/>
  </r>
  <r>
    <x v="34"/>
    <x v="7"/>
    <x v="0"/>
    <n v="0.84999999999999964"/>
    <x v="0"/>
    <n v="744"/>
    <n v="0.85"/>
    <n v="0.9"/>
    <m/>
    <m/>
    <x v="241"/>
    <d v="1899-12-30T16:37:00"/>
    <d v="1899-12-30T17:28:00"/>
    <x v="2"/>
    <x v="2"/>
    <n v="3.5416666666666652E-2"/>
    <m/>
    <m/>
    <m/>
    <m/>
    <s v="Other Contamination"/>
    <m/>
    <m/>
    <s v="Thickener_dirty water (due to material not setling)"/>
    <m/>
    <s v="Thickener_dirty water (due to material not setling)"/>
    <m/>
  </r>
  <r>
    <x v="34"/>
    <x v="7"/>
    <x v="0"/>
    <n v="0.11666666666666625"/>
    <x v="1"/>
    <n v="744"/>
    <n v="0.85"/>
    <n v="0.9"/>
    <m/>
    <m/>
    <x v="241"/>
    <d v="1899-12-30T20:06:00"/>
    <d v="1899-12-30T20:13:00"/>
    <x v="23"/>
    <x v="23"/>
    <n v="4.8611111111110938E-3"/>
    <m/>
    <s v="Breakdown"/>
    <m/>
    <m/>
    <m/>
    <m/>
    <m/>
    <s v="Floats screen_chute_build up material (blocked condition when it is below the centrifuge's capacity)"/>
    <m/>
    <s v="Floats screen_chute_build up material (blocked condition when it is below the centrifuge's capacity)"/>
    <m/>
  </r>
  <r>
    <x v="34"/>
    <x v="7"/>
    <x v="0"/>
    <n v="0.61666666666666714"/>
    <x v="1"/>
    <n v="744"/>
    <n v="0.85"/>
    <n v="0.9"/>
    <m/>
    <m/>
    <x v="241"/>
    <d v="1899-12-30T20:18:00"/>
    <d v="1899-12-30T20:55:00"/>
    <x v="22"/>
    <x v="22"/>
    <n v="2.5694444444444464E-2"/>
    <m/>
    <s v="Breakdown"/>
    <m/>
    <m/>
    <m/>
    <m/>
    <m/>
    <s v="Desliming screen_grizzly_block (due to oversize material)"/>
    <m/>
    <s v="Desliming screen_grizzly_block (due to oversize material)"/>
    <m/>
  </r>
  <r>
    <x v="34"/>
    <x v="7"/>
    <x v="0"/>
    <n v="0.11666666666666625"/>
    <x v="1"/>
    <n v="744"/>
    <n v="0.85"/>
    <n v="0.9"/>
    <m/>
    <m/>
    <x v="241"/>
    <d v="1899-12-30T21:27:00"/>
    <d v="1899-12-30T21:34:00"/>
    <x v="23"/>
    <x v="23"/>
    <n v="4.8611111111110938E-3"/>
    <m/>
    <s v="Breakdown"/>
    <m/>
    <m/>
    <m/>
    <m/>
    <m/>
    <s v="Floats screen_chute_build up material (blocked condition when it is below the centrifuge's capacity)"/>
    <m/>
    <s v="Floats screen_chute_build up material (blocked condition when it is below the centrifuge's capacity)"/>
    <m/>
  </r>
  <r>
    <x v="34"/>
    <x v="7"/>
    <x v="0"/>
    <n v="0.11666666666666625"/>
    <x v="1"/>
    <n v="744"/>
    <n v="0.85"/>
    <n v="0.9"/>
    <m/>
    <m/>
    <x v="241"/>
    <d v="1899-12-30T21:42:00"/>
    <d v="1899-12-30T21:49:00"/>
    <x v="23"/>
    <x v="23"/>
    <n v="4.8611111111110938E-3"/>
    <m/>
    <s v="Breakdown"/>
    <m/>
    <m/>
    <m/>
    <m/>
    <m/>
    <s v="Floats screen_chute_build up material (blocked condition when it is below the centrifuge's capacity)"/>
    <m/>
    <s v="Floats screen_chute_build up material (blocked condition when it is below the centrifuge's capacity)"/>
    <m/>
  </r>
  <r>
    <x v="34"/>
    <x v="7"/>
    <x v="0"/>
    <n v="1.7666666666666657"/>
    <x v="1"/>
    <n v="744"/>
    <n v="0.85"/>
    <n v="0.9"/>
    <m/>
    <m/>
    <x v="241"/>
    <d v="1899-12-31T01:06:00"/>
    <d v="1899-12-31T02:52:00"/>
    <x v="27"/>
    <x v="27"/>
    <n v="7.3611111111111072E-2"/>
    <m/>
    <s v="Breakdown"/>
    <m/>
    <m/>
    <m/>
    <m/>
    <m/>
    <s v="Shuttle conveyor_trip (due to motor frame detached)"/>
    <m/>
    <s v="Shuttle conveyor_trip (due to motor frame detached)"/>
    <m/>
  </r>
  <r>
    <x v="34"/>
    <x v="7"/>
    <x v="0"/>
    <n v="0.79999999999999982"/>
    <x v="1"/>
    <n v="744"/>
    <n v="0.85"/>
    <n v="0.9"/>
    <m/>
    <m/>
    <x v="242"/>
    <d v="1899-12-30T09:25:00"/>
    <d v="1899-12-30T10:13:00"/>
    <x v="27"/>
    <x v="27"/>
    <n v="3.3333333333333326E-2"/>
    <m/>
    <s v="Breakdown"/>
    <m/>
    <m/>
    <m/>
    <m/>
    <m/>
    <s v="Shuttle conveyor_trip (due tosensor emergency parting support radial broken)"/>
    <m/>
    <s v="Shuttle conveyor_trip (due tosensor emergency parting support radial broken)"/>
    <m/>
  </r>
  <r>
    <x v="34"/>
    <x v="7"/>
    <x v="0"/>
    <n v="8.3333333333333037E-2"/>
    <x v="0"/>
    <n v="744"/>
    <n v="0.85"/>
    <n v="0.9"/>
    <m/>
    <m/>
    <x v="242"/>
    <d v="1899-12-30T16:57:00"/>
    <d v="1899-12-30T17:02:00"/>
    <x v="26"/>
    <x v="26"/>
    <n v="3.4722222222222099E-3"/>
    <m/>
    <m/>
    <m/>
    <m/>
    <s v="Other Contamination"/>
    <m/>
    <m/>
    <s v="Vibrating feeder_chute_block (due to sticky material)"/>
    <m/>
    <s v="Vibrating feeder_chute_block (due to sticky material)"/>
    <m/>
  </r>
  <r>
    <x v="34"/>
    <x v="7"/>
    <x v="0"/>
    <n v="0.26666666666666572"/>
    <x v="1"/>
    <n v="744"/>
    <n v="0.85"/>
    <n v="0.9"/>
    <m/>
    <m/>
    <x v="242"/>
    <d v="1899-12-30T19:33:00"/>
    <d v="1899-12-30T19:49:00"/>
    <x v="27"/>
    <x v="27"/>
    <n v="1.1111111111111072E-2"/>
    <m/>
    <s v="Breakdown"/>
    <m/>
    <m/>
    <m/>
    <m/>
    <m/>
    <s v="Shuttle conveyor_trip (due to sensor emergency parting support radial broken)"/>
    <m/>
    <s v="Shuttle conveyor_trip (due to sensor emergency parting support radial broken)"/>
    <m/>
  </r>
  <r>
    <x v="34"/>
    <x v="7"/>
    <x v="0"/>
    <n v="0.13333333333333286"/>
    <x v="1"/>
    <n v="744"/>
    <n v="0.85"/>
    <n v="0.9"/>
    <m/>
    <m/>
    <x v="242"/>
    <d v="1899-12-31T02:28:00"/>
    <d v="1899-12-31T02:36:00"/>
    <x v="20"/>
    <x v="20"/>
    <n v="5.5555555555555358E-3"/>
    <m/>
    <s v="Breakdown"/>
    <m/>
    <m/>
    <m/>
    <m/>
    <m/>
    <s v="Feed bin_low level (due to metal detector error)"/>
    <m/>
    <s v="Feed bin_low level (due to metal detector error)"/>
    <m/>
  </r>
  <r>
    <x v="34"/>
    <x v="7"/>
    <x v="0"/>
    <n v="0.20000000000000462"/>
    <x v="1"/>
    <n v="744"/>
    <n v="0.85"/>
    <n v="0.9"/>
    <m/>
    <m/>
    <x v="242"/>
    <d v="1899-12-31T02:51:00"/>
    <d v="1899-12-31T03:03:00"/>
    <x v="20"/>
    <x v="20"/>
    <n v="8.3333333333335258E-3"/>
    <m/>
    <s v="Breakdown"/>
    <m/>
    <m/>
    <m/>
    <m/>
    <m/>
    <s v="Feed bin_low level (due to metal detector error)"/>
    <m/>
    <s v="Feed bin_low level (due to metal detector error)"/>
    <m/>
  </r>
  <r>
    <x v="34"/>
    <x v="7"/>
    <x v="0"/>
    <n v="0.15000000000000213"/>
    <x v="1"/>
    <n v="744"/>
    <n v="0.85"/>
    <n v="0.9"/>
    <m/>
    <m/>
    <x v="242"/>
    <d v="1899-12-31T03:24:00"/>
    <d v="1899-12-31T03:33:00"/>
    <x v="3"/>
    <x v="3"/>
    <n v="6.2500000000000888E-3"/>
    <m/>
    <s v="Breakdown"/>
    <m/>
    <m/>
    <m/>
    <m/>
    <m/>
    <s v="HM cylone_low pressure (under investigation)"/>
    <m/>
    <s v="HM cylone_low pressure (under investigation)"/>
    <m/>
  </r>
  <r>
    <x v="34"/>
    <x v="7"/>
    <x v="0"/>
    <n v="9.9999999999999645E-2"/>
    <x v="1"/>
    <n v="744"/>
    <n v="0.85"/>
    <n v="0.9"/>
    <m/>
    <m/>
    <x v="242"/>
    <d v="1899-12-31T04:28:00"/>
    <d v="1899-12-31T04:34:00"/>
    <x v="23"/>
    <x v="23"/>
    <n v="4.1666666666666519E-3"/>
    <m/>
    <s v="Breakdown"/>
    <m/>
    <m/>
    <m/>
    <m/>
    <m/>
    <s v="Floats screen_chute_build up material (blocked condition when it is below the centrifuge's capacity)"/>
    <m/>
    <s v="Floats screen_chute_build up material (blocked condition when it is below the centrifuge's capacity)"/>
    <m/>
  </r>
  <r>
    <x v="34"/>
    <x v="7"/>
    <x v="0"/>
    <n v="0.11666666666666359"/>
    <x v="1"/>
    <n v="744"/>
    <n v="0.85"/>
    <n v="0.9"/>
    <m/>
    <m/>
    <x v="242"/>
    <d v="1899-12-31T04:41:00"/>
    <d v="1899-12-31T04:48:00"/>
    <x v="23"/>
    <x v="23"/>
    <n v="4.8611111111109828E-3"/>
    <m/>
    <s v="Breakdown"/>
    <m/>
    <m/>
    <m/>
    <m/>
    <m/>
    <s v="Floats screen_chute_build up material (blocked condition when it is below the centrifuge's capacity)"/>
    <m/>
    <s v="Floats screen_chute_build up material (blocked condition when it is below the centrifuge's capacity)"/>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m/>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m/>
    <m/>
    <m/>
    <m/>
    <m/>
    <m/>
    <m/>
    <m/>
    <m/>
    <m/>
    <s v=""/>
    <m/>
  </r>
  <r>
    <x v="35"/>
    <x v="0"/>
    <x v="1"/>
    <n v="0"/>
    <x v="0"/>
    <n v="744"/>
    <n v="0.85"/>
    <n v="0.9"/>
    <m/>
    <s v=""/>
    <x v="243"/>
    <m/>
    <m/>
    <x v="67"/>
    <x v="64"/>
    <n v="0"/>
    <m/>
    <m/>
    <m/>
    <m/>
    <m/>
    <m/>
    <m/>
    <m/>
    <m/>
    <s v=""/>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C8E71F-191B-41E0-8F9B-FD5D999A8B10}" name="PivotWeekly" cacheId="189"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4" rowHeaderCaption="Week Number">
  <location ref="C22:F57" firstHeaderRow="0" firstDataRow="1" firstDataCol="1"/>
  <pivotFields count="31">
    <pivotField axis="axisRow" numFmtId="165"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m="1" x="36"/>
        <item m="1" x="37"/>
        <item m="1" x="38"/>
        <item m="1" x="39"/>
        <item m="1" x="40"/>
        <item m="1" x="41"/>
        <item m="1" x="42"/>
        <item m="1" x="43"/>
        <item m="1" x="44"/>
        <item m="1" x="45"/>
        <item m="1" x="46"/>
        <item m="1" x="47"/>
        <item m="1" x="48"/>
        <item x="35"/>
        <item t="default"/>
      </items>
    </pivotField>
    <pivotField showAll="0"/>
    <pivotField numFmtId="1" showAll="0"/>
    <pivotField dataField="1" numFmtId="43" showAll="0"/>
    <pivotField showAll="0">
      <items count="4">
        <item h="1" x="0"/>
        <item x="2"/>
        <item x="1"/>
        <item t="default"/>
      </items>
    </pivotField>
    <pivotField numFmtId="1" showAll="0"/>
    <pivotField numFmtId="43" showAll="0"/>
    <pivotField dataField="1" numFmtId="43" showAll="0"/>
    <pivotField showAll="0"/>
    <pivotField showAll="0"/>
    <pivotField showAll="0">
      <items count="580">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549"/>
        <item m="1" x="550"/>
        <item m="1" x="551"/>
        <item m="1" x="552"/>
        <item m="1" x="553"/>
        <item m="1" x="554"/>
        <item m="1" x="555"/>
        <item m="1" x="556"/>
        <item m="1" x="557"/>
        <item m="1" x="558"/>
        <item m="1" x="559"/>
        <item m="1" x="560"/>
        <item m="1" x="561"/>
        <item m="1" x="562"/>
        <item m="1" x="563"/>
        <item m="1" x="564"/>
        <item m="1" x="565"/>
        <item m="1" x="566"/>
        <item m="1" x="567"/>
        <item m="1" x="568"/>
        <item m="1" x="569"/>
        <item m="1" x="570"/>
        <item m="1" x="571"/>
        <item m="1" x="572"/>
        <item m="1" x="573"/>
        <item m="1" x="574"/>
        <item m="1" x="575"/>
        <item m="1" x="576"/>
        <item m="1" x="577"/>
        <item m="1" x="578"/>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410"/>
        <item m="1" x="411"/>
        <item m="1" x="412"/>
        <item m="1" x="413"/>
        <item m="1" x="414"/>
        <item m="1" x="415"/>
        <item m="1" x="416"/>
        <item m="1" x="417"/>
        <item m="1" x="418"/>
        <item m="1" x="419"/>
        <item m="1" x="420"/>
        <item m="1" x="421"/>
        <item m="1" x="422"/>
        <item m="1" x="423"/>
        <item m="1" x="424"/>
        <item m="1" x="425"/>
        <item m="1" x="426"/>
        <item m="1" x="427"/>
        <item m="1" x="428"/>
        <item m="1" x="429"/>
        <item m="1" x="430"/>
        <item m="1" x="431"/>
        <item m="1" x="432"/>
        <item m="1" x="433"/>
        <item m="1" x="434"/>
        <item m="1" x="435"/>
        <item m="1" x="436"/>
        <item m="1" x="437"/>
        <item m="1" x="438"/>
        <item m="1" x="439"/>
        <item m="1" x="440"/>
        <item m="1" x="441"/>
        <item m="1" x="442"/>
        <item m="1" x="443"/>
        <item m="1" x="444"/>
        <item m="1" x="445"/>
        <item m="1" x="446"/>
        <item m="1" x="447"/>
        <item m="1" x="448"/>
        <item m="1" x="449"/>
        <item m="1" x="450"/>
        <item m="1" x="451"/>
        <item m="1" x="452"/>
        <item m="1" x="453"/>
        <item m="1" x="454"/>
        <item m="1" x="455"/>
        <item m="1" x="456"/>
        <item m="1" x="457"/>
        <item m="1" x="458"/>
        <item m="1" x="459"/>
        <item m="1" x="460"/>
        <item m="1" x="461"/>
        <item m="1" x="462"/>
        <item m="1" x="463"/>
        <item m="1" x="464"/>
        <item m="1" x="465"/>
        <item m="1" x="466"/>
        <item m="1" x="467"/>
        <item m="1" x="468"/>
        <item m="1" x="469"/>
        <item m="1" x="470"/>
        <item m="1" x="471"/>
        <item m="1" x="472"/>
        <item m="1" x="473"/>
        <item m="1" x="474"/>
        <item m="1" x="475"/>
        <item m="1" x="476"/>
        <item m="1" x="477"/>
        <item m="1" x="478"/>
        <item m="1" x="479"/>
        <item m="1" x="480"/>
        <item m="1" x="481"/>
        <item m="1" x="482"/>
        <item m="1" x="483"/>
        <item m="1" x="484"/>
        <item m="1" x="485"/>
        <item m="1" x="486"/>
        <item m="1" x="487"/>
        <item m="1" x="488"/>
        <item m="1" x="489"/>
        <item m="1" x="490"/>
        <item m="1" x="491"/>
        <item m="1" x="492"/>
        <item m="1" x="493"/>
        <item m="1" x="494"/>
        <item m="1" x="495"/>
        <item m="1" x="496"/>
        <item m="1" x="497"/>
        <item m="1" x="498"/>
        <item m="1" x="499"/>
        <item m="1" x="500"/>
        <item m="1" x="501"/>
        <item m="1" x="502"/>
        <item m="1" x="503"/>
        <item m="1" x="504"/>
        <item m="1" x="505"/>
        <item m="1" x="506"/>
        <item m="1" x="507"/>
        <item m="1" x="508"/>
        <item m="1" x="509"/>
        <item m="1" x="510"/>
        <item m="1" x="511"/>
        <item m="1" x="512"/>
        <item m="1" x="513"/>
        <item m="1" x="514"/>
        <item m="1" x="515"/>
        <item m="1" x="516"/>
        <item m="1" x="517"/>
        <item m="1" x="518"/>
        <item m="1" x="519"/>
        <item m="1" x="520"/>
        <item m="1" x="521"/>
        <item m="1" x="522"/>
        <item m="1" x="523"/>
        <item m="1" x="524"/>
        <item m="1" x="525"/>
        <item m="1" x="526"/>
        <item m="1" x="527"/>
        <item m="1" x="528"/>
        <item m="1" x="529"/>
        <item m="1" x="530"/>
        <item m="1" x="531"/>
        <item m="1" x="532"/>
        <item m="1" x="533"/>
        <item m="1" x="534"/>
        <item m="1" x="535"/>
        <item m="1" x="536"/>
        <item m="1" x="537"/>
        <item m="1" x="538"/>
        <item m="1" x="539"/>
        <item m="1" x="540"/>
        <item m="1" x="541"/>
        <item m="1" x="542"/>
        <item m="1" x="543"/>
        <item m="1" x="544"/>
        <item m="1" x="545"/>
        <item m="1" x="546"/>
        <item m="1" x="547"/>
        <item m="1" x="548"/>
        <item x="2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 dragToRow="0" dragToCol="0" dragToPage="0" showAll="0" defaultSubtotal="0"/>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rowItems>
  <colFields count="1">
    <field x="-2"/>
  </colFields>
  <colItems count="3">
    <i>
      <x/>
    </i>
    <i i="1">
      <x v="1"/>
    </i>
    <i i="2">
      <x v="2"/>
    </i>
  </colItems>
  <dataFields count="3">
    <dataField name="Delay Time" fld="3" baseField="0" baseItem="0" numFmtId="43"/>
    <dataField name="Target PA" fld="7" subtotal="average" baseField="0" baseItem="0" numFmtId="9"/>
    <dataField name="Weekly Physical Availability" fld="27" baseField="0" baseItem="0" numFmtId="43"/>
  </dataFields>
  <formats count="10">
    <format dxfId="48">
      <pivotArea dataOnly="0" outline="0" fieldPosition="0">
        <references count="1">
          <reference field="4294967294" count="1">
            <x v="2"/>
          </reference>
        </references>
      </pivotArea>
    </format>
    <format dxfId="47">
      <pivotArea field="0" type="button" dataOnly="0" labelOnly="1" outline="0" axis="axisRow" fieldPosition="0"/>
    </format>
    <format dxfId="46">
      <pivotArea dataOnly="0" labelOnly="1" outline="0" fieldPosition="0">
        <references count="1">
          <reference field="4294967294" count="2">
            <x v="0"/>
            <x v="2"/>
          </reference>
        </references>
      </pivotArea>
    </format>
    <format dxfId="45">
      <pivotArea field="0" type="button" dataOnly="0" labelOnly="1" outline="0" axis="axisRow" fieldPosition="0"/>
    </format>
    <format dxfId="44">
      <pivotArea dataOnly="0" labelOnly="1" outline="0" fieldPosition="0">
        <references count="1">
          <reference field="4294967294" count="2">
            <x v="0"/>
            <x v="2"/>
          </reference>
        </references>
      </pivotArea>
    </format>
    <format dxfId="43">
      <pivotArea field="0" type="button" dataOnly="0" labelOnly="1" outline="0" axis="axisRow" fieldPosition="0"/>
    </format>
    <format dxfId="42">
      <pivotArea dataOnly="0" labelOnly="1" outline="0" fieldPosition="0">
        <references count="1">
          <reference field="4294967294" count="2">
            <x v="0"/>
            <x v="2"/>
          </reference>
        </references>
      </pivotArea>
    </format>
    <format dxfId="41">
      <pivotArea dataOnly="0" labelOnly="1" fieldPosition="0">
        <references count="1">
          <reference field="0" count="0"/>
        </references>
      </pivotArea>
    </format>
    <format dxfId="40">
      <pivotArea outline="0" collapsedLevelsAreSubtotals="1" fieldPosition="0">
        <references count="1">
          <reference field="4294967294" count="1" selected="0">
            <x v="1"/>
          </reference>
        </references>
      </pivotArea>
    </format>
    <format dxfId="39">
      <pivotArea dataOnly="0" labelOnly="1" outline="0" fieldPosition="0">
        <references count="1">
          <reference field="4294967294" count="1">
            <x v="1"/>
          </reference>
        </references>
      </pivotArea>
    </format>
  </formats>
  <chartFormats count="3">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2"/>
          </reference>
        </references>
      </pivotArea>
    </chartFormat>
    <chartFormat chart="5"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D4FAF1-34AF-46B2-A71E-EFF7D4499F54}" name="PivotTable10" cacheId="18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Q86:R87" firstHeaderRow="1" firstDataRow="1" firstDataCol="1"/>
  <pivotFields count="31">
    <pivotField numFmtId="165" showAll="0"/>
    <pivotField showAll="0"/>
    <pivotField numFmtId="1" showAll="0">
      <items count="4">
        <item x="1"/>
        <item m="1" x="2"/>
        <item x="0"/>
        <item t="default"/>
      </items>
    </pivotField>
    <pivotField dataField="1" numFmtId="43" showAll="0"/>
    <pivotField axis="axisRow" showAll="0">
      <items count="4">
        <item h="1" x="0"/>
        <item x="2"/>
        <item x="1"/>
        <item t="default"/>
      </items>
    </pivotField>
    <pivotField numFmtId="1" showAll="0"/>
    <pivotField showAll="0"/>
    <pivotField showAll="0"/>
    <pivotField showAll="0"/>
    <pivotField showAll="0"/>
    <pivotField showAll="0">
      <items count="580">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549"/>
        <item m="1" x="550"/>
        <item m="1" x="551"/>
        <item m="1" x="552"/>
        <item m="1" x="553"/>
        <item m="1" x="554"/>
        <item m="1" x="555"/>
        <item m="1" x="556"/>
        <item m="1" x="557"/>
        <item m="1" x="558"/>
        <item m="1" x="559"/>
        <item m="1" x="560"/>
        <item m="1" x="561"/>
        <item m="1" x="562"/>
        <item m="1" x="563"/>
        <item m="1" x="564"/>
        <item m="1" x="565"/>
        <item m="1" x="566"/>
        <item m="1" x="567"/>
        <item m="1" x="568"/>
        <item m="1" x="569"/>
        <item m="1" x="570"/>
        <item m="1" x="571"/>
        <item m="1" x="572"/>
        <item m="1" x="573"/>
        <item m="1" x="574"/>
        <item m="1" x="575"/>
        <item m="1" x="576"/>
        <item m="1" x="577"/>
        <item m="1" x="578"/>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410"/>
        <item m="1" x="411"/>
        <item m="1" x="412"/>
        <item m="1" x="413"/>
        <item m="1" x="414"/>
        <item m="1" x="415"/>
        <item m="1" x="416"/>
        <item m="1" x="417"/>
        <item m="1" x="418"/>
        <item m="1" x="419"/>
        <item m="1" x="420"/>
        <item m="1" x="421"/>
        <item m="1" x="422"/>
        <item m="1" x="423"/>
        <item m="1" x="424"/>
        <item m="1" x="425"/>
        <item m="1" x="426"/>
        <item m="1" x="427"/>
        <item m="1" x="428"/>
        <item m="1" x="429"/>
        <item m="1" x="430"/>
        <item m="1" x="431"/>
        <item m="1" x="432"/>
        <item m="1" x="433"/>
        <item m="1" x="434"/>
        <item m="1" x="435"/>
        <item m="1" x="436"/>
        <item m="1" x="437"/>
        <item m="1" x="438"/>
        <item m="1" x="439"/>
        <item m="1" x="440"/>
        <item m="1" x="441"/>
        <item m="1" x="442"/>
        <item m="1" x="443"/>
        <item m="1" x="444"/>
        <item m="1" x="445"/>
        <item m="1" x="446"/>
        <item m="1" x="447"/>
        <item m="1" x="448"/>
        <item m="1" x="449"/>
        <item m="1" x="450"/>
        <item m="1" x="451"/>
        <item m="1" x="452"/>
        <item m="1" x="453"/>
        <item m="1" x="454"/>
        <item m="1" x="455"/>
        <item m="1" x="456"/>
        <item m="1" x="457"/>
        <item m="1" x="458"/>
        <item m="1" x="459"/>
        <item m="1" x="460"/>
        <item m="1" x="461"/>
        <item m="1" x="462"/>
        <item m="1" x="463"/>
        <item m="1" x="464"/>
        <item m="1" x="465"/>
        <item m="1" x="466"/>
        <item m="1" x="467"/>
        <item m="1" x="468"/>
        <item m="1" x="469"/>
        <item m="1" x="470"/>
        <item m="1" x="471"/>
        <item m="1" x="472"/>
        <item m="1" x="473"/>
        <item m="1" x="474"/>
        <item m="1" x="475"/>
        <item m="1" x="476"/>
        <item m="1" x="477"/>
        <item m="1" x="478"/>
        <item m="1" x="479"/>
        <item m="1" x="480"/>
        <item m="1" x="481"/>
        <item m="1" x="482"/>
        <item m="1" x="483"/>
        <item m="1" x="484"/>
        <item m="1" x="485"/>
        <item m="1" x="486"/>
        <item m="1" x="487"/>
        <item m="1" x="488"/>
        <item m="1" x="489"/>
        <item m="1" x="490"/>
        <item m="1" x="491"/>
        <item m="1" x="492"/>
        <item m="1" x="493"/>
        <item m="1" x="494"/>
        <item m="1" x="495"/>
        <item m="1" x="496"/>
        <item m="1" x="497"/>
        <item m="1" x="498"/>
        <item m="1" x="499"/>
        <item m="1" x="500"/>
        <item m="1" x="501"/>
        <item m="1" x="502"/>
        <item m="1" x="503"/>
        <item m="1" x="504"/>
        <item m="1" x="505"/>
        <item m="1" x="506"/>
        <item m="1" x="507"/>
        <item m="1" x="508"/>
        <item m="1" x="509"/>
        <item m="1" x="510"/>
        <item m="1" x="511"/>
        <item m="1" x="512"/>
        <item m="1" x="513"/>
        <item m="1" x="514"/>
        <item m="1" x="515"/>
        <item m="1" x="516"/>
        <item m="1" x="517"/>
        <item m="1" x="518"/>
        <item m="1" x="519"/>
        <item m="1" x="520"/>
        <item m="1" x="521"/>
        <item m="1" x="522"/>
        <item m="1" x="523"/>
        <item m="1" x="524"/>
        <item m="1" x="525"/>
        <item m="1" x="526"/>
        <item m="1" x="527"/>
        <item m="1" x="528"/>
        <item m="1" x="529"/>
        <item m="1" x="530"/>
        <item m="1" x="531"/>
        <item m="1" x="532"/>
        <item m="1" x="533"/>
        <item m="1" x="534"/>
        <item m="1" x="535"/>
        <item m="1" x="536"/>
        <item m="1" x="537"/>
        <item m="1" x="538"/>
        <item m="1" x="539"/>
        <item m="1" x="540"/>
        <item m="1" x="541"/>
        <item m="1" x="542"/>
        <item m="1" x="543"/>
        <item m="1" x="544"/>
        <item m="1" x="545"/>
        <item m="1" x="546"/>
        <item m="1" x="547"/>
        <item m="1" x="548"/>
        <item x="2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defaultSubtotal="0"/>
    <pivotField showAll="0" defaultSubtotal="0">
      <items count="14">
        <item x="0"/>
        <item x="1"/>
        <item x="2"/>
        <item x="3"/>
        <item x="4"/>
        <item x="5"/>
        <item x="6"/>
        <item x="7"/>
        <item x="8"/>
        <item x="9"/>
        <item x="10"/>
        <item x="11"/>
        <item x="12"/>
        <item x="13"/>
      </items>
    </pivotField>
  </pivotFields>
  <rowFields count="1">
    <field x="4"/>
  </rowFields>
  <rowItems count="1">
    <i t="grand">
      <x/>
    </i>
  </rowItems>
  <colItems count="1">
    <i/>
  </colItems>
  <dataFields count="1">
    <dataField name="Sum of DELAY" fld="3" baseField="0" baseItem="0" numFmtId="43"/>
  </dataFields>
  <formats count="6">
    <format dxfId="54">
      <pivotArea type="all" dataOnly="0" outline="0" fieldPosition="0"/>
    </format>
    <format dxfId="53">
      <pivotArea outline="0" collapsedLevelsAreSubtotals="1" fieldPosition="0"/>
    </format>
    <format dxfId="52">
      <pivotArea field="4" type="button" dataOnly="0" labelOnly="1" outline="0" axis="axisRow" fieldPosition="0"/>
    </format>
    <format dxfId="51">
      <pivotArea dataOnly="0" labelOnly="1" fieldPosition="0">
        <references count="1">
          <reference field="4" count="0"/>
        </references>
      </pivotArea>
    </format>
    <format dxfId="50">
      <pivotArea dataOnly="0" labelOnly="1" grandRow="1" outline="0" fieldPosition="0"/>
    </format>
    <format dxfId="49">
      <pivotArea dataOnly="0" labelOnly="1" outline="0" axis="axisValues" fieldPosition="0"/>
    </format>
  </formats>
  <pivotTableStyleInfo name="PivotStyleLight16" showRowHeaders="1" showColHeaders="1" showRowStripes="0" showColStripes="0" showLastColumn="1"/>
  <filters count="1">
    <filter fld="10" type="dateBetween" evalOrder="-1" id="16" name="DATE">
      <autoFilter ref="A1">
        <filterColumn colId="0">
          <customFilters and="1">
            <customFilter operator="greaterThanOrEqual" val="45292"/>
            <customFilter operator="lessThanOrEqual" val="456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29057D-E20D-4503-A3BE-51C91395ABD5}" name="PivotMonthly" cacheId="18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rowHeaderCaption="Month">
  <location ref="C86:F94" firstHeaderRow="0" firstDataRow="1" firstDataCol="1"/>
  <pivotFields count="31">
    <pivotField numFmtId="165" showAl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m="1" x="36"/>
        <item m="1" x="37"/>
        <item m="1" x="38"/>
        <item m="1" x="39"/>
        <item m="1" x="40"/>
        <item m="1" x="41"/>
        <item m="1" x="42"/>
        <item m="1" x="43"/>
        <item m="1" x="44"/>
        <item m="1" x="45"/>
        <item m="1" x="46"/>
        <item m="1" x="47"/>
        <item m="1" x="48"/>
        <item x="35"/>
        <item t="default"/>
      </items>
    </pivotField>
    <pivotField axis="axisRow" showAll="0">
      <items count="12">
        <item x="0"/>
        <item x="1"/>
        <item x="2"/>
        <item x="3"/>
        <item x="4"/>
        <item x="5"/>
        <item x="6"/>
        <item x="7"/>
        <item m="1" x="8"/>
        <item m="1" x="9"/>
        <item m="1" x="10"/>
        <item t="default"/>
      </items>
    </pivotField>
    <pivotField numFmtId="1" showAll="0"/>
    <pivotField dataField="1" numFmtId="43" showAll="0"/>
    <pivotField showAll="0">
      <items count="4">
        <item h="1" x="0"/>
        <item x="2"/>
        <item x="1"/>
        <item t="default"/>
      </items>
    </pivotField>
    <pivotField dataField="1" numFmtId="1" showAll="0"/>
    <pivotField numFmtId="43" showAll="0"/>
    <pivotField dataField="1" numFmtId="43" showAll="0"/>
    <pivotField showAll="0"/>
    <pivotField showAll="0"/>
    <pivotField showAll="0">
      <items count="580">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549"/>
        <item m="1" x="550"/>
        <item m="1" x="551"/>
        <item m="1" x="552"/>
        <item m="1" x="553"/>
        <item m="1" x="554"/>
        <item m="1" x="555"/>
        <item m="1" x="556"/>
        <item m="1" x="557"/>
        <item m="1" x="558"/>
        <item m="1" x="559"/>
        <item m="1" x="560"/>
        <item m="1" x="561"/>
        <item m="1" x="562"/>
        <item m="1" x="563"/>
        <item m="1" x="564"/>
        <item m="1" x="565"/>
        <item m="1" x="566"/>
        <item m="1" x="567"/>
        <item m="1" x="568"/>
        <item m="1" x="569"/>
        <item m="1" x="570"/>
        <item m="1" x="571"/>
        <item m="1" x="572"/>
        <item m="1" x="573"/>
        <item m="1" x="574"/>
        <item m="1" x="575"/>
        <item m="1" x="576"/>
        <item m="1" x="577"/>
        <item m="1" x="578"/>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410"/>
        <item m="1" x="411"/>
        <item m="1" x="412"/>
        <item m="1" x="413"/>
        <item m="1" x="414"/>
        <item m="1" x="415"/>
        <item m="1" x="416"/>
        <item m="1" x="417"/>
        <item m="1" x="418"/>
        <item m="1" x="419"/>
        <item m="1" x="420"/>
        <item m="1" x="421"/>
        <item m="1" x="422"/>
        <item m="1" x="423"/>
        <item m="1" x="424"/>
        <item m="1" x="425"/>
        <item m="1" x="426"/>
        <item m="1" x="427"/>
        <item m="1" x="428"/>
        <item m="1" x="429"/>
        <item m="1" x="430"/>
        <item m="1" x="431"/>
        <item m="1" x="432"/>
        <item m="1" x="433"/>
        <item m="1" x="434"/>
        <item m="1" x="435"/>
        <item m="1" x="436"/>
        <item m="1" x="437"/>
        <item m="1" x="438"/>
        <item m="1" x="439"/>
        <item m="1" x="440"/>
        <item m="1" x="441"/>
        <item m="1" x="442"/>
        <item m="1" x="443"/>
        <item m="1" x="444"/>
        <item m="1" x="445"/>
        <item m="1" x="446"/>
        <item m="1" x="447"/>
        <item m="1" x="448"/>
        <item m="1" x="449"/>
        <item m="1" x="450"/>
        <item m="1" x="451"/>
        <item m="1" x="452"/>
        <item m="1" x="453"/>
        <item m="1" x="454"/>
        <item m="1" x="455"/>
        <item m="1" x="456"/>
        <item m="1" x="457"/>
        <item m="1" x="458"/>
        <item m="1" x="459"/>
        <item m="1" x="460"/>
        <item m="1" x="461"/>
        <item m="1" x="462"/>
        <item m="1" x="463"/>
        <item m="1" x="464"/>
        <item m="1" x="465"/>
        <item m="1" x="466"/>
        <item m="1" x="467"/>
        <item m="1" x="468"/>
        <item m="1" x="469"/>
        <item m="1" x="470"/>
        <item m="1" x="471"/>
        <item m="1" x="472"/>
        <item m="1" x="473"/>
        <item m="1" x="474"/>
        <item m="1" x="475"/>
        <item m="1" x="476"/>
        <item m="1" x="477"/>
        <item m="1" x="478"/>
        <item m="1" x="479"/>
        <item m="1" x="480"/>
        <item m="1" x="481"/>
        <item m="1" x="482"/>
        <item m="1" x="483"/>
        <item m="1" x="484"/>
        <item m="1" x="485"/>
        <item m="1" x="486"/>
        <item m="1" x="487"/>
        <item m="1" x="488"/>
        <item m="1" x="489"/>
        <item m="1" x="490"/>
        <item m="1" x="491"/>
        <item m="1" x="492"/>
        <item m="1" x="493"/>
        <item m="1" x="494"/>
        <item m="1" x="495"/>
        <item m="1" x="496"/>
        <item m="1" x="497"/>
        <item m="1" x="498"/>
        <item m="1" x="499"/>
        <item m="1" x="500"/>
        <item m="1" x="501"/>
        <item m="1" x="502"/>
        <item m="1" x="503"/>
        <item m="1" x="504"/>
        <item m="1" x="505"/>
        <item m="1" x="506"/>
        <item m="1" x="507"/>
        <item m="1" x="508"/>
        <item m="1" x="509"/>
        <item m="1" x="510"/>
        <item m="1" x="511"/>
        <item m="1" x="512"/>
        <item m="1" x="513"/>
        <item m="1" x="514"/>
        <item m="1" x="515"/>
        <item m="1" x="516"/>
        <item m="1" x="517"/>
        <item m="1" x="518"/>
        <item m="1" x="519"/>
        <item m="1" x="520"/>
        <item m="1" x="521"/>
        <item m="1" x="522"/>
        <item m="1" x="523"/>
        <item m="1" x="524"/>
        <item m="1" x="525"/>
        <item m="1" x="526"/>
        <item m="1" x="527"/>
        <item m="1" x="528"/>
        <item m="1" x="529"/>
        <item m="1" x="530"/>
        <item m="1" x="531"/>
        <item m="1" x="532"/>
        <item m="1" x="533"/>
        <item m="1" x="534"/>
        <item m="1" x="535"/>
        <item m="1" x="536"/>
        <item m="1" x="537"/>
        <item m="1" x="538"/>
        <item m="1" x="539"/>
        <item m="1" x="540"/>
        <item m="1" x="541"/>
        <item m="1" x="542"/>
        <item m="1" x="543"/>
        <item m="1" x="544"/>
        <item m="1" x="545"/>
        <item m="1" x="546"/>
        <item m="1" x="547"/>
        <item m="1" x="548"/>
        <item x="2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x v="7"/>
    </i>
  </rowItems>
  <colFields count="1">
    <field x="-2"/>
  </colFields>
  <colItems count="3">
    <i>
      <x/>
    </i>
    <i i="1">
      <x v="1"/>
    </i>
    <i i="2">
      <x v="2"/>
    </i>
  </colItems>
  <dataFields count="3">
    <dataField name="Maintenance Delay Time" fld="3" baseField="0" baseItem="0" numFmtId="43"/>
    <dataField name="Available Time" fld="5" subtotal="average" baseField="1" baseItem="0" numFmtId="1"/>
    <dataField name="Target PA" fld="7" subtotal="average" baseField="0" baseItem="0" numFmtId="9"/>
  </dataFields>
  <formats count="13">
    <format dxfId="67">
      <pivotArea field="0" type="button" dataOnly="0" labelOnly="1" outline="0"/>
    </format>
    <format dxfId="66">
      <pivotArea dataOnly="0" labelOnly="1" outline="0" fieldPosition="0">
        <references count="1">
          <reference field="4294967294" count="1">
            <x v="0"/>
          </reference>
        </references>
      </pivotArea>
    </format>
    <format dxfId="65">
      <pivotArea field="0" type="button" dataOnly="0" labelOnly="1" outline="0"/>
    </format>
    <format dxfId="64">
      <pivotArea dataOnly="0" labelOnly="1" outline="0" fieldPosition="0">
        <references count="1">
          <reference field="4294967294" count="1">
            <x v="0"/>
          </reference>
        </references>
      </pivotArea>
    </format>
    <format dxfId="63">
      <pivotArea field="0" type="button" dataOnly="0" labelOnly="1" outline="0"/>
    </format>
    <format dxfId="62">
      <pivotArea outline="0" collapsedLevelsAreSubtotals="1" fieldPosition="0">
        <references count="1">
          <reference field="4294967294" count="1" selected="0">
            <x v="2"/>
          </reference>
        </references>
      </pivotArea>
    </format>
    <format dxfId="61">
      <pivotArea field="1" type="button" dataOnly="0" labelOnly="1" outline="0" axis="axisRow" fieldPosition="0"/>
    </format>
    <format dxfId="60">
      <pivotArea dataOnly="0" labelOnly="1" outline="0" fieldPosition="0">
        <references count="1">
          <reference field="4294967294" count="3">
            <x v="0"/>
            <x v="1"/>
            <x v="2"/>
          </reference>
        </references>
      </pivotArea>
    </format>
    <format dxfId="59">
      <pivotArea type="all" dataOnly="0" outline="0" fieldPosition="0"/>
    </format>
    <format dxfId="58">
      <pivotArea outline="0" collapsedLevelsAreSubtotals="1" fieldPosition="0"/>
    </format>
    <format dxfId="57">
      <pivotArea field="1" type="button" dataOnly="0" labelOnly="1" outline="0" axis="axisRow" fieldPosition="0"/>
    </format>
    <format dxfId="56">
      <pivotArea dataOnly="0" labelOnly="1" fieldPosition="0">
        <references count="1">
          <reference field="1" count="0"/>
        </references>
      </pivotArea>
    </format>
    <format dxfId="55">
      <pivotArea dataOnly="0" labelOnly="1" outline="0" fieldPosition="0">
        <references count="1">
          <reference field="4294967294" count="3">
            <x v="0"/>
            <x v="1"/>
            <x v="2"/>
          </reference>
        </references>
      </pivotArea>
    </format>
  </formats>
  <chartFormats count="4">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2"/>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5B4B67-E580-42FB-B404-E6DA435AC61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87:Q106" firstHeaderRow="0" firstDataRow="1" firstDataCol="1"/>
  <pivotFields count="7">
    <pivotField axis="axisRow" showAll="0">
      <items count="19">
        <item x="0"/>
        <item x="1"/>
        <item x="2"/>
        <item x="3"/>
        <item x="4"/>
        <item x="5"/>
        <item x="6"/>
        <item x="7"/>
        <item x="8"/>
        <item x="9"/>
        <item x="10"/>
        <item x="11"/>
        <item x="12"/>
        <item x="13"/>
        <item x="14"/>
        <item x="15"/>
        <item x="16"/>
        <item x="17"/>
        <item t="default"/>
      </items>
    </pivotField>
    <pivotField numFmtId="14" showAll="0"/>
    <pivotField dataField="1" numFmtId="20" showAll="0"/>
    <pivotField numFmtId="43" showAll="0"/>
    <pivotField numFmtId="43" showAll="0"/>
    <pivotField dataField="1" numFmtId="43" showAll="0"/>
    <pivotField dataField="1" dragToRow="0" dragToCol="0" dragToPage="0" showAll="0" defaultSubtotal="0"/>
  </pivotFields>
  <rowFields count="1">
    <field x="0"/>
  </rowFields>
  <rowItems count="19">
    <i>
      <x/>
    </i>
    <i>
      <x v="1"/>
    </i>
    <i>
      <x v="2"/>
    </i>
    <i>
      <x v="3"/>
    </i>
    <i>
      <x v="4"/>
    </i>
    <i>
      <x v="5"/>
    </i>
    <i>
      <x v="6"/>
    </i>
    <i>
      <x v="7"/>
    </i>
    <i>
      <x v="8"/>
    </i>
    <i>
      <x v="9"/>
    </i>
    <i>
      <x v="10"/>
    </i>
    <i>
      <x v="11"/>
    </i>
    <i>
      <x v="12"/>
    </i>
    <i>
      <x v="13"/>
    </i>
    <i>
      <x v="14"/>
    </i>
    <i>
      <x v="15"/>
    </i>
    <i>
      <x v="16"/>
    </i>
    <i>
      <x v="17"/>
    </i>
    <i t="grand">
      <x/>
    </i>
  </rowItems>
  <colFields count="1">
    <field x="-2"/>
  </colFields>
  <colItems count="3">
    <i>
      <x/>
    </i>
    <i i="1">
      <x v="1"/>
    </i>
    <i i="2">
      <x v="2"/>
    </i>
  </colItems>
  <dataFields count="3">
    <dataField name="Sum of OPERATIONAL HOURS" fld="2" baseField="0" baseItem="1" numFmtId="20"/>
    <dataField name="Sum of MAINTENANCE DELAY" fld="5" baseField="0" baseItem="0" numFmtId="43"/>
    <dataField name="Sum of WEEKLY MA" fld="6" baseField="0" baseItem="0"/>
  </dataFields>
  <formats count="2">
    <format dxfId="38">
      <pivotArea collapsedLevelsAreSubtotals="1" fieldPosition="0">
        <references count="1">
          <reference field="0" count="0"/>
        </references>
      </pivotArea>
    </format>
    <format dxfId="37">
      <pivotArea collapsedLevelsAreSubtotals="1" fieldPosition="0">
        <references count="2">
          <reference field="4294967294" count="2" selected="0">
            <x v="0"/>
            <x v="1"/>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FBA80A6-18B8-4B39-9AFD-3B313D8B6E13}" name="PivotTable3" cacheId="1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B29:D86" firstHeaderRow="0" firstDataRow="1" firstDataCol="1" rowPageCount="1" colPageCount="1"/>
  <pivotFields count="31">
    <pivotField numFmtId="165" showAll="0"/>
    <pivotField showAll="0"/>
    <pivotField numFmtId="1" showAll="0"/>
    <pivotField dataField="1" numFmtId="43" showAll="0"/>
    <pivotField axis="axisPage" multipleItemSelectionAllowed="1" showAll="0">
      <items count="4">
        <item h="1" x="0"/>
        <item h="1" x="2"/>
        <item x="1"/>
        <item t="default"/>
      </items>
    </pivotField>
    <pivotField numFmtId="1" showAll="0"/>
    <pivotField showAll="0"/>
    <pivotField showAll="0"/>
    <pivotField showAll="0"/>
    <pivotField showAll="0"/>
    <pivotField showAll="0">
      <items count="580">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549"/>
        <item m="1" x="550"/>
        <item m="1" x="551"/>
        <item m="1" x="552"/>
        <item m="1" x="553"/>
        <item m="1" x="554"/>
        <item m="1" x="555"/>
        <item m="1" x="556"/>
        <item m="1" x="557"/>
        <item m="1" x="558"/>
        <item m="1" x="559"/>
        <item m="1" x="560"/>
        <item m="1" x="561"/>
        <item m="1" x="562"/>
        <item m="1" x="563"/>
        <item m="1" x="564"/>
        <item m="1" x="565"/>
        <item m="1" x="566"/>
        <item m="1" x="567"/>
        <item m="1" x="568"/>
        <item m="1" x="569"/>
        <item m="1" x="570"/>
        <item m="1" x="571"/>
        <item m="1" x="572"/>
        <item m="1" x="573"/>
        <item m="1" x="574"/>
        <item m="1" x="575"/>
        <item m="1" x="576"/>
        <item m="1" x="577"/>
        <item m="1" x="578"/>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410"/>
        <item m="1" x="411"/>
        <item m="1" x="412"/>
        <item m="1" x="413"/>
        <item m="1" x="414"/>
        <item m="1" x="415"/>
        <item m="1" x="416"/>
        <item m="1" x="417"/>
        <item m="1" x="418"/>
        <item m="1" x="419"/>
        <item m="1" x="420"/>
        <item m="1" x="421"/>
        <item m="1" x="422"/>
        <item m="1" x="423"/>
        <item m="1" x="424"/>
        <item m="1" x="425"/>
        <item m="1" x="426"/>
        <item m="1" x="427"/>
        <item m="1" x="428"/>
        <item m="1" x="429"/>
        <item m="1" x="430"/>
        <item m="1" x="431"/>
        <item m="1" x="432"/>
        <item m="1" x="433"/>
        <item m="1" x="434"/>
        <item m="1" x="435"/>
        <item m="1" x="436"/>
        <item m="1" x="437"/>
        <item m="1" x="438"/>
        <item m="1" x="439"/>
        <item m="1" x="440"/>
        <item m="1" x="441"/>
        <item m="1" x="442"/>
        <item m="1" x="443"/>
        <item m="1" x="444"/>
        <item m="1" x="445"/>
        <item m="1" x="446"/>
        <item m="1" x="447"/>
        <item m="1" x="448"/>
        <item m="1" x="449"/>
        <item m="1" x="450"/>
        <item m="1" x="451"/>
        <item m="1" x="452"/>
        <item m="1" x="453"/>
        <item m="1" x="454"/>
        <item m="1" x="455"/>
        <item m="1" x="456"/>
        <item m="1" x="457"/>
        <item m="1" x="458"/>
        <item m="1" x="459"/>
        <item m="1" x="460"/>
        <item m="1" x="461"/>
        <item m="1" x="462"/>
        <item m="1" x="463"/>
        <item m="1" x="464"/>
        <item m="1" x="465"/>
        <item m="1" x="466"/>
        <item m="1" x="467"/>
        <item m="1" x="468"/>
        <item m="1" x="469"/>
        <item m="1" x="470"/>
        <item m="1" x="471"/>
        <item m="1" x="472"/>
        <item m="1" x="473"/>
        <item m="1" x="474"/>
        <item m="1" x="475"/>
        <item m="1" x="476"/>
        <item m="1" x="477"/>
        <item m="1" x="478"/>
        <item m="1" x="479"/>
        <item m="1" x="480"/>
        <item m="1" x="481"/>
        <item m="1" x="482"/>
        <item m="1" x="483"/>
        <item m="1" x="484"/>
        <item m="1" x="485"/>
        <item m="1" x="486"/>
        <item m="1" x="487"/>
        <item m="1" x="488"/>
        <item m="1" x="489"/>
        <item m="1" x="490"/>
        <item m="1" x="491"/>
        <item m="1" x="492"/>
        <item m="1" x="493"/>
        <item m="1" x="494"/>
        <item m="1" x="495"/>
        <item m="1" x="496"/>
        <item m="1" x="497"/>
        <item m="1" x="498"/>
        <item m="1" x="499"/>
        <item m="1" x="500"/>
        <item m="1" x="501"/>
        <item m="1" x="502"/>
        <item m="1" x="503"/>
        <item m="1" x="504"/>
        <item m="1" x="505"/>
        <item m="1" x="506"/>
        <item m="1" x="507"/>
        <item m="1" x="508"/>
        <item m="1" x="509"/>
        <item m="1" x="510"/>
        <item m="1" x="511"/>
        <item m="1" x="512"/>
        <item m="1" x="513"/>
        <item m="1" x="514"/>
        <item m="1" x="515"/>
        <item m="1" x="516"/>
        <item m="1" x="517"/>
        <item m="1" x="518"/>
        <item m="1" x="519"/>
        <item m="1" x="520"/>
        <item m="1" x="521"/>
        <item m="1" x="522"/>
        <item m="1" x="523"/>
        <item m="1" x="524"/>
        <item m="1" x="525"/>
        <item m="1" x="526"/>
        <item m="1" x="527"/>
        <item m="1" x="528"/>
        <item m="1" x="529"/>
        <item m="1" x="530"/>
        <item m="1" x="531"/>
        <item m="1" x="532"/>
        <item m="1" x="533"/>
        <item m="1" x="534"/>
        <item m="1" x="535"/>
        <item m="1" x="536"/>
        <item m="1" x="537"/>
        <item m="1" x="538"/>
        <item m="1" x="539"/>
        <item m="1" x="540"/>
        <item m="1" x="541"/>
        <item m="1" x="542"/>
        <item m="1" x="543"/>
        <item m="1" x="544"/>
        <item m="1" x="545"/>
        <item m="1" x="546"/>
        <item m="1" x="547"/>
        <item m="1" x="548"/>
        <item x="2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t="default"/>
      </items>
    </pivotField>
    <pivotField showAll="0"/>
    <pivotField showAll="0"/>
    <pivotField axis="axisRow" showAll="0" sortType="descending">
      <items count="113">
        <item x="0"/>
        <item x="20"/>
        <item m="1" x="83"/>
        <item x="13"/>
        <item m="1" x="98"/>
        <item x="5"/>
        <item m="1" x="70"/>
        <item m="1" x="85"/>
        <item x="14"/>
        <item x="30"/>
        <item m="1" x="77"/>
        <item x="21"/>
        <item x="8"/>
        <item m="1" x="72"/>
        <item m="1" x="92"/>
        <item m="1" x="75"/>
        <item m="1" x="94"/>
        <item x="7"/>
        <item x="19"/>
        <item x="9"/>
        <item x="10"/>
        <item x="48"/>
        <item x="33"/>
        <item x="17"/>
        <item x="18"/>
        <item m="1" x="101"/>
        <item x="39"/>
        <item x="27"/>
        <item x="3"/>
        <item m="1" x="74"/>
        <item m="1" x="79"/>
        <item x="16"/>
        <item m="1" x="108"/>
        <item x="34"/>
        <item x="50"/>
        <item m="1" x="81"/>
        <item m="1" x="69"/>
        <item x="49"/>
        <item x="32"/>
        <item m="1" x="80"/>
        <item m="1" x="71"/>
        <item m="1" x="82"/>
        <item m="1" x="91"/>
        <item m="1" x="87"/>
        <item m="1" x="73"/>
        <item m="1" x="104"/>
        <item x="44"/>
        <item x="1"/>
        <item x="40"/>
        <item x="53"/>
        <item m="1" x="90"/>
        <item x="31"/>
        <item x="37"/>
        <item m="1" x="111"/>
        <item m="1" x="76"/>
        <item m="1" x="88"/>
        <item x="46"/>
        <item m="1" x="93"/>
        <item x="36"/>
        <item x="66"/>
        <item m="1" x="89"/>
        <item m="1" x="96"/>
        <item m="1" x="86"/>
        <item x="62"/>
        <item m="1" x="68"/>
        <item m="1" x="97"/>
        <item x="58"/>
        <item x="28"/>
        <item x="25"/>
        <item m="1" x="102"/>
        <item x="2"/>
        <item x="55"/>
        <item m="1" x="99"/>
        <item x="15"/>
        <item x="38"/>
        <item m="1" x="95"/>
        <item x="11"/>
        <item m="1" x="100"/>
        <item x="26"/>
        <item x="29"/>
        <item x="22"/>
        <item m="1" x="103"/>
        <item m="1" x="106"/>
        <item m="1" x="110"/>
        <item x="12"/>
        <item x="23"/>
        <item m="1" x="107"/>
        <item m="1" x="84"/>
        <item x="4"/>
        <item m="1" x="105"/>
        <item m="1" x="109"/>
        <item m="1" x="78"/>
        <item x="67"/>
        <item x="6"/>
        <item x="24"/>
        <item x="35"/>
        <item x="41"/>
        <item x="42"/>
        <item x="43"/>
        <item x="45"/>
        <item x="47"/>
        <item x="51"/>
        <item x="52"/>
        <item x="54"/>
        <item x="56"/>
        <item x="57"/>
        <item x="59"/>
        <item x="60"/>
        <item x="61"/>
        <item x="63"/>
        <item x="64"/>
        <item x="65"/>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defaultSubtotal="0"/>
    <pivotField showAll="0" defaultSubtotal="0">
      <items count="14">
        <item x="0"/>
        <item x="1"/>
        <item x="2"/>
        <item x="3"/>
        <item x="4"/>
        <item x="5"/>
        <item x="6"/>
        <item x="7"/>
        <item x="8"/>
        <item x="9"/>
        <item x="10"/>
        <item x="11"/>
        <item x="12"/>
        <item x="13"/>
      </items>
    </pivotField>
  </pivotFields>
  <rowFields count="1">
    <field x="13"/>
  </rowFields>
  <rowItems count="57">
    <i>
      <x v="84"/>
    </i>
    <i>
      <x v="9"/>
    </i>
    <i>
      <x v="28"/>
    </i>
    <i>
      <x v="80"/>
    </i>
    <i>
      <x v="33"/>
    </i>
    <i>
      <x v="85"/>
    </i>
    <i>
      <x v="79"/>
    </i>
    <i>
      <x v="99"/>
    </i>
    <i>
      <x v="52"/>
    </i>
    <i>
      <x v="27"/>
    </i>
    <i>
      <x v="96"/>
    </i>
    <i>
      <x v="70"/>
    </i>
    <i>
      <x v="106"/>
    </i>
    <i>
      <x v="59"/>
    </i>
    <i>
      <x/>
    </i>
    <i>
      <x v="88"/>
    </i>
    <i>
      <x v="11"/>
    </i>
    <i>
      <x v="47"/>
    </i>
    <i>
      <x v="24"/>
    </i>
    <i>
      <x v="73"/>
    </i>
    <i>
      <x v="48"/>
    </i>
    <i>
      <x v="63"/>
    </i>
    <i>
      <x v="23"/>
    </i>
    <i>
      <x v="74"/>
    </i>
    <i>
      <x v="103"/>
    </i>
    <i>
      <x v="97"/>
    </i>
    <i>
      <x v="37"/>
    </i>
    <i>
      <x v="20"/>
    </i>
    <i>
      <x v="5"/>
    </i>
    <i>
      <x v="31"/>
    </i>
    <i>
      <x v="51"/>
    </i>
    <i>
      <x v="8"/>
    </i>
    <i>
      <x v="38"/>
    </i>
    <i>
      <x v="19"/>
    </i>
    <i>
      <x v="66"/>
    </i>
    <i>
      <x v="21"/>
    </i>
    <i>
      <x v="109"/>
    </i>
    <i>
      <x v="108"/>
    </i>
    <i>
      <x v="1"/>
    </i>
    <i>
      <x v="49"/>
    </i>
    <i>
      <x v="12"/>
    </i>
    <i>
      <x v="17"/>
    </i>
    <i>
      <x v="105"/>
    </i>
    <i>
      <x v="78"/>
    </i>
    <i>
      <x v="46"/>
    </i>
    <i>
      <x v="67"/>
    </i>
    <i>
      <x v="95"/>
    </i>
    <i>
      <x v="98"/>
    </i>
    <i>
      <x v="76"/>
    </i>
    <i>
      <x v="56"/>
    </i>
    <i>
      <x v="34"/>
    </i>
    <i>
      <x v="102"/>
    </i>
    <i>
      <x v="93"/>
    </i>
    <i>
      <x v="110"/>
    </i>
    <i>
      <x v="111"/>
    </i>
    <i>
      <x v="107"/>
    </i>
    <i t="grand">
      <x/>
    </i>
  </rowItems>
  <colFields count="1">
    <field x="-2"/>
  </colFields>
  <colItems count="2">
    <i>
      <x/>
    </i>
    <i i="1">
      <x v="1"/>
    </i>
  </colItems>
  <pageFields count="1">
    <pageField fld="4" hier="-1"/>
  </pageFields>
  <dataFields count="2">
    <dataField name="Sum of DELAY" fld="3" baseField="0" baseItem="0" numFmtId="43"/>
    <dataField name="Sum of DELAY2" fld="3" baseField="13" baseItem="65" numFmtId="10">
      <extLst>
        <ext xmlns:x14="http://schemas.microsoft.com/office/spreadsheetml/2009/9/main" uri="{E15A36E0-9728-4e99-A89B-3F7291B0FE68}">
          <x14:dataField pivotShowAs="percentOfRunningTotal"/>
        </ext>
      </extLst>
    </dataField>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TN_DELAY_TYPE" xr10:uid="{22389811-7DD2-4DEE-9688-3AC979347F1B}" sourceName="MTN DELAY TYPE">
  <pivotTables>
    <pivotTable tabId="78" name="PivotWeekly"/>
  </pivotTables>
  <data>
    <tabular pivotCacheId="1473947141">
      <items count="3">
        <i x="0"/>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TN_DELAY_TYPE1" xr10:uid="{42838319-75DA-43F2-8E0E-007A9097394C}" sourceName="MTN DELAY TYPE">
  <pivotTables>
    <pivotTable tabId="78" name="PivotMonthly"/>
  </pivotTables>
  <data>
    <tabular pivotCacheId="1473947141">
      <items count="3">
        <i x="0"/>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7F07E5E-DBE3-401A-84C8-0D9E6478BC4A}" sourceName="YEAR">
  <pivotTables>
    <pivotTable tabId="78" name="PivotTable10"/>
  </pivotTables>
  <data>
    <tabular pivotCacheId="1473947141">
      <items count="3">
        <i x="1" s="1" nd="1"/>
        <i x="2" s="1" nd="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TN_DELAY_TYPE2" xr10:uid="{306151F5-F8EF-46DF-ADC1-A6988F0C2C40}" sourceName="MTN DELAY TYPE">
  <pivotTables>
    <pivotTable tabId="78" name="PivotTable10"/>
  </pivotTables>
  <data>
    <tabular pivotCacheId="1473947141">
      <items count="3">
        <i x="0" nd="1"/>
        <i x="2" s="1" nd="1"/>
        <i x="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TN DELAY TYPE" xr10:uid="{E0AD2231-F822-4F1E-B331-332B6CFA238A}" cache="Slicer_MTN_DELAY_TYPE" caption="MTN DELAY TYPE" rowHeight="241300"/>
  <slicer name="MTN DELAY TYPE 1" xr10:uid="{D76B690E-3D88-4883-A301-C8AA88A4AB34}" cache="Slicer_MTN_DELAY_TYPE1" caption="MTN DELAY TYPE" style="SlicerStyleLight4" rowHeight="241300"/>
  <slicer name="YEAR" xr10:uid="{0BFC2FC3-D2B4-4BF6-B1B2-D9B87DD04D4B}" cache="Slicer_YEAR" caption="YEAR" rowHeight="241300"/>
  <slicer name="MTN DELAY TYPE 2" xr10:uid="{9489A65A-FBD8-4D3B-87B0-08A50174F5B0}" cache="Slicer_MTN_DELAY_TYPE2" caption="MTN DELAY TY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B6095C-2978-46B0-81C4-A576143A9AF8}" name="Table2" displayName="Table2" ref="B1:I244" totalsRowShown="0">
  <autoFilter ref="B1:I244" xr:uid="{F2B6095C-2978-46B0-81C4-A576143A9AF8}"/>
  <tableColumns count="8">
    <tableColumn id="1" xr3:uid="{00631AE7-33A2-420A-B1DA-59BDF651B873}" name="WEEK">
      <calculatedColumnFormula>_xlfn.ISOWEEKNUM(Table2[[#This Row],[DATE]])</calculatedColumnFormula>
    </tableColumn>
    <tableColumn id="7" xr3:uid="{74E9B040-2546-4716-AE30-4FCC77767E00}" name="WEEK2" dataDxfId="36">
      <calculatedColumnFormula>_xlfn.ISOWEEKNUM(Table2[[#This Row],[DATE]])</calculatedColumnFormula>
    </tableColumn>
    <tableColumn id="8" xr3:uid="{56DAFA84-CD56-4753-8BC4-3D2F9779B7B9}" name="MONTH" dataDxfId="35">
      <calculatedColumnFormula>UPPER(TEXT(MONTH(Table2[[#This Row],[DATE]])*29,"mmm"))</calculatedColumnFormula>
    </tableColumn>
    <tableColumn id="2" xr3:uid="{DAEE138C-92A5-4C2B-8214-DF3F5DD54017}" name="DATE" dataDxfId="34">
      <calculatedColumnFormula>E1+1</calculatedColumnFormula>
    </tableColumn>
    <tableColumn id="3" xr3:uid="{E5A804D8-675F-466A-9991-69E1483E95F8}" name="OPERATIONAL HOURS" dataDxfId="33"/>
    <tableColumn id="4" xr3:uid="{60877575-65A2-4C1F-9977-4B9BC0D785EB}" name="UNSCHEDULED" dataCellStyle="Comma">
      <calculatedColumnFormula>SUMIFS(CHPP_DELAY[DELAY],CHPP_DELAY[MTN DELAY TYPE],"Unscheduled",CHPP_DELAY[DATE],Table2[[#This Row],[DATE]])</calculatedColumnFormula>
    </tableColumn>
    <tableColumn id="5" xr3:uid="{D42F7FF4-4EE9-4ECF-A697-2C4C0D001391}" name="SCHEDULED" dataCellStyle="Comma">
      <calculatedColumnFormula>SUMIFS(CHPP_DELAY[DELAY],CHPP_DELAY[MTN DELAY TYPE],"Scheduled",CHPP_DELAY[DATE],Table2[[#This Row],[DATE]])</calculatedColumnFormula>
    </tableColumn>
    <tableColumn id="6" xr3:uid="{37500F65-B5BC-4B99-ACF3-DE70A20B587D}" name="MAINTENANCE DELAY" dataCellStyle="Comma">
      <calculatedColumnFormula>SUM(Table2[[#This Row],[UNSCHEDULED]:[SCHEDULED]])</calculatedColumnFormula>
    </tableColumn>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E1080EC4-C8A0-4E4D-9A46-516A32BCD3BD}" name="CHPP_DELAY" displayName="CHPP_DELAY" ref="B7:AB2151" totalsRowShown="0">
  <autoFilter ref="B7:AB2151" xr:uid="{E1080EC4-C8A0-4E4D-9A46-516A32BCD3BD}"/>
  <tableColumns count="27">
    <tableColumn id="1" xr3:uid="{DABF36AD-A576-4463-B1FC-597A3D5FDBCC}" name="WEEK" dataDxfId="1">
      <calculatedColumnFormula>_xlfn.ISOWEEKNUM(CHPP_DELAY[[#This Row],[DATE]])</calculatedColumnFormula>
    </tableColumn>
    <tableColumn id="16" xr3:uid="{54F69EE9-2F33-4FCF-BFC8-2134A788A668}" name="MONTH" dataDxfId="32">
      <calculatedColumnFormula>UPPER(TEXT(MONTH(CHPP_DELAY[[#This Row],[DATE]])*29,"mmm"))</calculatedColumnFormula>
    </tableColumn>
    <tableColumn id="22" xr3:uid="{C38586CE-13C1-45E0-8C4A-0ABF5AC63E06}" name="YEAR" dataDxfId="31">
      <calculatedColumnFormula>YEAR(CHPP_DELAY[[#This Row],[DATE]])</calculatedColumnFormula>
    </tableColumn>
    <tableColumn id="17" xr3:uid="{4BFA4178-9186-46CB-B62A-1D84A6C11BD7}" name="DELAY" dataDxfId="30" dataCellStyle="Comma">
      <calculatedColumnFormula>(CHPP_DELAY[[#This Row],[START]]-CHPP_DELAY[[#This Row],[STOP]])*24</calculatedColumnFormula>
    </tableColumn>
    <tableColumn id="18" xr3:uid="{4AC97AB8-4B25-4EC9-8B71-2FBC91937A88}" name="MTN DELAY TYPE" dataDxfId="29" dataCellStyle="Comma">
      <calculatedColumnFormula array="1">_xlfn.IFNA(_xlfn.IFS(CHPP_DELAY[[#This Row],[SCH MTN]]&lt;&gt;"","Scheduled",CHPP_DELAY[[#This Row],[UNSCH MTN]]&lt;&gt;"","Unscheduled"),"")</calculatedColumnFormula>
    </tableColumn>
    <tableColumn id="21" xr3:uid="{CCD3D131-ACCF-42C3-9A68-8D357D41790D}" name="AVAILABLE TIME (MONTH)" dataDxfId="28" dataCellStyle="Comma">
      <calculatedColumnFormula>24*(DAY(EOMONTH(CHPP_DELAY[[#This Row],[DATE]],0)))</calculatedColumnFormula>
    </tableColumn>
    <tableColumn id="23" xr3:uid="{247D080F-47CB-4A04-B64A-5C8643BB7931}" name="MA TARGET" dataDxfId="27" dataCellStyle="Comma"/>
    <tableColumn id="20" xr3:uid="{2751E74A-5BEA-4F11-803B-B6781FB3D49C}" name="PA TARGET" dataDxfId="26" dataCellStyle="Comma"/>
    <tableColumn id="24" xr3:uid="{76309C31-E98A-4E3F-87FE-884EDA86FF82}" name="MTN NOTE" dataDxfId="25" dataCellStyle="Comma"/>
    <tableColumn id="26" xr3:uid="{CE83DC50-7940-46D8-83BF-46FC4CE93193}" name="TUM NOTE" dataDxfId="24" dataCellStyle="Comma">
      <calculatedColumnFormula>CHPP_DELAY[[#This Row],[NOTE]]</calculatedColumnFormula>
    </tableColumn>
    <tableColumn id="15" xr3:uid="{7DD78F8D-ACB8-473C-B709-3ECFCE3ABEED}" name="DATE" dataDxfId="23"/>
    <tableColumn id="2" xr3:uid="{4F6EF03C-4275-4893-8A58-5AE2B43C7BD1}" name="STOP" dataDxfId="22"/>
    <tableColumn id="3" xr3:uid="{64DF3418-41FF-458B-8B43-DC9FDEDD76F6}" name="START" dataDxfId="21"/>
    <tableColumn id="4" xr3:uid="{3E826F48-23D6-477F-889F-4FE07B6879A0}" name="EQUIPMENT"/>
    <tableColumn id="5" xr3:uid="{5DB35061-55E2-4C9C-90BC-F8EB90A3528F}" name="EQ. DESC."/>
    <tableColumn id="6" xr3:uid="{9FA53D57-CF70-4E29-8842-173F1B7B894E}" name="DELAY OPS" dataDxfId="20" dataCellStyle="Comma">
      <calculatedColumnFormula>(CHPP_DELAY[[#This Row],[START]]-CHPP_DELAY[[#This Row],[STOP]])*24</calculatedColumnFormula>
    </tableColumn>
    <tableColumn id="7" xr3:uid="{D697C247-CA3A-4688-86AA-C7C3F7CBD143}" name="SCH MTN"/>
    <tableColumn id="8" xr3:uid="{88748177-1FED-4A64-B98C-83E4BD7AC3F4}" name="UNSCH MTN"/>
    <tableColumn id="9" xr3:uid="{31491698-4DDF-4C12-B697-08B2AE5759CB}" name="SCH OPS"/>
    <tableColumn id="10" xr3:uid="{8C635134-871B-467E-8DB0-DEE8B6BBCF6C}" name="UNSCH OPS"/>
    <tableColumn id="11" xr3:uid="{B36DB4F4-F9D5-49AA-B2B4-9D4F9DD3A845}" name="MINING DELAY"/>
    <tableColumn id="12" xr3:uid="{8401FA07-B394-4E82-9A75-25D79E903796}" name="WEATHER DELAY"/>
    <tableColumn id="13" xr3:uid="{A5DE60D0-A971-420D-BDEF-39D6992AF0C4}" name="OTHER DELAY"/>
    <tableColumn id="14" xr3:uid="{BC393375-B0C3-4BA1-A4A2-2E445E46CF8B}" name="Column1"/>
    <tableColumn id="19" xr3:uid="{6106369B-AB03-43B2-9036-1D79BA8EB3FE}" name="Column2"/>
    <tableColumn id="25" xr3:uid="{CA1D8EAE-C8D9-4DD9-9254-B51E1FBC2272}" name="NOTE">
      <calculatedColumnFormula array="1">_xlfn.IFS(AND(CHPP_DELAY[[#This Row],[Column1]]="",CHPP_DELAY[[#This Row],[Column2]]=""),"",CHPP_DELAY[[#This Row],[Column1]]&lt;&gt;"",CHPP_DELAY[[#This Row],[Column1]],CHPP_DELAY[[#This Row],[Column2]]&lt;&gt;"",CHPP_DELAY[[#This Row],[Column2]])</calculatedColumnFormula>
    </tableColumn>
    <tableColumn id="27" xr3:uid="{DFC1F2D3-2819-4B1E-B541-19C5334CC9FB}" name="PICA"/>
  </tableColumns>
  <tableStyleInfo name="TableStyleLight9"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058C3D-6729-42CD-87F9-5F8EE0B31507}" name="Table1" displayName="Table1" ref="A1:B290" totalsRowShown="0">
  <autoFilter ref="A1:B290" xr:uid="{8E058C3D-6729-42CD-87F9-5F8EE0B31507}">
    <filterColumn colId="0">
      <filters>
        <filter val="BN-1005"/>
        <filter val="BN-1070"/>
        <filter val="BN-1928"/>
      </filters>
    </filterColumn>
  </autoFilter>
  <tableColumns count="2">
    <tableColumn id="1" xr3:uid="{F6109541-8D33-42F6-906A-6027FEF455A9}" name="EQUIPMENT"/>
    <tableColumn id="2" xr3:uid="{36F14A55-137E-48FF-8F20-E5358189F2AE}" name="EQUIPMENT 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CAA1182-A51F-403B-8164-1EDDFF9035AD}" name="Table4" displayName="Table4" ref="D7:K11" totalsRowCount="1" headerRowDxfId="19" dataDxfId="18">
  <autoFilter ref="D7:K10" xr:uid="{5CAA1182-A51F-403B-8164-1EDDFF9035AD}">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xmlns:xlrd2="http://schemas.microsoft.com/office/spreadsheetml/2017/richdata2" ref="D8:K10">
    <sortCondition ref="D8:D10"/>
  </sortState>
  <tableColumns count="8">
    <tableColumn id="1" xr3:uid="{C0A4E47F-2FA9-4461-8491-19F2BE476F33}" name="DATE" dataDxfId="17" totalsRowDxfId="16"/>
    <tableColumn id="2" xr3:uid="{4DC0933B-1405-4E49-8D99-C76DADEDA001}" name="STOP" dataDxfId="15" totalsRowDxfId="14"/>
    <tableColumn id="3" xr3:uid="{E178F769-F4C4-4E25-95E6-30BBA4CABFE8}" name="START" dataDxfId="13" totalsRowDxfId="12"/>
    <tableColumn id="4" xr3:uid="{D18E9399-46CB-4032-AC64-D8AC9A12F288}" name="EQUIPMENT" dataDxfId="11" totalsRowDxfId="10"/>
    <tableColumn id="5" xr3:uid="{5E7EE812-9552-49A2-B19B-070FD749A139}" name="EQ. DESC." totalsRowLabel="TOTAL" dataDxfId="9" totalsRowDxfId="8"/>
    <tableColumn id="6" xr3:uid="{647420BB-C01F-46F1-849D-34EECB1A24A8}" name="DELAY HOURS" totalsRowFunction="custom" dataDxfId="7" totalsRowDxfId="6" dataCellStyle="Comma" totalsRowCellStyle="Comma">
      <calculatedColumnFormula>24*(F8-E8)</calculatedColumnFormula>
      <totalsRowFormula>SUM(Table4[DELAY HOURS])</totalsRowFormula>
    </tableColumn>
    <tableColumn id="7" xr3:uid="{86CA48B6-1AED-41B7-81B7-0925CF65725E}" name="MAINTENANCE DELAY" dataDxfId="5" totalsRowDxfId="4"/>
    <tableColumn id="8" xr3:uid="{572E6EED-2D7F-46B7-B8A8-BA82F1DF4085}" name="REMARK" dataDxfId="3" totalsRowDxfId="2"/>
  </tableColumns>
  <tableStyleInfo name="TableStyleMedium2"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87" dT="2024-12-09T06:51:54.77" personId="{C99A375C-E225-4AAF-BEF1-C98240AF0201}" id="{DAE987F1-E1E5-4668-AC1B-6C592A771ED3}">
    <text>Available Time di Tanggal 1 dibuat hanya 12 jam (Berpindah tahun, sesuai TUM OPS)</text>
  </threadedComment>
  <threadedComment ref="K88" dT="2024-12-09T06:56:11.36" personId="{C99A375C-E225-4AAF-BEF1-C98240AF0201}" id="{7577F6F3-E5EA-4BE8-AC06-4359D7B99585}">
    <text>Info OPS
Muhamad Adilko :
Dari kalender Mining Day Off hanya 12 jam, dan dikarenakan CHPP Operational Hours  pada hari ini 13:25, oleh sebab itu effectiveness lebih dari 100%</text>
  </threadedComment>
  <threadedComment ref="K90" dT="2024-12-09T06:59:08.54" personId="{C99A375C-E225-4AAF-BEF1-C98240AF0201}" id="{5391CEA3-8D4F-4A90-88FD-B9BA6FAB471E}">
    <text>Tanggal 10 April libur operasional karena Idul Fitri (24 jam)</text>
  </threadedComment>
</ThreadedComments>
</file>

<file path=xl/threadedComments/threadedComment2.xml><?xml version="1.0" encoding="utf-8"?>
<ThreadedComments xmlns="http://schemas.microsoft.com/office/spreadsheetml/2018/threadedcomments" xmlns:x="http://schemas.openxmlformats.org/spreadsheetml/2006/main">
  <threadedComment ref="AA7" dT="2024-12-09T22:13:15.24" personId="{C99A375C-E225-4AAF-BEF1-C98240AF0201}" id="{926D4E95-7BF4-4B2C-9066-46C8146B3EAC}">
    <text>Original Note from OPS</text>
  </threadedComment>
  <threadedComment ref="AB7" dT="2024-12-09T22:13:15.24" personId="{C99A375C-E225-4AAF-BEF1-C98240AF0201}" id="{D07A159D-1077-4765-8209-21E7380D6EC7}">
    <text>Original Note from OPS</text>
  </threadedComment>
</ThreadedComments>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ABF3A22A-9F02-499D-9DC0-BA8BEC28CF44}" sourceName="DATE">
  <pivotTables>
    <pivotTable tabId="78" name="PivotWeekly"/>
  </pivotTables>
  <state minimalRefreshVersion="6" lastRefreshVersion="6" pivotCacheId="1473947141" filterType="unknown">
    <bounds startDate="2024-01-01T00:00:00" endDate="2026-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1609FD07-94C9-43D9-9D73-456F1CDCFAFD}" sourceName="DATE">
  <pivotTables>
    <pivotTable tabId="78" name="PivotTable10"/>
  </pivotTables>
  <state minimalRefreshVersion="6" lastRefreshVersion="6" pivotCacheId="1473947141" filterType="dateBetween">
    <selection startDate="2024-01-01T00:00:00" endDate="2024-11-30T00:00:00"/>
    <bounds startDate="2024-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B4866023-218F-440B-8ED4-DBC895D770D9}" cache="NativeTimeline_DATE" caption="DATE" level="2" selectionLevel="2" scrollPosition="2024-01-01T00:00:00"/>
  <timeline name="DATE 1" xr10:uid="{53ED417A-9E07-4CA7-8DD0-E50A25EC677C}" cache="NativeTimeline_DATE1" caption="DATE" level="2" selectionLevel="2" scrollPosition="2024-01-01T00:00:00"/>
</timeline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pivotTable" Target="../pivotTables/pivotTable3.xml"/><Relationship Id="rId7" Type="http://schemas.microsoft.com/office/2011/relationships/timeline" Target="../timelines/timelin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vmlDrawing" Target="../drawings/vmlDrawing1.vml"/><Relationship Id="rId4" Type="http://schemas.openxmlformats.org/officeDocument/2006/relationships/drawing" Target="../drawings/drawing1.xml"/><Relationship Id="rId9"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B6B34-E070-4040-B5FF-653FF5A320B7}">
  <dimension ref="B2:W100"/>
  <sheetViews>
    <sheetView showGridLines="0" zoomScale="70" zoomScaleNormal="70" workbookViewId="0">
      <selection activeCell="F24" sqref="F24"/>
    </sheetView>
  </sheetViews>
  <sheetFormatPr defaultRowHeight="15" x14ac:dyDescent="0.25"/>
  <cols>
    <col min="3" max="3" width="12" bestFit="1" customWidth="1"/>
    <col min="4" max="4" width="13" bestFit="1" customWidth="1"/>
    <col min="5" max="5" width="18.28515625" bestFit="1" customWidth="1"/>
    <col min="6" max="6" width="13" bestFit="1" customWidth="1"/>
    <col min="7" max="7" width="14.140625" customWidth="1"/>
    <col min="8" max="8" width="14.42578125" customWidth="1"/>
    <col min="9" max="9" width="11.85546875" customWidth="1"/>
    <col min="10" max="10" width="7" bestFit="1" customWidth="1"/>
    <col min="11" max="11" width="6" bestFit="1" customWidth="1"/>
    <col min="12" max="12" width="9.42578125" customWidth="1"/>
    <col min="13" max="13" width="16.42578125" customWidth="1"/>
    <col min="14" max="14" width="14.7109375" customWidth="1"/>
    <col min="15" max="15" width="14" bestFit="1" customWidth="1"/>
    <col min="16" max="17" width="17.85546875" bestFit="1" customWidth="1"/>
    <col min="18" max="18" width="18.140625" bestFit="1" customWidth="1"/>
    <col min="19" max="27" width="7" bestFit="1" customWidth="1"/>
    <col min="28" max="28" width="6" bestFit="1" customWidth="1"/>
    <col min="29" max="29" width="7" bestFit="1" customWidth="1"/>
    <col min="30" max="33" width="6" bestFit="1" customWidth="1"/>
    <col min="34" max="42" width="7" bestFit="1" customWidth="1"/>
    <col min="43" max="43" width="6" bestFit="1" customWidth="1"/>
    <col min="44" max="47" width="7" bestFit="1" customWidth="1"/>
    <col min="48" max="48" width="6" bestFit="1" customWidth="1"/>
    <col min="49" max="49" width="7" bestFit="1" customWidth="1"/>
    <col min="50" max="51" width="6" bestFit="1" customWidth="1"/>
    <col min="52" max="52" width="11.28515625" bestFit="1" customWidth="1"/>
  </cols>
  <sheetData>
    <row r="2" spans="6:8" x14ac:dyDescent="0.25">
      <c r="F2" t="s">
        <v>228</v>
      </c>
      <c r="G2" s="3">
        <f ca="1">TODAY()</f>
        <v>45912</v>
      </c>
      <c r="H2" s="3">
        <v>45292</v>
      </c>
    </row>
    <row r="3" spans="6:8" x14ac:dyDescent="0.25">
      <c r="F3" t="s">
        <v>229</v>
      </c>
      <c r="G3" s="11">
        <f ca="1">24*(G2-H2)</f>
        <v>14880</v>
      </c>
    </row>
    <row r="4" spans="6:8" x14ac:dyDescent="0.25">
      <c r="F4" t="s">
        <v>216</v>
      </c>
      <c r="G4" s="11">
        <f>GETPIVOTDATA("DELAY",$Q$86)</f>
        <v>0</v>
      </c>
    </row>
    <row r="5" spans="6:8" x14ac:dyDescent="0.25">
      <c r="F5" t="s">
        <v>227</v>
      </c>
      <c r="G5" s="28">
        <f ca="1">(G3-G4)/G3</f>
        <v>1</v>
      </c>
    </row>
    <row r="22" spans="3:6" ht="45" x14ac:dyDescent="0.25">
      <c r="C22" s="21" t="s">
        <v>214</v>
      </c>
      <c r="D22" s="22" t="s">
        <v>216</v>
      </c>
      <c r="E22" s="25" t="s">
        <v>218</v>
      </c>
      <c r="F22" s="23" t="s">
        <v>215</v>
      </c>
    </row>
    <row r="23" spans="3:6" x14ac:dyDescent="0.25">
      <c r="C23" s="24">
        <v>1</v>
      </c>
      <c r="D23" s="13">
        <v>2.5833333333333321</v>
      </c>
      <c r="E23" s="20">
        <v>0.9</v>
      </c>
      <c r="F23" s="5">
        <v>0.98462301587301582</v>
      </c>
    </row>
    <row r="24" spans="3:6" x14ac:dyDescent="0.25">
      <c r="C24" s="24">
        <v>2</v>
      </c>
      <c r="D24" s="13">
        <v>19.916666666666671</v>
      </c>
      <c r="E24" s="20">
        <v>0.90000000000000024</v>
      </c>
      <c r="F24" s="5">
        <v>0.88144841269841256</v>
      </c>
    </row>
    <row r="25" spans="3:6" x14ac:dyDescent="0.25">
      <c r="C25" s="24">
        <v>3</v>
      </c>
      <c r="D25" s="13">
        <v>4.9666666666666632</v>
      </c>
      <c r="E25" s="20">
        <v>0.9</v>
      </c>
      <c r="F25" s="5">
        <v>0.97043650793650793</v>
      </c>
    </row>
    <row r="26" spans="3:6" x14ac:dyDescent="0.25">
      <c r="C26" s="24">
        <v>4</v>
      </c>
      <c r="D26" s="13">
        <v>7.0833333333333295</v>
      </c>
      <c r="E26" s="20">
        <v>0.90000000000000024</v>
      </c>
      <c r="F26" s="5">
        <v>0.95783730158730152</v>
      </c>
    </row>
    <row r="27" spans="3:6" x14ac:dyDescent="0.25">
      <c r="C27" s="24">
        <v>5</v>
      </c>
      <c r="D27" s="13">
        <v>52.133333333333347</v>
      </c>
      <c r="E27" s="20">
        <v>0.8999999999999998</v>
      </c>
      <c r="F27" s="5">
        <v>0.68968253968253956</v>
      </c>
    </row>
    <row r="28" spans="3:6" x14ac:dyDescent="0.25">
      <c r="C28" s="24">
        <v>6</v>
      </c>
      <c r="D28" s="13">
        <v>4.7500000000000018</v>
      </c>
      <c r="E28" s="20">
        <v>0.90000000000000013</v>
      </c>
      <c r="F28" s="5">
        <v>0.97172619047619047</v>
      </c>
    </row>
    <row r="29" spans="3:6" x14ac:dyDescent="0.25">
      <c r="C29" s="24">
        <v>7</v>
      </c>
      <c r="D29" s="13">
        <v>6.3000000000000069</v>
      </c>
      <c r="E29" s="20">
        <v>0.89999999999999958</v>
      </c>
      <c r="F29" s="5">
        <v>0.96249999999999991</v>
      </c>
    </row>
    <row r="30" spans="3:6" x14ac:dyDescent="0.25">
      <c r="C30" s="24">
        <v>8</v>
      </c>
      <c r="D30" s="13">
        <v>24.883333333333333</v>
      </c>
      <c r="E30" s="20">
        <v>0.9</v>
      </c>
      <c r="F30" s="5">
        <v>0.85188492063492072</v>
      </c>
    </row>
    <row r="31" spans="3:6" x14ac:dyDescent="0.25">
      <c r="C31" s="24">
        <v>9</v>
      </c>
      <c r="D31" s="13">
        <v>22.200000000000003</v>
      </c>
      <c r="E31" s="20">
        <v>0.90000000000000024</v>
      </c>
      <c r="F31" s="5">
        <v>0.86785714285714288</v>
      </c>
    </row>
    <row r="32" spans="3:6" x14ac:dyDescent="0.25">
      <c r="C32" s="24">
        <v>10</v>
      </c>
      <c r="D32" s="13">
        <v>12.050000000000002</v>
      </c>
      <c r="E32" s="20">
        <v>0.90000000000000013</v>
      </c>
      <c r="F32" s="5">
        <v>0.92827380952380945</v>
      </c>
    </row>
    <row r="33" spans="3:6" x14ac:dyDescent="0.25">
      <c r="C33" s="24">
        <v>11</v>
      </c>
      <c r="D33" s="13">
        <v>3.3000000000000043</v>
      </c>
      <c r="E33" s="20">
        <v>0.90000000000000013</v>
      </c>
      <c r="F33" s="5">
        <v>0.98035714285714282</v>
      </c>
    </row>
    <row r="34" spans="3:6" x14ac:dyDescent="0.25">
      <c r="C34" s="24">
        <v>12</v>
      </c>
      <c r="D34" s="13">
        <v>18.616666666666667</v>
      </c>
      <c r="E34" s="20">
        <v>0.90000000000000024</v>
      </c>
      <c r="F34" s="5">
        <v>0.88918650793650789</v>
      </c>
    </row>
    <row r="35" spans="3:6" x14ac:dyDescent="0.25">
      <c r="C35" s="24">
        <v>13</v>
      </c>
      <c r="D35" s="13">
        <v>23.166666666666668</v>
      </c>
      <c r="E35" s="20">
        <v>0.89999999999999925</v>
      </c>
      <c r="F35" s="5">
        <v>0.86210317460317465</v>
      </c>
    </row>
    <row r="36" spans="3:6" x14ac:dyDescent="0.25">
      <c r="C36" s="24">
        <v>14</v>
      </c>
      <c r="D36" s="13">
        <v>7.1500000000000012</v>
      </c>
      <c r="E36" s="20">
        <v>0.8999999999999998</v>
      </c>
      <c r="F36" s="5">
        <v>0.95744047619047612</v>
      </c>
    </row>
    <row r="37" spans="3:6" x14ac:dyDescent="0.25">
      <c r="C37" s="24">
        <v>15</v>
      </c>
      <c r="D37" s="13">
        <v>45.150000000000006</v>
      </c>
      <c r="E37" s="20">
        <v>0.90000000000000024</v>
      </c>
      <c r="F37" s="5">
        <v>0.73124999999999996</v>
      </c>
    </row>
    <row r="38" spans="3:6" x14ac:dyDescent="0.25">
      <c r="C38" s="24">
        <v>16</v>
      </c>
      <c r="D38" s="13">
        <v>14.716666666666672</v>
      </c>
      <c r="E38" s="20">
        <v>0.90000000000000024</v>
      </c>
      <c r="F38" s="5">
        <v>0.91240079365079363</v>
      </c>
    </row>
    <row r="39" spans="3:6" x14ac:dyDescent="0.25">
      <c r="C39" s="24">
        <v>17</v>
      </c>
      <c r="D39" s="13">
        <v>15.349999999999996</v>
      </c>
      <c r="E39" s="20">
        <v>0.90000000000000024</v>
      </c>
      <c r="F39" s="5">
        <v>0.90863095238095237</v>
      </c>
    </row>
    <row r="40" spans="3:6" x14ac:dyDescent="0.25">
      <c r="C40" s="24">
        <v>18</v>
      </c>
      <c r="D40" s="13">
        <v>59.066666666666663</v>
      </c>
      <c r="E40" s="20">
        <v>0.89999999999999969</v>
      </c>
      <c r="F40" s="5">
        <v>0.64841269841269844</v>
      </c>
    </row>
    <row r="41" spans="3:6" x14ac:dyDescent="0.25">
      <c r="C41" s="24">
        <v>19</v>
      </c>
      <c r="D41" s="13">
        <v>52.916666666666664</v>
      </c>
      <c r="E41" s="20">
        <v>0.89999999999999947</v>
      </c>
      <c r="F41" s="5">
        <v>0.68501984126984128</v>
      </c>
    </row>
    <row r="42" spans="3:6" x14ac:dyDescent="0.25">
      <c r="C42" s="24">
        <v>20</v>
      </c>
      <c r="D42" s="13">
        <v>21.299999999999994</v>
      </c>
      <c r="E42" s="20">
        <v>0.89999999999999936</v>
      </c>
      <c r="F42" s="5">
        <v>0.87321428571428583</v>
      </c>
    </row>
    <row r="43" spans="3:6" x14ac:dyDescent="0.25">
      <c r="C43" s="24">
        <v>21</v>
      </c>
      <c r="D43" s="13">
        <v>9.1833333333333371</v>
      </c>
      <c r="E43" s="20">
        <v>0.90000000000000024</v>
      </c>
      <c r="F43" s="5">
        <v>0.94533730158730156</v>
      </c>
    </row>
    <row r="44" spans="3:6" x14ac:dyDescent="0.25">
      <c r="C44" s="24">
        <v>22</v>
      </c>
      <c r="D44" s="13">
        <v>9.6333333333333364</v>
      </c>
      <c r="E44" s="20">
        <v>0.90000000000000024</v>
      </c>
      <c r="F44" s="5">
        <v>0.94265873015873025</v>
      </c>
    </row>
    <row r="45" spans="3:6" x14ac:dyDescent="0.25">
      <c r="C45" s="24">
        <v>23</v>
      </c>
      <c r="D45" s="13">
        <v>9.7166666666666615</v>
      </c>
      <c r="E45" s="20">
        <v>0.90000000000000013</v>
      </c>
      <c r="F45" s="5">
        <v>0.9421626984126984</v>
      </c>
    </row>
    <row r="46" spans="3:6" x14ac:dyDescent="0.25">
      <c r="C46" s="24">
        <v>24</v>
      </c>
      <c r="D46" s="13">
        <v>15.799999999999997</v>
      </c>
      <c r="E46" s="20">
        <v>0.90000000000000024</v>
      </c>
      <c r="F46" s="5">
        <v>0.90595238095238084</v>
      </c>
    </row>
    <row r="47" spans="3:6" x14ac:dyDescent="0.25">
      <c r="C47" s="24">
        <v>25</v>
      </c>
      <c r="D47" s="13">
        <v>53.56666666666667</v>
      </c>
      <c r="E47" s="20">
        <v>0.9</v>
      </c>
      <c r="F47" s="5">
        <v>0.68115079365079367</v>
      </c>
    </row>
    <row r="48" spans="3:6" x14ac:dyDescent="0.25">
      <c r="C48" s="24">
        <v>26</v>
      </c>
      <c r="D48" s="13">
        <v>5.0500000000000069</v>
      </c>
      <c r="E48" s="20">
        <v>0.89999999999999991</v>
      </c>
      <c r="F48" s="5">
        <v>0.96994047619047608</v>
      </c>
    </row>
    <row r="49" spans="3:6" x14ac:dyDescent="0.25">
      <c r="C49" s="24">
        <v>27</v>
      </c>
      <c r="D49" s="13">
        <v>32.416666666666671</v>
      </c>
      <c r="E49" s="20">
        <v>0.8999999999999998</v>
      </c>
      <c r="F49" s="5">
        <v>0.8070436507936507</v>
      </c>
    </row>
    <row r="50" spans="3:6" x14ac:dyDescent="0.25">
      <c r="C50" s="24">
        <v>28</v>
      </c>
      <c r="D50" s="13">
        <v>28.63333333333334</v>
      </c>
      <c r="E50" s="20">
        <v>0.89999999999999925</v>
      </c>
      <c r="F50" s="5">
        <v>0.82956349206349211</v>
      </c>
    </row>
    <row r="51" spans="3:6" x14ac:dyDescent="0.25">
      <c r="C51" s="24">
        <v>29</v>
      </c>
      <c r="D51" s="13">
        <v>10.933333333333337</v>
      </c>
      <c r="E51" s="20">
        <v>0.89999999999999958</v>
      </c>
      <c r="F51" s="5">
        <v>0.93492063492063493</v>
      </c>
    </row>
    <row r="52" spans="3:6" x14ac:dyDescent="0.25">
      <c r="C52" s="24">
        <v>30</v>
      </c>
      <c r="D52" s="13">
        <v>72.51666666666668</v>
      </c>
      <c r="E52" s="20">
        <v>0.90000000000000013</v>
      </c>
      <c r="F52" s="5">
        <v>0.56835317460317447</v>
      </c>
    </row>
    <row r="53" spans="3:6" x14ac:dyDescent="0.25">
      <c r="C53" s="24">
        <v>31</v>
      </c>
      <c r="D53" s="13">
        <v>54.116666666666667</v>
      </c>
      <c r="E53" s="20">
        <v>0.90000000000000024</v>
      </c>
      <c r="F53" s="5">
        <v>0.67787698412698405</v>
      </c>
    </row>
    <row r="54" spans="3:6" x14ac:dyDescent="0.25">
      <c r="C54" s="24">
        <v>32</v>
      </c>
      <c r="D54" s="13">
        <v>31.283333333333349</v>
      </c>
      <c r="E54" s="20">
        <v>0.90000000000000024</v>
      </c>
      <c r="F54" s="5">
        <v>0.81378968253968242</v>
      </c>
    </row>
    <row r="55" spans="3:6" x14ac:dyDescent="0.25">
      <c r="C55" s="24">
        <v>33</v>
      </c>
      <c r="D55" s="13">
        <v>8.5000000000000018</v>
      </c>
      <c r="E55" s="20">
        <v>0.9</v>
      </c>
      <c r="F55" s="5">
        <v>0.94940476190476186</v>
      </c>
    </row>
    <row r="56" spans="3:6" x14ac:dyDescent="0.25">
      <c r="C56" s="24">
        <v>34</v>
      </c>
      <c r="D56" s="13">
        <v>10.733333333333334</v>
      </c>
      <c r="E56" s="20">
        <v>0.90000000000000013</v>
      </c>
      <c r="F56" s="5">
        <v>0.93611111111111101</v>
      </c>
    </row>
    <row r="57" spans="3:6" x14ac:dyDescent="0.25">
      <c r="C57" s="24">
        <v>35</v>
      </c>
      <c r="D57" s="13">
        <v>37.183333333333323</v>
      </c>
      <c r="E57" s="20">
        <v>0.9</v>
      </c>
      <c r="F57" s="5">
        <v>0.77867063492063493</v>
      </c>
    </row>
    <row r="78" spans="2:23" x14ac:dyDescent="0.25">
      <c r="B78" s="16"/>
      <c r="C78" s="30"/>
      <c r="D78" s="30"/>
      <c r="E78" s="30"/>
      <c r="F78" s="30"/>
      <c r="G78" s="30"/>
      <c r="H78" s="30"/>
      <c r="I78" s="30"/>
      <c r="J78" s="30"/>
      <c r="K78" s="30"/>
      <c r="L78" s="30"/>
      <c r="M78" s="30"/>
      <c r="N78" s="15"/>
      <c r="P78" s="16" t="s">
        <v>231</v>
      </c>
      <c r="Q78" s="30"/>
      <c r="R78" s="30"/>
      <c r="S78" s="30"/>
      <c r="T78" s="30"/>
      <c r="U78" s="30"/>
      <c r="V78" s="30"/>
      <c r="W78" s="15"/>
    </row>
    <row r="79" spans="2:23" x14ac:dyDescent="0.25">
      <c r="B79" s="17"/>
      <c r="N79" s="18"/>
      <c r="P79" s="17"/>
      <c r="W79" s="18"/>
    </row>
    <row r="80" spans="2:23" x14ac:dyDescent="0.25">
      <c r="B80" s="17"/>
      <c r="N80" s="18"/>
      <c r="P80" s="17"/>
      <c r="W80" s="18"/>
    </row>
    <row r="81" spans="2:23" x14ac:dyDescent="0.25">
      <c r="B81" s="17"/>
      <c r="N81" s="18"/>
      <c r="P81" s="17"/>
      <c r="W81" s="18"/>
    </row>
    <row r="82" spans="2:23" x14ac:dyDescent="0.25">
      <c r="B82" s="17"/>
      <c r="N82" s="18"/>
      <c r="P82" s="17"/>
      <c r="W82" s="18"/>
    </row>
    <row r="83" spans="2:23" x14ac:dyDescent="0.25">
      <c r="B83" s="17"/>
      <c r="N83" s="18"/>
      <c r="P83" s="17"/>
      <c r="W83" s="18"/>
    </row>
    <row r="84" spans="2:23" x14ac:dyDescent="0.25">
      <c r="B84" s="17"/>
      <c r="I84" s="9" t="s">
        <v>225</v>
      </c>
      <c r="J84" s="9"/>
      <c r="K84" s="9"/>
      <c r="L84" s="9"/>
      <c r="M84" s="9"/>
      <c r="N84" s="18"/>
      <c r="P84" s="17"/>
      <c r="W84" s="18"/>
    </row>
    <row r="85" spans="2:23" x14ac:dyDescent="0.25">
      <c r="B85" s="17"/>
      <c r="N85" s="18"/>
      <c r="P85" s="17"/>
      <c r="W85" s="18"/>
    </row>
    <row r="86" spans="2:23" ht="45" x14ac:dyDescent="0.25">
      <c r="B86" s="17"/>
      <c r="C86" s="38" t="s">
        <v>221</v>
      </c>
      <c r="D86" s="39" t="s">
        <v>222</v>
      </c>
      <c r="E86" s="40" t="s">
        <v>223</v>
      </c>
      <c r="F86" s="41" t="s">
        <v>218</v>
      </c>
      <c r="H86" s="25" t="s">
        <v>655</v>
      </c>
      <c r="I86" t="s">
        <v>221</v>
      </c>
      <c r="J86" t="s">
        <v>222</v>
      </c>
      <c r="K86" s="9" t="s">
        <v>223</v>
      </c>
      <c r="L86" t="s">
        <v>218</v>
      </c>
      <c r="M86" t="s">
        <v>224</v>
      </c>
      <c r="N86" s="18"/>
      <c r="P86" s="17"/>
      <c r="Q86" s="47" t="s">
        <v>28</v>
      </c>
      <c r="R86" s="1" t="s">
        <v>230</v>
      </c>
      <c r="W86" s="18"/>
    </row>
    <row r="87" spans="2:23" x14ac:dyDescent="0.25">
      <c r="B87" s="17"/>
      <c r="C87" s="48" t="s">
        <v>1</v>
      </c>
      <c r="D87" s="43">
        <v>79.933333333333323</v>
      </c>
      <c r="E87" s="44">
        <v>744</v>
      </c>
      <c r="F87" s="45">
        <v>0.89999999999999913</v>
      </c>
      <c r="H87" t="s">
        <v>232</v>
      </c>
      <c r="I87" t="s">
        <v>1</v>
      </c>
      <c r="J87">
        <v>54.100000000019399</v>
      </c>
      <c r="K87" s="9">
        <f>744-12</f>
        <v>732</v>
      </c>
      <c r="L87" s="34">
        <v>0.90000000000000135</v>
      </c>
      <c r="M87" s="34">
        <f>(K87-J87)/K87</f>
        <v>0.92609289617483692</v>
      </c>
      <c r="N87" s="18"/>
      <c r="P87" s="17"/>
      <c r="Q87" s="50" t="s">
        <v>21</v>
      </c>
      <c r="R87" s="66"/>
      <c r="W87" s="18"/>
    </row>
    <row r="88" spans="2:23" x14ac:dyDescent="0.25">
      <c r="B88" s="17"/>
      <c r="C88" s="51" t="s">
        <v>2</v>
      </c>
      <c r="D88" s="46">
        <v>59.750000000000028</v>
      </c>
      <c r="E88" s="67">
        <v>672</v>
      </c>
      <c r="F88" s="42">
        <v>0.89999999999999925</v>
      </c>
      <c r="H88" t="s">
        <v>232</v>
      </c>
      <c r="I88" t="s">
        <v>2</v>
      </c>
      <c r="J88">
        <v>41.150000000000013</v>
      </c>
      <c r="K88" s="9">
        <f>696-12</f>
        <v>684</v>
      </c>
      <c r="L88" s="34">
        <v>0.89999999999999902</v>
      </c>
      <c r="M88" s="34">
        <f t="shared" ref="M88:M97" si="0">(K88-J88)/K88</f>
        <v>0.93983918128654975</v>
      </c>
      <c r="N88" s="18"/>
      <c r="P88" s="17"/>
      <c r="W88" s="18"/>
    </row>
    <row r="89" spans="2:23" x14ac:dyDescent="0.25">
      <c r="B89" s="17"/>
      <c r="C89" s="51" t="s">
        <v>3</v>
      </c>
      <c r="D89" s="46">
        <v>63.483333333333363</v>
      </c>
      <c r="E89" s="67">
        <v>744</v>
      </c>
      <c r="F89" s="42">
        <v>0.89999999999999947</v>
      </c>
      <c r="H89" t="s">
        <v>232</v>
      </c>
      <c r="I89" t="s">
        <v>3</v>
      </c>
      <c r="J89">
        <v>56.283333333333331</v>
      </c>
      <c r="K89" s="9">
        <v>744</v>
      </c>
      <c r="L89" s="34">
        <v>0.89999999999999925</v>
      </c>
      <c r="M89" s="34">
        <f t="shared" si="0"/>
        <v>0.92435035842293911</v>
      </c>
      <c r="N89" s="18"/>
      <c r="P89" s="17"/>
      <c r="W89" s="18"/>
    </row>
    <row r="90" spans="2:23" x14ac:dyDescent="0.25">
      <c r="B90" s="17"/>
      <c r="C90" s="51" t="s">
        <v>4</v>
      </c>
      <c r="D90" s="46">
        <v>82.733333333333348</v>
      </c>
      <c r="E90" s="67">
        <v>720</v>
      </c>
      <c r="F90" s="42">
        <v>0.89999999999999902</v>
      </c>
      <c r="H90" t="s">
        <v>232</v>
      </c>
      <c r="I90" t="s">
        <v>4</v>
      </c>
      <c r="J90">
        <v>76.05000000000004</v>
      </c>
      <c r="K90" s="9">
        <f>720-24</f>
        <v>696</v>
      </c>
      <c r="L90" s="34">
        <v>0.90000000000000135</v>
      </c>
      <c r="M90" s="34">
        <f t="shared" si="0"/>
        <v>0.89073275862068957</v>
      </c>
      <c r="N90" s="18"/>
      <c r="P90" s="17"/>
      <c r="W90" s="18"/>
    </row>
    <row r="91" spans="2:23" x14ac:dyDescent="0.25">
      <c r="B91" s="17"/>
      <c r="C91" s="51" t="s">
        <v>5</v>
      </c>
      <c r="D91" s="46">
        <v>145.64999999999995</v>
      </c>
      <c r="E91" s="67">
        <v>744</v>
      </c>
      <c r="F91" s="42">
        <v>0.90000000000000135</v>
      </c>
      <c r="H91" t="s">
        <v>232</v>
      </c>
      <c r="I91" t="s">
        <v>5</v>
      </c>
      <c r="J91">
        <v>143.96666666666661</v>
      </c>
      <c r="K91" s="9">
        <v>744</v>
      </c>
      <c r="L91" s="34">
        <v>0.90000000000000102</v>
      </c>
      <c r="M91" s="34">
        <f t="shared" si="0"/>
        <v>0.80649641577060938</v>
      </c>
      <c r="N91" s="18"/>
      <c r="P91" s="17"/>
      <c r="W91" s="18"/>
    </row>
    <row r="92" spans="2:23" x14ac:dyDescent="0.25">
      <c r="B92" s="17"/>
      <c r="C92" s="51" t="s">
        <v>6</v>
      </c>
      <c r="D92" s="46">
        <v>90.450000000000017</v>
      </c>
      <c r="E92" s="67">
        <v>720</v>
      </c>
      <c r="F92" s="42">
        <v>0.89999999999999902</v>
      </c>
      <c r="H92" t="s">
        <v>232</v>
      </c>
      <c r="I92" t="s">
        <v>6</v>
      </c>
      <c r="J92">
        <v>65.916666666666657</v>
      </c>
      <c r="K92" s="9">
        <v>720</v>
      </c>
      <c r="L92" s="34">
        <v>0.89999999999999913</v>
      </c>
      <c r="M92" s="34">
        <f t="shared" si="0"/>
        <v>0.90844907407407416</v>
      </c>
      <c r="N92" s="18"/>
      <c r="P92" s="17"/>
      <c r="W92" s="18"/>
    </row>
    <row r="93" spans="2:23" x14ac:dyDescent="0.25">
      <c r="B93" s="17"/>
      <c r="C93" s="51" t="s">
        <v>7</v>
      </c>
      <c r="D93" s="46">
        <v>194.01666666666662</v>
      </c>
      <c r="E93" s="67">
        <v>744</v>
      </c>
      <c r="F93" s="42">
        <v>0.90000000000000158</v>
      </c>
      <c r="H93" t="s">
        <v>232</v>
      </c>
      <c r="I93" t="s">
        <v>7</v>
      </c>
      <c r="J93">
        <v>50.500000000000028</v>
      </c>
      <c r="K93" s="9">
        <v>744</v>
      </c>
      <c r="L93" s="34">
        <v>0.89999999999999925</v>
      </c>
      <c r="M93" s="34">
        <f t="shared" si="0"/>
        <v>0.9321236559139785</v>
      </c>
      <c r="N93" s="18"/>
      <c r="P93" s="17"/>
      <c r="W93" s="18"/>
    </row>
    <row r="94" spans="2:23" x14ac:dyDescent="0.25">
      <c r="B94" s="17"/>
      <c r="C94" s="49" t="s">
        <v>8</v>
      </c>
      <c r="D94" s="35">
        <v>90.849999999999966</v>
      </c>
      <c r="E94" s="36">
        <v>744</v>
      </c>
      <c r="F94" s="37">
        <v>0.89999999999999913</v>
      </c>
      <c r="H94" t="s">
        <v>232</v>
      </c>
      <c r="I94" t="s">
        <v>8</v>
      </c>
      <c r="J94">
        <v>207.23333333333338</v>
      </c>
      <c r="K94" s="9">
        <v>744</v>
      </c>
      <c r="L94" s="34">
        <v>0.89999999999999991</v>
      </c>
      <c r="M94" s="34">
        <f t="shared" si="0"/>
        <v>0.72146057347670245</v>
      </c>
      <c r="N94" s="18" t="s">
        <v>233</v>
      </c>
      <c r="P94" s="17"/>
      <c r="W94" s="18"/>
    </row>
    <row r="95" spans="2:23" x14ac:dyDescent="0.25">
      <c r="B95" s="17"/>
      <c r="H95" t="s">
        <v>232</v>
      </c>
      <c r="I95" t="s">
        <v>9</v>
      </c>
      <c r="J95">
        <v>127.35000000000002</v>
      </c>
      <c r="K95" s="9">
        <v>720</v>
      </c>
      <c r="L95" s="34">
        <v>0.90000000000000258</v>
      </c>
      <c r="M95" s="34">
        <f t="shared" si="0"/>
        <v>0.823125</v>
      </c>
      <c r="N95" s="18"/>
      <c r="P95" s="17"/>
      <c r="W95" s="18"/>
    </row>
    <row r="96" spans="2:23" x14ac:dyDescent="0.25">
      <c r="B96" s="17"/>
      <c r="H96" t="s">
        <v>232</v>
      </c>
      <c r="I96" t="s">
        <v>10</v>
      </c>
      <c r="J96">
        <v>84.916666666666671</v>
      </c>
      <c r="K96" s="9">
        <v>744</v>
      </c>
      <c r="L96" s="34">
        <v>0.9</v>
      </c>
      <c r="M96" s="34">
        <f t="shared" si="0"/>
        <v>0.88586469534050183</v>
      </c>
      <c r="N96" s="18"/>
      <c r="P96" s="17"/>
      <c r="W96" s="18"/>
    </row>
    <row r="97" spans="2:23" x14ac:dyDescent="0.25">
      <c r="B97" s="17"/>
      <c r="H97" t="s">
        <v>232</v>
      </c>
      <c r="I97" t="s">
        <v>11</v>
      </c>
      <c r="J97">
        <v>97.416666666701602</v>
      </c>
      <c r="K97" s="9">
        <v>720</v>
      </c>
      <c r="L97" s="34">
        <v>0.89999999999999925</v>
      </c>
      <c r="M97" s="34">
        <f t="shared" si="0"/>
        <v>0.86469907407402546</v>
      </c>
      <c r="N97" s="18"/>
      <c r="P97" s="17"/>
      <c r="W97" s="18"/>
    </row>
    <row r="98" spans="2:23" x14ac:dyDescent="0.25">
      <c r="B98" s="17"/>
      <c r="N98" s="18"/>
      <c r="P98" s="17"/>
      <c r="W98" s="18"/>
    </row>
    <row r="99" spans="2:23" x14ac:dyDescent="0.25">
      <c r="B99" s="17"/>
      <c r="N99" s="18"/>
      <c r="P99" s="17"/>
      <c r="W99" s="18"/>
    </row>
    <row r="100" spans="2:23" x14ac:dyDescent="0.25">
      <c r="B100" s="31"/>
      <c r="C100" s="32"/>
      <c r="D100" s="32"/>
      <c r="E100" s="32"/>
      <c r="F100" s="32"/>
      <c r="G100" s="32"/>
      <c r="H100" s="32"/>
      <c r="I100" s="32"/>
      <c r="J100" s="32"/>
      <c r="K100" s="32"/>
      <c r="L100" s="32"/>
      <c r="M100" s="32"/>
      <c r="N100" s="33"/>
      <c r="P100" s="31"/>
      <c r="Q100" s="32"/>
      <c r="R100" s="32"/>
      <c r="S100" s="32"/>
      <c r="T100" s="32"/>
      <c r="U100" s="32"/>
      <c r="V100" s="32"/>
      <c r="W100" s="33"/>
    </row>
  </sheetData>
  <pageMargins left="0.7" right="0.7" top="0.75" bottom="0.75" header="0.3" footer="0.3"/>
  <drawing r:id="rId4"/>
  <legacyDrawing r:id="rId5"/>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CA63D-A0D6-4B7C-A771-9B566DA05975}">
  <dimension ref="B1:Q275"/>
  <sheetViews>
    <sheetView topLeftCell="A227" workbookViewId="0">
      <selection activeCell="L252" sqref="L252"/>
    </sheetView>
  </sheetViews>
  <sheetFormatPr defaultRowHeight="15" x14ac:dyDescent="0.25"/>
  <cols>
    <col min="5" max="5" width="10.7109375" bestFit="1" customWidth="1"/>
    <col min="6" max="6" width="22.42578125" customWidth="1"/>
    <col min="7" max="7" width="16.5703125" bestFit="1" customWidth="1"/>
    <col min="8" max="8" width="13.5703125" bestFit="1" customWidth="1"/>
    <col min="9" max="9" width="23" bestFit="1" customWidth="1"/>
    <col min="14" max="14" width="13.140625" bestFit="1" customWidth="1"/>
    <col min="15" max="15" width="27.42578125" bestFit="1" customWidth="1"/>
    <col min="16" max="16" width="27.5703125" bestFit="1" customWidth="1"/>
    <col min="17" max="17" width="18.5703125" bestFit="1" customWidth="1"/>
  </cols>
  <sheetData>
    <row r="1" spans="2:9" x14ac:dyDescent="0.25">
      <c r="B1" s="8" t="s">
        <v>144</v>
      </c>
      <c r="C1" s="8" t="s">
        <v>673</v>
      </c>
      <c r="D1" s="8" t="s">
        <v>0</v>
      </c>
      <c r="E1" t="s">
        <v>145</v>
      </c>
      <c r="F1" t="s">
        <v>646</v>
      </c>
      <c r="G1" s="8" t="s">
        <v>649</v>
      </c>
      <c r="H1" s="8" t="s">
        <v>650</v>
      </c>
      <c r="I1" s="8" t="s">
        <v>647</v>
      </c>
    </row>
    <row r="2" spans="2:9" x14ac:dyDescent="0.25">
      <c r="B2">
        <f>_xlfn.ISOWEEKNUM(Table2[[#This Row],[DATE]])</f>
        <v>1</v>
      </c>
      <c r="C2">
        <f>_xlfn.ISOWEEKNUM(Table2[[#This Row],[DATE]])</f>
        <v>1</v>
      </c>
      <c r="D2" t="str">
        <f>UPPER(TEXT(MONTH(Table2[[#This Row],[DATE]])*29,"mmm"))</f>
        <v>JAN</v>
      </c>
      <c r="E2" s="3">
        <v>45658</v>
      </c>
      <c r="F2" s="4">
        <v>0.16250000000000009</v>
      </c>
      <c r="G2" s="11">
        <f>SUMIFS(CHPP_DELAY[DELAY],CHPP_DELAY[MTN DELAY TYPE],"Unscheduled",CHPP_DELAY[DATE],Table2[[#This Row],[DATE]])</f>
        <v>3.3333333333334547E-2</v>
      </c>
      <c r="H2" s="11">
        <f>SUMIFS(CHPP_DELAY[DELAY],CHPP_DELAY[MTN DELAY TYPE],"Scheduled",CHPP_DELAY[DATE],Table2[[#This Row],[DATE]])</f>
        <v>0</v>
      </c>
      <c r="I2" s="11">
        <f>SUM(Table2[[#This Row],[UNSCHEDULED]:[SCHEDULED]])</f>
        <v>3.3333333333334547E-2</v>
      </c>
    </row>
    <row r="3" spans="2:9" x14ac:dyDescent="0.25">
      <c r="B3">
        <f>_xlfn.ISOWEEKNUM(Table2[[#This Row],[DATE]])</f>
        <v>1</v>
      </c>
      <c r="C3">
        <f>_xlfn.ISOWEEKNUM(Table2[[#This Row],[DATE]])</f>
        <v>1</v>
      </c>
      <c r="D3" t="str">
        <f>UPPER(TEXT(MONTH(Table2[[#This Row],[DATE]])*29,"mmm"))</f>
        <v>JAN</v>
      </c>
      <c r="E3" s="3">
        <v>45659</v>
      </c>
      <c r="F3" s="4">
        <v>1</v>
      </c>
      <c r="G3" s="11">
        <f>SUMIFS(CHPP_DELAY[DELAY],CHPP_DELAY[MTN DELAY TYPE],"Unscheduled",CHPP_DELAY[DATE],Table2[[#This Row],[DATE]])</f>
        <v>0</v>
      </c>
      <c r="H3" s="11">
        <f>SUMIFS(CHPP_DELAY[DELAY],CHPP_DELAY[MTN DELAY TYPE],"Scheduled",CHPP_DELAY[DATE],Table2[[#This Row],[DATE]])</f>
        <v>0</v>
      </c>
      <c r="I3" s="11">
        <f>SUM(Table2[[#This Row],[UNSCHEDULED]:[SCHEDULED]])</f>
        <v>0</v>
      </c>
    </row>
    <row r="4" spans="2:9" x14ac:dyDescent="0.25">
      <c r="B4">
        <f>_xlfn.ISOWEEKNUM(Table2[[#This Row],[DATE]])</f>
        <v>1</v>
      </c>
      <c r="C4">
        <f>_xlfn.ISOWEEKNUM(Table2[[#This Row],[DATE]])</f>
        <v>1</v>
      </c>
      <c r="D4" t="str">
        <f>UPPER(TEXT(MONTH(Table2[[#This Row],[DATE]])*29,"mmm"))</f>
        <v>JAN</v>
      </c>
      <c r="E4" s="3">
        <v>45660</v>
      </c>
      <c r="F4" s="4">
        <v>0.93333333333333335</v>
      </c>
      <c r="G4" s="11">
        <f>SUMIFS(CHPP_DELAY[DELAY],CHPP_DELAY[MTN DELAY TYPE],"Unscheduled",CHPP_DELAY[DATE],Table2[[#This Row],[DATE]])</f>
        <v>0.28333333333333233</v>
      </c>
      <c r="H4" s="11">
        <f>SUMIFS(CHPP_DELAY[DELAY],CHPP_DELAY[MTN DELAY TYPE],"Scheduled",CHPP_DELAY[DATE],Table2[[#This Row],[DATE]])</f>
        <v>0</v>
      </c>
      <c r="I4" s="11">
        <f>SUM(Table2[[#This Row],[UNSCHEDULED]:[SCHEDULED]])</f>
        <v>0.28333333333333233</v>
      </c>
    </row>
    <row r="5" spans="2:9" x14ac:dyDescent="0.25">
      <c r="B5">
        <f>_xlfn.ISOWEEKNUM(Table2[[#This Row],[DATE]])</f>
        <v>1</v>
      </c>
      <c r="C5">
        <f>_xlfn.ISOWEEKNUM(Table2[[#This Row],[DATE]])</f>
        <v>1</v>
      </c>
      <c r="D5" t="str">
        <f>UPPER(TEXT(MONTH(Table2[[#This Row],[DATE]])*29,"mmm"))</f>
        <v>JAN</v>
      </c>
      <c r="E5" s="3">
        <v>45661</v>
      </c>
      <c r="F5" s="4">
        <v>1</v>
      </c>
      <c r="G5" s="11">
        <f>SUMIFS(CHPP_DELAY[DELAY],CHPP_DELAY[MTN DELAY TYPE],"Unscheduled",CHPP_DELAY[DATE],Table2[[#This Row],[DATE]])</f>
        <v>0</v>
      </c>
      <c r="H5" s="11">
        <f>SUMIFS(CHPP_DELAY[DELAY],CHPP_DELAY[MTN DELAY TYPE],"Scheduled",CHPP_DELAY[DATE],Table2[[#This Row],[DATE]])</f>
        <v>0</v>
      </c>
      <c r="I5" s="11">
        <f>SUM(Table2[[#This Row],[UNSCHEDULED]:[SCHEDULED]])</f>
        <v>0</v>
      </c>
    </row>
    <row r="6" spans="2:9" x14ac:dyDescent="0.25">
      <c r="B6">
        <f>_xlfn.ISOWEEKNUM(Table2[[#This Row],[DATE]])</f>
        <v>1</v>
      </c>
      <c r="C6">
        <f>_xlfn.ISOWEEKNUM(Table2[[#This Row],[DATE]])</f>
        <v>1</v>
      </c>
      <c r="D6" t="str">
        <f>UPPER(TEXT(MONTH(Table2[[#This Row],[DATE]])*29,"mmm"))</f>
        <v>JAN</v>
      </c>
      <c r="E6" s="3">
        <v>45662</v>
      </c>
      <c r="F6" s="4">
        <v>0.90555555555555567</v>
      </c>
      <c r="G6" s="11">
        <f>SUMIFS(CHPP_DELAY[DELAY],CHPP_DELAY[MTN DELAY TYPE],"Unscheduled",CHPP_DELAY[DATE],Table2[[#This Row],[DATE]])</f>
        <v>2.2666666666666653</v>
      </c>
      <c r="H6" s="11">
        <f>SUMIFS(CHPP_DELAY[DELAY],CHPP_DELAY[MTN DELAY TYPE],"Scheduled",CHPP_DELAY[DATE],Table2[[#This Row],[DATE]])</f>
        <v>0</v>
      </c>
      <c r="I6" s="11">
        <f>SUM(Table2[[#This Row],[UNSCHEDULED]:[SCHEDULED]])</f>
        <v>2.2666666666666653</v>
      </c>
    </row>
    <row r="7" spans="2:9" x14ac:dyDescent="0.25">
      <c r="B7">
        <f>_xlfn.ISOWEEKNUM(Table2[[#This Row],[DATE]])</f>
        <v>2</v>
      </c>
      <c r="C7">
        <f>_xlfn.ISOWEEKNUM(Table2[[#This Row],[DATE]])</f>
        <v>2</v>
      </c>
      <c r="D7" t="str">
        <f>UPPER(TEXT(MONTH(Table2[[#This Row],[DATE]])*29,"mmm"))</f>
        <v>JAN</v>
      </c>
      <c r="E7" s="3">
        <v>45663</v>
      </c>
      <c r="F7" s="4">
        <v>0.97847222222222219</v>
      </c>
      <c r="G7" s="11">
        <f>SUMIFS(CHPP_DELAY[DELAY],CHPP_DELAY[MTN DELAY TYPE],"Unscheduled",CHPP_DELAY[DATE],Table2[[#This Row],[DATE]])</f>
        <v>0.5166666666666675</v>
      </c>
      <c r="H7" s="11">
        <f>SUMIFS(CHPP_DELAY[DELAY],CHPP_DELAY[MTN DELAY TYPE],"Scheduled",CHPP_DELAY[DATE],Table2[[#This Row],[DATE]])</f>
        <v>0</v>
      </c>
      <c r="I7" s="11">
        <f>SUM(Table2[[#This Row],[UNSCHEDULED]:[SCHEDULED]])</f>
        <v>0.5166666666666675</v>
      </c>
    </row>
    <row r="8" spans="2:9" x14ac:dyDescent="0.25">
      <c r="B8">
        <f>_xlfn.ISOWEEKNUM(Table2[[#This Row],[DATE]])</f>
        <v>2</v>
      </c>
      <c r="C8">
        <f>_xlfn.ISOWEEKNUM(Table2[[#This Row],[DATE]])</f>
        <v>2</v>
      </c>
      <c r="D8" t="str">
        <f>UPPER(TEXT(MONTH(Table2[[#This Row],[DATE]])*29,"mmm"))</f>
        <v>JAN</v>
      </c>
      <c r="E8" s="3">
        <v>45664</v>
      </c>
      <c r="F8" s="4">
        <v>0.84236111111111089</v>
      </c>
      <c r="G8" s="11">
        <f>SUMIFS(CHPP_DELAY[DELAY],CHPP_DELAY[MTN DELAY TYPE],"Unscheduled",CHPP_DELAY[DATE],Table2[[#This Row],[DATE]])</f>
        <v>2.8833333333333364</v>
      </c>
      <c r="H8" s="11">
        <f>SUMIFS(CHPP_DELAY[DELAY],CHPP_DELAY[MTN DELAY TYPE],"Scheduled",CHPP_DELAY[DATE],Table2[[#This Row],[DATE]])</f>
        <v>0</v>
      </c>
      <c r="I8" s="11">
        <f>SUM(Table2[[#This Row],[UNSCHEDULED]:[SCHEDULED]])</f>
        <v>2.8833333333333364</v>
      </c>
    </row>
    <row r="9" spans="2:9" x14ac:dyDescent="0.25">
      <c r="B9">
        <f>_xlfn.ISOWEEKNUM(Table2[[#This Row],[DATE]])</f>
        <v>2</v>
      </c>
      <c r="C9">
        <f>_xlfn.ISOWEEKNUM(Table2[[#This Row],[DATE]])</f>
        <v>2</v>
      </c>
      <c r="D9" t="str">
        <f>UPPER(TEXT(MONTH(Table2[[#This Row],[DATE]])*29,"mmm"))</f>
        <v>JAN</v>
      </c>
      <c r="E9" s="3">
        <v>45665</v>
      </c>
      <c r="F9" s="4">
        <v>0.45208333333333339</v>
      </c>
      <c r="G9" s="11">
        <f>SUMIFS(CHPP_DELAY[DELAY],CHPP_DELAY[MTN DELAY TYPE],"Unscheduled",CHPP_DELAY[DATE],Table2[[#This Row],[DATE]])</f>
        <v>1.3666666666666658</v>
      </c>
      <c r="H9" s="11">
        <f>SUMIFS(CHPP_DELAY[DELAY],CHPP_DELAY[MTN DELAY TYPE],"Scheduled",CHPP_DELAY[DATE],Table2[[#This Row],[DATE]])</f>
        <v>0</v>
      </c>
      <c r="I9" s="11">
        <f>SUM(Table2[[#This Row],[UNSCHEDULED]:[SCHEDULED]])</f>
        <v>1.3666666666666658</v>
      </c>
    </row>
    <row r="10" spans="2:9" x14ac:dyDescent="0.25">
      <c r="B10">
        <f>_xlfn.ISOWEEKNUM(Table2[[#This Row],[DATE]])</f>
        <v>2</v>
      </c>
      <c r="C10">
        <f>_xlfn.ISOWEEKNUM(Table2[[#This Row],[DATE]])</f>
        <v>2</v>
      </c>
      <c r="D10" t="str">
        <f>UPPER(TEXT(MONTH(Table2[[#This Row],[DATE]])*29,"mmm"))</f>
        <v>JAN</v>
      </c>
      <c r="E10" s="3">
        <v>45666</v>
      </c>
      <c r="F10" s="4">
        <v>0.43194444444444446</v>
      </c>
      <c r="G10" s="11">
        <f>SUMIFS(CHPP_DELAY[DELAY],CHPP_DELAY[MTN DELAY TYPE],"Unscheduled",CHPP_DELAY[DATE],Table2[[#This Row],[DATE]])</f>
        <v>0.18333333333333401</v>
      </c>
      <c r="H10" s="11">
        <f>SUMIFS(CHPP_DELAY[DELAY],CHPP_DELAY[MTN DELAY TYPE],"Scheduled",CHPP_DELAY[DATE],Table2[[#This Row],[DATE]])</f>
        <v>0</v>
      </c>
      <c r="I10" s="11">
        <f>SUM(Table2[[#This Row],[UNSCHEDULED]:[SCHEDULED]])</f>
        <v>0.18333333333333401</v>
      </c>
    </row>
    <row r="11" spans="2:9" x14ac:dyDescent="0.25">
      <c r="B11">
        <f>_xlfn.ISOWEEKNUM(Table2[[#This Row],[DATE]])</f>
        <v>2</v>
      </c>
      <c r="C11">
        <f>_xlfn.ISOWEEKNUM(Table2[[#This Row],[DATE]])</f>
        <v>2</v>
      </c>
      <c r="D11" t="str">
        <f>UPPER(TEXT(MONTH(Table2[[#This Row],[DATE]])*29,"mmm"))</f>
        <v>JAN</v>
      </c>
      <c r="E11" s="3">
        <v>45667</v>
      </c>
      <c r="F11" s="4">
        <v>0.53888888888888897</v>
      </c>
      <c r="G11" s="11">
        <f>SUMIFS(CHPP_DELAY[DELAY],CHPP_DELAY[MTN DELAY TYPE],"Unscheduled",CHPP_DELAY[DATE],Table2[[#This Row],[DATE]])</f>
        <v>0.19999999999999929</v>
      </c>
      <c r="H11" s="11">
        <f>SUMIFS(CHPP_DELAY[DELAY],CHPP_DELAY[MTN DELAY TYPE],"Scheduled",CHPP_DELAY[DATE],Table2[[#This Row],[DATE]])</f>
        <v>0</v>
      </c>
      <c r="I11" s="11">
        <f>SUM(Table2[[#This Row],[UNSCHEDULED]:[SCHEDULED]])</f>
        <v>0.19999999999999929</v>
      </c>
    </row>
    <row r="12" spans="2:9" x14ac:dyDescent="0.25">
      <c r="B12">
        <f>_xlfn.ISOWEEKNUM(Table2[[#This Row],[DATE]])</f>
        <v>2</v>
      </c>
      <c r="C12">
        <f>_xlfn.ISOWEEKNUM(Table2[[#This Row],[DATE]])</f>
        <v>2</v>
      </c>
      <c r="D12" t="str">
        <f>UPPER(TEXT(MONTH(Table2[[#This Row],[DATE]])*29,"mmm"))</f>
        <v>JAN</v>
      </c>
      <c r="E12" s="3">
        <v>45668</v>
      </c>
      <c r="F12" s="4">
        <v>0.2895833333333333</v>
      </c>
      <c r="G12" s="11">
        <f>SUMIFS(CHPP_DELAY[DELAY],CHPP_DELAY[MTN DELAY TYPE],"Unscheduled",CHPP_DELAY[DATE],Table2[[#This Row],[DATE]])</f>
        <v>2.7666666666666675</v>
      </c>
      <c r="H12" s="11">
        <f>SUMIFS(CHPP_DELAY[DELAY],CHPP_DELAY[MTN DELAY TYPE],"Scheduled",CHPP_DELAY[DATE],Table2[[#This Row],[DATE]])</f>
        <v>12</v>
      </c>
      <c r="I12" s="11">
        <f>SUM(Table2[[#This Row],[UNSCHEDULED]:[SCHEDULED]])</f>
        <v>14.766666666666667</v>
      </c>
    </row>
    <row r="13" spans="2:9" x14ac:dyDescent="0.25">
      <c r="B13">
        <f>_xlfn.ISOWEEKNUM(Table2[[#This Row],[DATE]])</f>
        <v>2</v>
      </c>
      <c r="C13">
        <f>_xlfn.ISOWEEKNUM(Table2[[#This Row],[DATE]])</f>
        <v>2</v>
      </c>
      <c r="D13" t="str">
        <f>UPPER(TEXT(MONTH(Table2[[#This Row],[DATE]])*29,"mmm"))</f>
        <v>JAN</v>
      </c>
      <c r="E13" s="3">
        <v>45669</v>
      </c>
      <c r="F13" s="4">
        <v>0.9409722222222221</v>
      </c>
      <c r="G13" s="11">
        <f>SUMIFS(CHPP_DELAY[DELAY],CHPP_DELAY[MTN DELAY TYPE],"Unscheduled",CHPP_DELAY[DATE],Table2[[#This Row],[DATE]])</f>
        <v>0</v>
      </c>
      <c r="H13" s="11">
        <f>SUMIFS(CHPP_DELAY[DELAY],CHPP_DELAY[MTN DELAY TYPE],"Scheduled",CHPP_DELAY[DATE],Table2[[#This Row],[DATE]])</f>
        <v>0</v>
      </c>
      <c r="I13" s="11">
        <f>SUM(Table2[[#This Row],[UNSCHEDULED]:[SCHEDULED]])</f>
        <v>0</v>
      </c>
    </row>
    <row r="14" spans="2:9" x14ac:dyDescent="0.25">
      <c r="B14">
        <f>_xlfn.ISOWEEKNUM(Table2[[#This Row],[DATE]])</f>
        <v>3</v>
      </c>
      <c r="C14">
        <f>_xlfn.ISOWEEKNUM(Table2[[#This Row],[DATE]])</f>
        <v>3</v>
      </c>
      <c r="D14" t="str">
        <f>UPPER(TEXT(MONTH(Table2[[#This Row],[DATE]])*29,"mmm"))</f>
        <v>JAN</v>
      </c>
      <c r="E14" s="3">
        <v>45670</v>
      </c>
      <c r="F14" s="4">
        <v>1</v>
      </c>
      <c r="G14" s="11">
        <f>SUMIFS(CHPP_DELAY[DELAY],CHPP_DELAY[MTN DELAY TYPE],"Unscheduled",CHPP_DELAY[DATE],Table2[[#This Row],[DATE]])</f>
        <v>0</v>
      </c>
      <c r="H14" s="11">
        <f>SUMIFS(CHPP_DELAY[DELAY],CHPP_DELAY[MTN DELAY TYPE],"Scheduled",CHPP_DELAY[DATE],Table2[[#This Row],[DATE]])</f>
        <v>0</v>
      </c>
      <c r="I14" s="11">
        <f>SUM(Table2[[#This Row],[UNSCHEDULED]:[SCHEDULED]])</f>
        <v>0</v>
      </c>
    </row>
    <row r="15" spans="2:9" x14ac:dyDescent="0.25">
      <c r="B15">
        <f>_xlfn.ISOWEEKNUM(Table2[[#This Row],[DATE]])</f>
        <v>3</v>
      </c>
      <c r="C15">
        <f>_xlfn.ISOWEEKNUM(Table2[[#This Row],[DATE]])</f>
        <v>3</v>
      </c>
      <c r="D15" t="str">
        <f>UPPER(TEXT(MONTH(Table2[[#This Row],[DATE]])*29,"mmm"))</f>
        <v>JAN</v>
      </c>
      <c r="E15" s="3">
        <v>45671</v>
      </c>
      <c r="F15" s="4">
        <v>0.37847222222222232</v>
      </c>
      <c r="G15" s="11">
        <f>SUMIFS(CHPP_DELAY[DELAY],CHPP_DELAY[MTN DELAY TYPE],"Unscheduled",CHPP_DELAY[DATE],Table2[[#This Row],[DATE]])</f>
        <v>0.36666666666666536</v>
      </c>
      <c r="H15" s="11">
        <f>SUMIFS(CHPP_DELAY[DELAY],CHPP_DELAY[MTN DELAY TYPE],"Scheduled",CHPP_DELAY[DATE],Table2[[#This Row],[DATE]])</f>
        <v>0</v>
      </c>
      <c r="I15" s="11">
        <f>SUM(Table2[[#This Row],[UNSCHEDULED]:[SCHEDULED]])</f>
        <v>0.36666666666666536</v>
      </c>
    </row>
    <row r="16" spans="2:9" x14ac:dyDescent="0.25">
      <c r="B16">
        <f>_xlfn.ISOWEEKNUM(Table2[[#This Row],[DATE]])</f>
        <v>3</v>
      </c>
      <c r="C16">
        <f>_xlfn.ISOWEEKNUM(Table2[[#This Row],[DATE]])</f>
        <v>3</v>
      </c>
      <c r="D16" t="str">
        <f>UPPER(TEXT(MONTH(Table2[[#This Row],[DATE]])*29,"mmm"))</f>
        <v>JAN</v>
      </c>
      <c r="E16" s="3">
        <v>45672</v>
      </c>
      <c r="F16" s="4">
        <v>0.7104166666666667</v>
      </c>
      <c r="G16" s="11">
        <f>SUMIFS(CHPP_DELAY[DELAY],CHPP_DELAY[MTN DELAY TYPE],"Unscheduled",CHPP_DELAY[DATE],Table2[[#This Row],[DATE]])</f>
        <v>0</v>
      </c>
      <c r="H16" s="11">
        <f>SUMIFS(CHPP_DELAY[DELAY],CHPP_DELAY[MTN DELAY TYPE],"Scheduled",CHPP_DELAY[DATE],Table2[[#This Row],[DATE]])</f>
        <v>0</v>
      </c>
      <c r="I16" s="11">
        <f>SUM(Table2[[#This Row],[UNSCHEDULED]:[SCHEDULED]])</f>
        <v>0</v>
      </c>
    </row>
    <row r="17" spans="2:9" x14ac:dyDescent="0.25">
      <c r="B17">
        <f>_xlfn.ISOWEEKNUM(Table2[[#This Row],[DATE]])</f>
        <v>3</v>
      </c>
      <c r="C17">
        <f>_xlfn.ISOWEEKNUM(Table2[[#This Row],[DATE]])</f>
        <v>3</v>
      </c>
      <c r="D17" t="str">
        <f>UPPER(TEXT(MONTH(Table2[[#This Row],[DATE]])*29,"mmm"))</f>
        <v>JAN</v>
      </c>
      <c r="E17" s="3">
        <v>45673</v>
      </c>
      <c r="F17" s="4">
        <v>0.57291666666666663</v>
      </c>
      <c r="G17" s="11">
        <f>SUMIFS(CHPP_DELAY[DELAY],CHPP_DELAY[MTN DELAY TYPE],"Unscheduled",CHPP_DELAY[DATE],Table2[[#This Row],[DATE]])</f>
        <v>0</v>
      </c>
      <c r="H17" s="11">
        <f>SUMIFS(CHPP_DELAY[DELAY],CHPP_DELAY[MTN DELAY TYPE],"Scheduled",CHPP_DELAY[DATE],Table2[[#This Row],[DATE]])</f>
        <v>0</v>
      </c>
      <c r="I17" s="11">
        <f>SUM(Table2[[#This Row],[UNSCHEDULED]:[SCHEDULED]])</f>
        <v>0</v>
      </c>
    </row>
    <row r="18" spans="2:9" x14ac:dyDescent="0.25">
      <c r="B18">
        <f>_xlfn.ISOWEEKNUM(Table2[[#This Row],[DATE]])</f>
        <v>3</v>
      </c>
      <c r="C18">
        <f>_xlfn.ISOWEEKNUM(Table2[[#This Row],[DATE]])</f>
        <v>3</v>
      </c>
      <c r="D18" t="str">
        <f>UPPER(TEXT(MONTH(Table2[[#This Row],[DATE]])*29,"mmm"))</f>
        <v>JAN</v>
      </c>
      <c r="E18" s="3">
        <v>45674</v>
      </c>
      <c r="F18" s="4">
        <v>0.53055555555555589</v>
      </c>
      <c r="G18" s="11">
        <f>SUMIFS(CHPP_DELAY[DELAY],CHPP_DELAY[MTN DELAY TYPE],"Unscheduled",CHPP_DELAY[DATE],Table2[[#This Row],[DATE]])</f>
        <v>0</v>
      </c>
      <c r="H18" s="11">
        <f>SUMIFS(CHPP_DELAY[DELAY],CHPP_DELAY[MTN DELAY TYPE],"Scheduled",CHPP_DELAY[DATE],Table2[[#This Row],[DATE]])</f>
        <v>0</v>
      </c>
      <c r="I18" s="11">
        <f>SUM(Table2[[#This Row],[UNSCHEDULED]:[SCHEDULED]])</f>
        <v>0</v>
      </c>
    </row>
    <row r="19" spans="2:9" x14ac:dyDescent="0.25">
      <c r="B19">
        <f>_xlfn.ISOWEEKNUM(Table2[[#This Row],[DATE]])</f>
        <v>3</v>
      </c>
      <c r="C19">
        <f>_xlfn.ISOWEEKNUM(Table2[[#This Row],[DATE]])</f>
        <v>3</v>
      </c>
      <c r="D19" t="str">
        <f>UPPER(TEXT(MONTH(Table2[[#This Row],[DATE]])*29,"mmm"))</f>
        <v>JAN</v>
      </c>
      <c r="E19" s="3">
        <v>45675</v>
      </c>
      <c r="F19" s="4">
        <v>0.79374999999999996</v>
      </c>
      <c r="G19" s="11">
        <f>SUMIFS(CHPP_DELAY[DELAY],CHPP_DELAY[MTN DELAY TYPE],"Unscheduled",CHPP_DELAY[DATE],Table2[[#This Row],[DATE]])</f>
        <v>2.1000000000000005</v>
      </c>
      <c r="H19" s="11">
        <f>SUMIFS(CHPP_DELAY[DELAY],CHPP_DELAY[MTN DELAY TYPE],"Scheduled",CHPP_DELAY[DATE],Table2[[#This Row],[DATE]])</f>
        <v>0</v>
      </c>
      <c r="I19" s="11">
        <f>SUM(Table2[[#This Row],[UNSCHEDULED]:[SCHEDULED]])</f>
        <v>2.1000000000000005</v>
      </c>
    </row>
    <row r="20" spans="2:9" x14ac:dyDescent="0.25">
      <c r="B20">
        <f>_xlfn.ISOWEEKNUM(Table2[[#This Row],[DATE]])</f>
        <v>3</v>
      </c>
      <c r="C20">
        <f>_xlfn.ISOWEEKNUM(Table2[[#This Row],[DATE]])</f>
        <v>3</v>
      </c>
      <c r="D20" t="str">
        <f>UPPER(TEXT(MONTH(Table2[[#This Row],[DATE]])*29,"mmm"))</f>
        <v>JAN</v>
      </c>
      <c r="E20" s="3">
        <v>45676</v>
      </c>
      <c r="F20" s="4">
        <v>0.38402777777777786</v>
      </c>
      <c r="G20" s="11">
        <f>SUMIFS(CHPP_DELAY[DELAY],CHPP_DELAY[MTN DELAY TYPE],"Unscheduled",CHPP_DELAY[DATE],Table2[[#This Row],[DATE]])</f>
        <v>2.4999999999999978</v>
      </c>
      <c r="H20" s="11">
        <f>SUMIFS(CHPP_DELAY[DELAY],CHPP_DELAY[MTN DELAY TYPE],"Scheduled",CHPP_DELAY[DATE],Table2[[#This Row],[DATE]])</f>
        <v>0</v>
      </c>
      <c r="I20" s="11">
        <f>SUM(Table2[[#This Row],[UNSCHEDULED]:[SCHEDULED]])</f>
        <v>2.4999999999999978</v>
      </c>
    </row>
    <row r="21" spans="2:9" x14ac:dyDescent="0.25">
      <c r="B21">
        <f>_xlfn.ISOWEEKNUM(Table2[[#This Row],[DATE]])</f>
        <v>4</v>
      </c>
      <c r="C21">
        <f>_xlfn.ISOWEEKNUM(Table2[[#This Row],[DATE]])</f>
        <v>4</v>
      </c>
      <c r="D21" t="str">
        <f>UPPER(TEXT(MONTH(Table2[[#This Row],[DATE]])*29,"mmm"))</f>
        <v>JAN</v>
      </c>
      <c r="E21" s="3">
        <v>45677</v>
      </c>
      <c r="F21" s="4">
        <v>0.77291666666666659</v>
      </c>
      <c r="G21" s="11">
        <f>SUMIFS(CHPP_DELAY[DELAY],CHPP_DELAY[MTN DELAY TYPE],"Unscheduled",CHPP_DELAY[DATE],Table2[[#This Row],[DATE]])</f>
        <v>0.14999999999999947</v>
      </c>
      <c r="H21" s="11">
        <f>SUMIFS(CHPP_DELAY[DELAY],CHPP_DELAY[MTN DELAY TYPE],"Scheduled",CHPP_DELAY[DATE],Table2[[#This Row],[DATE]])</f>
        <v>0.75</v>
      </c>
      <c r="I21" s="11">
        <f>SUM(Table2[[#This Row],[UNSCHEDULED]:[SCHEDULED]])</f>
        <v>0.89999999999999947</v>
      </c>
    </row>
    <row r="22" spans="2:9" x14ac:dyDescent="0.25">
      <c r="B22">
        <f>_xlfn.ISOWEEKNUM(Table2[[#This Row],[DATE]])</f>
        <v>4</v>
      </c>
      <c r="C22">
        <f>_xlfn.ISOWEEKNUM(Table2[[#This Row],[DATE]])</f>
        <v>4</v>
      </c>
      <c r="D22" t="str">
        <f>UPPER(TEXT(MONTH(Table2[[#This Row],[DATE]])*29,"mmm"))</f>
        <v>JAN</v>
      </c>
      <c r="E22" s="3">
        <v>45678</v>
      </c>
      <c r="F22" s="4">
        <v>0.70347222222222228</v>
      </c>
      <c r="G22" s="11">
        <f>SUMIFS(CHPP_DELAY[DELAY],CHPP_DELAY[MTN DELAY TYPE],"Unscheduled",CHPP_DELAY[DATE],Table2[[#This Row],[DATE]])</f>
        <v>1.6333333333333329</v>
      </c>
      <c r="H22" s="11">
        <f>SUMIFS(CHPP_DELAY[DELAY],CHPP_DELAY[MTN DELAY TYPE],"Scheduled",CHPP_DELAY[DATE],Table2[[#This Row],[DATE]])</f>
        <v>0</v>
      </c>
      <c r="I22" s="11">
        <f>SUM(Table2[[#This Row],[UNSCHEDULED]:[SCHEDULED]])</f>
        <v>1.6333333333333329</v>
      </c>
    </row>
    <row r="23" spans="2:9" x14ac:dyDescent="0.25">
      <c r="B23">
        <f>_xlfn.ISOWEEKNUM(Table2[[#This Row],[DATE]])</f>
        <v>4</v>
      </c>
      <c r="C23">
        <f>_xlfn.ISOWEEKNUM(Table2[[#This Row],[DATE]])</f>
        <v>4</v>
      </c>
      <c r="D23" t="str">
        <f>UPPER(TEXT(MONTH(Table2[[#This Row],[DATE]])*29,"mmm"))</f>
        <v>JAN</v>
      </c>
      <c r="E23" s="3">
        <v>45679</v>
      </c>
      <c r="F23" s="4">
        <v>0.94305555555555554</v>
      </c>
      <c r="G23" s="11">
        <f>SUMIFS(CHPP_DELAY[DELAY],CHPP_DELAY[MTN DELAY TYPE],"Unscheduled",CHPP_DELAY[DATE],Table2[[#This Row],[DATE]])</f>
        <v>0</v>
      </c>
      <c r="H23" s="11">
        <f>SUMIFS(CHPP_DELAY[DELAY],CHPP_DELAY[MTN DELAY TYPE],"Scheduled",CHPP_DELAY[DATE],Table2[[#This Row],[DATE]])</f>
        <v>0</v>
      </c>
      <c r="I23" s="11">
        <f>SUM(Table2[[#This Row],[UNSCHEDULED]:[SCHEDULED]])</f>
        <v>0</v>
      </c>
    </row>
    <row r="24" spans="2:9" x14ac:dyDescent="0.25">
      <c r="B24">
        <f>_xlfn.ISOWEEKNUM(Table2[[#This Row],[DATE]])</f>
        <v>4</v>
      </c>
      <c r="C24">
        <f>_xlfn.ISOWEEKNUM(Table2[[#This Row],[DATE]])</f>
        <v>4</v>
      </c>
      <c r="D24" t="str">
        <f>UPPER(TEXT(MONTH(Table2[[#This Row],[DATE]])*29,"mmm"))</f>
        <v>JAN</v>
      </c>
      <c r="E24" s="3">
        <v>45680</v>
      </c>
      <c r="F24" s="4">
        <v>0.89513888888888893</v>
      </c>
      <c r="G24" s="11">
        <f>SUMIFS(CHPP_DELAY[DELAY],CHPP_DELAY[MTN DELAY TYPE],"Unscheduled",CHPP_DELAY[DATE],Table2[[#This Row],[DATE]])</f>
        <v>2.5166666666666657</v>
      </c>
      <c r="H24" s="11">
        <f>SUMIFS(CHPP_DELAY[DELAY],CHPP_DELAY[MTN DELAY TYPE],"Scheduled",CHPP_DELAY[DATE],Table2[[#This Row],[DATE]])</f>
        <v>0</v>
      </c>
      <c r="I24" s="11">
        <f>SUM(Table2[[#This Row],[UNSCHEDULED]:[SCHEDULED]])</f>
        <v>2.5166666666666657</v>
      </c>
    </row>
    <row r="25" spans="2:9" x14ac:dyDescent="0.25">
      <c r="B25">
        <f>_xlfn.ISOWEEKNUM(Table2[[#This Row],[DATE]])</f>
        <v>4</v>
      </c>
      <c r="C25">
        <f>_xlfn.ISOWEEKNUM(Table2[[#This Row],[DATE]])</f>
        <v>4</v>
      </c>
      <c r="D25" t="str">
        <f>UPPER(TEXT(MONTH(Table2[[#This Row],[DATE]])*29,"mmm"))</f>
        <v>JAN</v>
      </c>
      <c r="E25" s="3">
        <v>45681</v>
      </c>
      <c r="F25" s="4">
        <v>0.81666666666666687</v>
      </c>
      <c r="G25" s="11">
        <f>SUMIFS(CHPP_DELAY[DELAY],CHPP_DELAY[MTN DELAY TYPE],"Unscheduled",CHPP_DELAY[DATE],Table2[[#This Row],[DATE]])</f>
        <v>8.3333333333333037E-2</v>
      </c>
      <c r="H25" s="11">
        <f>SUMIFS(CHPP_DELAY[DELAY],CHPP_DELAY[MTN DELAY TYPE],"Scheduled",CHPP_DELAY[DATE],Table2[[#This Row],[DATE]])</f>
        <v>0</v>
      </c>
      <c r="I25" s="11">
        <f>SUM(Table2[[#This Row],[UNSCHEDULED]:[SCHEDULED]])</f>
        <v>8.3333333333333037E-2</v>
      </c>
    </row>
    <row r="26" spans="2:9" x14ac:dyDescent="0.25">
      <c r="B26">
        <f>_xlfn.ISOWEEKNUM(Table2[[#This Row],[DATE]])</f>
        <v>4</v>
      </c>
      <c r="C26">
        <f>_xlfn.ISOWEEKNUM(Table2[[#This Row],[DATE]])</f>
        <v>4</v>
      </c>
      <c r="D26" t="str">
        <f>UPPER(TEXT(MONTH(Table2[[#This Row],[DATE]])*29,"mmm"))</f>
        <v>JAN</v>
      </c>
      <c r="E26" s="3">
        <v>45682</v>
      </c>
      <c r="F26" s="4">
        <v>0.95763888888888882</v>
      </c>
      <c r="G26" s="11">
        <f>SUMIFS(CHPP_DELAY[DELAY],CHPP_DELAY[MTN DELAY TYPE],"Unscheduled",CHPP_DELAY[DATE],Table2[[#This Row],[DATE]])</f>
        <v>8.3333333333333037E-2</v>
      </c>
      <c r="H26" s="11">
        <f>SUMIFS(CHPP_DELAY[DELAY],CHPP_DELAY[MTN DELAY TYPE],"Scheduled",CHPP_DELAY[DATE],Table2[[#This Row],[DATE]])</f>
        <v>0</v>
      </c>
      <c r="I26" s="11">
        <f>SUM(Table2[[#This Row],[UNSCHEDULED]:[SCHEDULED]])</f>
        <v>8.3333333333333037E-2</v>
      </c>
    </row>
    <row r="27" spans="2:9" x14ac:dyDescent="0.25">
      <c r="B27">
        <f>_xlfn.ISOWEEKNUM(Table2[[#This Row],[DATE]])</f>
        <v>4</v>
      </c>
      <c r="C27">
        <f>_xlfn.ISOWEEKNUM(Table2[[#This Row],[DATE]])</f>
        <v>4</v>
      </c>
      <c r="D27" t="str">
        <f>UPPER(TEXT(MONTH(Table2[[#This Row],[DATE]])*29,"mmm"))</f>
        <v>JAN</v>
      </c>
      <c r="E27" s="3">
        <v>45683</v>
      </c>
      <c r="F27" s="4">
        <v>0.85208333333333353</v>
      </c>
      <c r="G27" s="11">
        <f>SUMIFS(CHPP_DELAY[DELAY],CHPP_DELAY[MTN DELAY TYPE],"Unscheduled",CHPP_DELAY[DATE],Table2[[#This Row],[DATE]])</f>
        <v>1.8666666666666654</v>
      </c>
      <c r="H27" s="11">
        <f>SUMIFS(CHPP_DELAY[DELAY],CHPP_DELAY[MTN DELAY TYPE],"Scheduled",CHPP_DELAY[DATE],Table2[[#This Row],[DATE]])</f>
        <v>0</v>
      </c>
      <c r="I27" s="11">
        <f>SUM(Table2[[#This Row],[UNSCHEDULED]:[SCHEDULED]])</f>
        <v>1.8666666666666654</v>
      </c>
    </row>
    <row r="28" spans="2:9" x14ac:dyDescent="0.25">
      <c r="B28">
        <f>_xlfn.ISOWEEKNUM(Table2[[#This Row],[DATE]])</f>
        <v>5</v>
      </c>
      <c r="C28">
        <f>_xlfn.ISOWEEKNUM(Table2[[#This Row],[DATE]])</f>
        <v>5</v>
      </c>
      <c r="D28" t="str">
        <f>UPPER(TEXT(MONTH(Table2[[#This Row],[DATE]])*29,"mmm"))</f>
        <v>JAN</v>
      </c>
      <c r="E28" s="3">
        <v>45684</v>
      </c>
      <c r="F28" s="4">
        <v>0.15069444444444446</v>
      </c>
      <c r="G28" s="11">
        <f>SUMIFS(CHPP_DELAY[DELAY],CHPP_DELAY[MTN DELAY TYPE],"Unscheduled",CHPP_DELAY[DATE],Table2[[#This Row],[DATE]])</f>
        <v>0</v>
      </c>
      <c r="H28" s="11">
        <f>SUMIFS(CHPP_DELAY[DELAY],CHPP_DELAY[MTN DELAY TYPE],"Scheduled",CHPP_DELAY[DATE],Table2[[#This Row],[DATE]])</f>
        <v>20.383333333333333</v>
      </c>
      <c r="I28" s="11">
        <f>SUM(Table2[[#This Row],[UNSCHEDULED]:[SCHEDULED]])</f>
        <v>20.383333333333333</v>
      </c>
    </row>
    <row r="29" spans="2:9" x14ac:dyDescent="0.25">
      <c r="B29">
        <f>_xlfn.ISOWEEKNUM(Table2[[#This Row],[DATE]])</f>
        <v>5</v>
      </c>
      <c r="C29">
        <f>_xlfn.ISOWEEKNUM(Table2[[#This Row],[DATE]])</f>
        <v>5</v>
      </c>
      <c r="D29" t="str">
        <f>UPPER(TEXT(MONTH(Table2[[#This Row],[DATE]])*29,"mmm"))</f>
        <v>JAN</v>
      </c>
      <c r="E29" s="3">
        <v>45685</v>
      </c>
      <c r="F29" s="4">
        <v>0.95486111111111127</v>
      </c>
      <c r="G29" s="11">
        <f>SUMIFS(CHPP_DELAY[DELAY],CHPP_DELAY[MTN DELAY TYPE],"Unscheduled",CHPP_DELAY[DATE],Table2[[#This Row],[DATE]])</f>
        <v>0.73333333333333073</v>
      </c>
      <c r="H29" s="11">
        <f>SUMIFS(CHPP_DELAY[DELAY],CHPP_DELAY[MTN DELAY TYPE],"Scheduled",CHPP_DELAY[DATE],Table2[[#This Row],[DATE]])</f>
        <v>0</v>
      </c>
      <c r="I29" s="11">
        <f>SUM(Table2[[#This Row],[UNSCHEDULED]:[SCHEDULED]])</f>
        <v>0.73333333333333073</v>
      </c>
    </row>
    <row r="30" spans="2:9" x14ac:dyDescent="0.25">
      <c r="B30">
        <f>_xlfn.ISOWEEKNUM(Table2[[#This Row],[DATE]])</f>
        <v>5</v>
      </c>
      <c r="C30">
        <f>_xlfn.ISOWEEKNUM(Table2[[#This Row],[DATE]])</f>
        <v>5</v>
      </c>
      <c r="D30" t="str">
        <f>UPPER(TEXT(MONTH(Table2[[#This Row],[DATE]])*29,"mmm"))</f>
        <v>JAN</v>
      </c>
      <c r="E30" s="3">
        <v>45686</v>
      </c>
      <c r="F30" s="4">
        <v>0.97638888888888897</v>
      </c>
      <c r="G30" s="11">
        <f>SUMIFS(CHPP_DELAY[DELAY],CHPP_DELAY[MTN DELAY TYPE],"Unscheduled",CHPP_DELAY[DATE],Table2[[#This Row],[DATE]])</f>
        <v>0.11666666666666625</v>
      </c>
      <c r="H30" s="11">
        <f>SUMIFS(CHPP_DELAY[DELAY],CHPP_DELAY[MTN DELAY TYPE],"Scheduled",CHPP_DELAY[DATE],Table2[[#This Row],[DATE]])</f>
        <v>0</v>
      </c>
      <c r="I30" s="11">
        <f>SUM(Table2[[#This Row],[UNSCHEDULED]:[SCHEDULED]])</f>
        <v>0.11666666666666625</v>
      </c>
    </row>
    <row r="31" spans="2:9" x14ac:dyDescent="0.25">
      <c r="B31">
        <f>_xlfn.ISOWEEKNUM(Table2[[#This Row],[DATE]])</f>
        <v>5</v>
      </c>
      <c r="C31">
        <f>_xlfn.ISOWEEKNUM(Table2[[#This Row],[DATE]])</f>
        <v>5</v>
      </c>
      <c r="D31" t="str">
        <f>UPPER(TEXT(MONTH(Table2[[#This Row],[DATE]])*29,"mmm"))</f>
        <v>JAN</v>
      </c>
      <c r="E31" s="3">
        <v>45687</v>
      </c>
      <c r="F31" s="4">
        <v>0.52083333333333337</v>
      </c>
      <c r="G31" s="11">
        <f>SUMIFS(CHPP_DELAY[DELAY],CHPP_DELAY[MTN DELAY TYPE],"Unscheduled",CHPP_DELAY[DATE],Table2[[#This Row],[DATE]])</f>
        <v>11.433333333333334</v>
      </c>
      <c r="H31" s="11">
        <f>SUMIFS(CHPP_DELAY[DELAY],CHPP_DELAY[MTN DELAY TYPE],"Scheduled",CHPP_DELAY[DATE],Table2[[#This Row],[DATE]])</f>
        <v>0</v>
      </c>
      <c r="I31" s="11">
        <f>SUM(Table2[[#This Row],[UNSCHEDULED]:[SCHEDULED]])</f>
        <v>11.433333333333334</v>
      </c>
    </row>
    <row r="32" spans="2:9" x14ac:dyDescent="0.25">
      <c r="B32">
        <f>_xlfn.ISOWEEKNUM(Table2[[#This Row],[DATE]])</f>
        <v>5</v>
      </c>
      <c r="C32">
        <f>_xlfn.ISOWEEKNUM(Table2[[#This Row],[DATE]])</f>
        <v>5</v>
      </c>
      <c r="D32" t="str">
        <f>UPPER(TEXT(MONTH(Table2[[#This Row],[DATE]])*29,"mmm"))</f>
        <v>JAN</v>
      </c>
      <c r="E32" s="3">
        <v>45688</v>
      </c>
      <c r="F32" s="4">
        <v>0.43194444444444458</v>
      </c>
      <c r="G32" s="11">
        <f>SUMIFS(CHPP_DELAY[DELAY],CHPP_DELAY[MTN DELAY TYPE],"Unscheduled",CHPP_DELAY[DATE],Table2[[#This Row],[DATE]])</f>
        <v>12.716666666666665</v>
      </c>
      <c r="H32" s="11">
        <f>SUMIFS(CHPP_DELAY[DELAY],CHPP_DELAY[MTN DELAY TYPE],"Scheduled",CHPP_DELAY[DATE],Table2[[#This Row],[DATE]])</f>
        <v>0</v>
      </c>
      <c r="I32" s="11">
        <f>SUM(Table2[[#This Row],[UNSCHEDULED]:[SCHEDULED]])</f>
        <v>12.716666666666665</v>
      </c>
    </row>
    <row r="33" spans="2:9" x14ac:dyDescent="0.25">
      <c r="B33">
        <f>_xlfn.ISOWEEKNUM(Table2[[#This Row],[DATE]])</f>
        <v>5</v>
      </c>
      <c r="C33">
        <f>_xlfn.ISOWEEKNUM(Table2[[#This Row],[DATE]])</f>
        <v>5</v>
      </c>
      <c r="D33" t="str">
        <f>UPPER(TEXT(MONTH(Table2[[#This Row],[DATE]])*29,"mmm"))</f>
        <v>FEB</v>
      </c>
      <c r="E33" s="3">
        <v>45689</v>
      </c>
      <c r="F33" s="4">
        <v>0.85694444444444429</v>
      </c>
      <c r="G33" s="11">
        <f>SUMIFS(CHPP_DELAY[DELAY],CHPP_DELAY[MTN DELAY TYPE],"Unscheduled",CHPP_DELAY[DATE],Table2[[#This Row],[DATE]])</f>
        <v>3.4333333333333371</v>
      </c>
      <c r="H33" s="11">
        <f>SUMIFS(CHPP_DELAY[DELAY],CHPP_DELAY[MTN DELAY TYPE],"Scheduled",CHPP_DELAY[DATE],Table2[[#This Row],[DATE]])</f>
        <v>0</v>
      </c>
      <c r="I33" s="11">
        <f>SUM(Table2[[#This Row],[UNSCHEDULED]:[SCHEDULED]])</f>
        <v>3.4333333333333371</v>
      </c>
    </row>
    <row r="34" spans="2:9" x14ac:dyDescent="0.25">
      <c r="B34">
        <f>_xlfn.ISOWEEKNUM(Table2[[#This Row],[DATE]])</f>
        <v>5</v>
      </c>
      <c r="C34">
        <f>_xlfn.ISOWEEKNUM(Table2[[#This Row],[DATE]])</f>
        <v>5</v>
      </c>
      <c r="D34" t="str">
        <f>UPPER(TEXT(MONTH(Table2[[#This Row],[DATE]])*29,"mmm"))</f>
        <v>FEB</v>
      </c>
      <c r="E34" s="3">
        <v>45690</v>
      </c>
      <c r="F34" s="4">
        <v>0.82986111111111105</v>
      </c>
      <c r="G34" s="11">
        <f>SUMIFS(CHPP_DELAY[DELAY],CHPP_DELAY[MTN DELAY TYPE],"Unscheduled",CHPP_DELAY[DATE],Table2[[#This Row],[DATE]])</f>
        <v>3.3166666666666682</v>
      </c>
      <c r="H34" s="11">
        <f>SUMIFS(CHPP_DELAY[DELAY],CHPP_DELAY[MTN DELAY TYPE],"Scheduled",CHPP_DELAY[DATE],Table2[[#This Row],[DATE]])</f>
        <v>0</v>
      </c>
      <c r="I34" s="11">
        <f>SUM(Table2[[#This Row],[UNSCHEDULED]:[SCHEDULED]])</f>
        <v>3.3166666666666682</v>
      </c>
    </row>
    <row r="35" spans="2:9" x14ac:dyDescent="0.25">
      <c r="B35">
        <f>_xlfn.ISOWEEKNUM(Table2[[#This Row],[DATE]])</f>
        <v>6</v>
      </c>
      <c r="C35">
        <f>_xlfn.ISOWEEKNUM(Table2[[#This Row],[DATE]])</f>
        <v>6</v>
      </c>
      <c r="D35" t="str">
        <f>UPPER(TEXT(MONTH(Table2[[#This Row],[DATE]])*29,"mmm"))</f>
        <v>FEB</v>
      </c>
      <c r="E35" s="3">
        <v>45691</v>
      </c>
      <c r="F35" s="4">
        <v>0.97638888888888886</v>
      </c>
      <c r="G35" s="11">
        <f>SUMIFS(CHPP_DELAY[DELAY],CHPP_DELAY[MTN DELAY TYPE],"Unscheduled",CHPP_DELAY[DATE],Table2[[#This Row],[DATE]])</f>
        <v>0.56666666666666732</v>
      </c>
      <c r="H35" s="11">
        <f>SUMIFS(CHPP_DELAY[DELAY],CHPP_DELAY[MTN DELAY TYPE],"Scheduled",CHPP_DELAY[DATE],Table2[[#This Row],[DATE]])</f>
        <v>0</v>
      </c>
      <c r="I35" s="11">
        <f>SUM(Table2[[#This Row],[UNSCHEDULED]:[SCHEDULED]])</f>
        <v>0.56666666666666732</v>
      </c>
    </row>
    <row r="36" spans="2:9" x14ac:dyDescent="0.25">
      <c r="B36">
        <f>_xlfn.ISOWEEKNUM(Table2[[#This Row],[DATE]])</f>
        <v>6</v>
      </c>
      <c r="C36">
        <f>_xlfn.ISOWEEKNUM(Table2[[#This Row],[DATE]])</f>
        <v>6</v>
      </c>
      <c r="D36" t="str">
        <f>UPPER(TEXT(MONTH(Table2[[#This Row],[DATE]])*29,"mmm"))</f>
        <v>FEB</v>
      </c>
      <c r="E36" s="3">
        <v>45692</v>
      </c>
      <c r="F36" s="4">
        <v>0.96805555555555556</v>
      </c>
      <c r="G36" s="11">
        <f>SUMIFS(CHPP_DELAY[DELAY],CHPP_DELAY[MTN DELAY TYPE],"Unscheduled",CHPP_DELAY[DATE],Table2[[#This Row],[DATE]])</f>
        <v>0</v>
      </c>
      <c r="H36" s="11">
        <f>SUMIFS(CHPP_DELAY[DELAY],CHPP_DELAY[MTN DELAY TYPE],"Scheduled",CHPP_DELAY[DATE],Table2[[#This Row],[DATE]])</f>
        <v>0</v>
      </c>
      <c r="I36" s="11">
        <f>SUM(Table2[[#This Row],[UNSCHEDULED]:[SCHEDULED]])</f>
        <v>0</v>
      </c>
    </row>
    <row r="37" spans="2:9" x14ac:dyDescent="0.25">
      <c r="B37">
        <f>_xlfn.ISOWEEKNUM(Table2[[#This Row],[DATE]])</f>
        <v>6</v>
      </c>
      <c r="C37">
        <f>_xlfn.ISOWEEKNUM(Table2[[#This Row],[DATE]])</f>
        <v>6</v>
      </c>
      <c r="D37" t="str">
        <f>UPPER(TEXT(MONTH(Table2[[#This Row],[DATE]])*29,"mmm"))</f>
        <v>FEB</v>
      </c>
      <c r="E37" s="3">
        <v>45693</v>
      </c>
      <c r="F37" s="4">
        <v>0.75069444444444433</v>
      </c>
      <c r="G37" s="11">
        <f>SUMIFS(CHPP_DELAY[DELAY],CHPP_DELAY[MTN DELAY TYPE],"Unscheduled",CHPP_DELAY[DATE],Table2[[#This Row],[DATE]])</f>
        <v>2.8333333333333339</v>
      </c>
      <c r="H37" s="11">
        <f>SUMIFS(CHPP_DELAY[DELAY],CHPP_DELAY[MTN DELAY TYPE],"Scheduled",CHPP_DELAY[DATE],Table2[[#This Row],[DATE]])</f>
        <v>0</v>
      </c>
      <c r="I37" s="11">
        <f>SUM(Table2[[#This Row],[UNSCHEDULED]:[SCHEDULED]])</f>
        <v>2.8333333333333339</v>
      </c>
    </row>
    <row r="38" spans="2:9" x14ac:dyDescent="0.25">
      <c r="B38">
        <f>_xlfn.ISOWEEKNUM(Table2[[#This Row],[DATE]])</f>
        <v>6</v>
      </c>
      <c r="C38">
        <f>_xlfn.ISOWEEKNUM(Table2[[#This Row],[DATE]])</f>
        <v>6</v>
      </c>
      <c r="D38" t="str">
        <f>UPPER(TEXT(MONTH(Table2[[#This Row],[DATE]])*29,"mmm"))</f>
        <v>FEB</v>
      </c>
      <c r="E38" s="3">
        <v>45694</v>
      </c>
      <c r="F38" s="4">
        <v>0.98611111111111105</v>
      </c>
      <c r="G38" s="11">
        <f>SUMIFS(CHPP_DELAY[DELAY],CHPP_DELAY[MTN DELAY TYPE],"Unscheduled",CHPP_DELAY[DATE],Table2[[#This Row],[DATE]])</f>
        <v>0</v>
      </c>
      <c r="H38" s="11">
        <f>SUMIFS(CHPP_DELAY[DELAY],CHPP_DELAY[MTN DELAY TYPE],"Scheduled",CHPP_DELAY[DATE],Table2[[#This Row],[DATE]])</f>
        <v>0</v>
      </c>
      <c r="I38" s="11">
        <f>SUM(Table2[[#This Row],[UNSCHEDULED]:[SCHEDULED]])</f>
        <v>0</v>
      </c>
    </row>
    <row r="39" spans="2:9" x14ac:dyDescent="0.25">
      <c r="B39">
        <f>_xlfn.ISOWEEKNUM(Table2[[#This Row],[DATE]])</f>
        <v>6</v>
      </c>
      <c r="C39">
        <f>_xlfn.ISOWEEKNUM(Table2[[#This Row],[DATE]])</f>
        <v>6</v>
      </c>
      <c r="D39" t="str">
        <f>UPPER(TEXT(MONTH(Table2[[#This Row],[DATE]])*29,"mmm"))</f>
        <v>FEB</v>
      </c>
      <c r="E39" s="3">
        <v>45695</v>
      </c>
      <c r="F39" s="4">
        <v>0.88263888888888897</v>
      </c>
      <c r="G39" s="11">
        <f>SUMIFS(CHPP_DELAY[DELAY],CHPP_DELAY[MTN DELAY TYPE],"Unscheduled",CHPP_DELAY[DATE],Table2[[#This Row],[DATE]])</f>
        <v>1.0500000000000003</v>
      </c>
      <c r="H39" s="11">
        <f>SUMIFS(CHPP_DELAY[DELAY],CHPP_DELAY[MTN DELAY TYPE],"Scheduled",CHPP_DELAY[DATE],Table2[[#This Row],[DATE]])</f>
        <v>0</v>
      </c>
      <c r="I39" s="11">
        <f>SUM(Table2[[#This Row],[UNSCHEDULED]:[SCHEDULED]])</f>
        <v>1.0500000000000003</v>
      </c>
    </row>
    <row r="40" spans="2:9" x14ac:dyDescent="0.25">
      <c r="B40">
        <f>_xlfn.ISOWEEKNUM(Table2[[#This Row],[DATE]])</f>
        <v>6</v>
      </c>
      <c r="C40">
        <f>_xlfn.ISOWEEKNUM(Table2[[#This Row],[DATE]])</f>
        <v>6</v>
      </c>
      <c r="D40" t="str">
        <f>UPPER(TEXT(MONTH(Table2[[#This Row],[DATE]])*29,"mmm"))</f>
        <v>FEB</v>
      </c>
      <c r="E40" s="3">
        <v>45696</v>
      </c>
      <c r="F40" s="4">
        <v>0.80694444444444446</v>
      </c>
      <c r="G40" s="11">
        <f>SUMIFS(CHPP_DELAY[DELAY],CHPP_DELAY[MTN DELAY TYPE],"Unscheduled",CHPP_DELAY[DATE],Table2[[#This Row],[DATE]])</f>
        <v>0</v>
      </c>
      <c r="H40" s="11">
        <f>SUMIFS(CHPP_DELAY[DELAY],CHPP_DELAY[MTN DELAY TYPE],"Scheduled",CHPP_DELAY[DATE],Table2[[#This Row],[DATE]])</f>
        <v>0</v>
      </c>
      <c r="I40" s="11">
        <f>SUM(Table2[[#This Row],[UNSCHEDULED]:[SCHEDULED]])</f>
        <v>0</v>
      </c>
    </row>
    <row r="41" spans="2:9" x14ac:dyDescent="0.25">
      <c r="B41">
        <f>_xlfn.ISOWEEKNUM(Table2[[#This Row],[DATE]])</f>
        <v>6</v>
      </c>
      <c r="C41">
        <f>_xlfn.ISOWEEKNUM(Table2[[#This Row],[DATE]])</f>
        <v>6</v>
      </c>
      <c r="D41" t="str">
        <f>UPPER(TEXT(MONTH(Table2[[#This Row],[DATE]])*29,"mmm"))</f>
        <v>FEB</v>
      </c>
      <c r="E41" s="3">
        <v>45697</v>
      </c>
      <c r="F41" s="4">
        <v>0.53055555555555545</v>
      </c>
      <c r="G41" s="11">
        <f>SUMIFS(CHPP_DELAY[DELAY],CHPP_DELAY[MTN DELAY TYPE],"Unscheduled",CHPP_DELAY[DATE],Table2[[#This Row],[DATE]])</f>
        <v>0.30000000000000027</v>
      </c>
      <c r="H41" s="11">
        <f>SUMIFS(CHPP_DELAY[DELAY],CHPP_DELAY[MTN DELAY TYPE],"Scheduled",CHPP_DELAY[DATE],Table2[[#This Row],[DATE]])</f>
        <v>0</v>
      </c>
      <c r="I41" s="11">
        <f>SUM(Table2[[#This Row],[UNSCHEDULED]:[SCHEDULED]])</f>
        <v>0.30000000000000027</v>
      </c>
    </row>
    <row r="42" spans="2:9" x14ac:dyDescent="0.25">
      <c r="B42">
        <f>_xlfn.ISOWEEKNUM(Table2[[#This Row],[DATE]])</f>
        <v>7</v>
      </c>
      <c r="C42">
        <f>_xlfn.ISOWEEKNUM(Table2[[#This Row],[DATE]])</f>
        <v>7</v>
      </c>
      <c r="D42" t="str">
        <f>UPPER(TEXT(MONTH(Table2[[#This Row],[DATE]])*29,"mmm"))</f>
        <v>FEB</v>
      </c>
      <c r="E42" s="3">
        <v>45698</v>
      </c>
      <c r="F42" s="4">
        <v>0.90625000000000022</v>
      </c>
      <c r="G42" s="11">
        <f>SUMIFS(CHPP_DELAY[DELAY],CHPP_DELAY[MTN DELAY TYPE],"Unscheduled",CHPP_DELAY[DATE],Table2[[#This Row],[DATE]])</f>
        <v>0.2166666666666659</v>
      </c>
      <c r="H42" s="11">
        <f>SUMIFS(CHPP_DELAY[DELAY],CHPP_DELAY[MTN DELAY TYPE],"Scheduled",CHPP_DELAY[DATE],Table2[[#This Row],[DATE]])</f>
        <v>0</v>
      </c>
      <c r="I42" s="11">
        <f>SUM(Table2[[#This Row],[UNSCHEDULED]:[SCHEDULED]])</f>
        <v>0.2166666666666659</v>
      </c>
    </row>
    <row r="43" spans="2:9" x14ac:dyDescent="0.25">
      <c r="B43">
        <f>_xlfn.ISOWEEKNUM(Table2[[#This Row],[DATE]])</f>
        <v>7</v>
      </c>
      <c r="C43">
        <f>_xlfn.ISOWEEKNUM(Table2[[#This Row],[DATE]])</f>
        <v>7</v>
      </c>
      <c r="D43" t="str">
        <f>UPPER(TEXT(MONTH(Table2[[#This Row],[DATE]])*29,"mmm"))</f>
        <v>FEB</v>
      </c>
      <c r="E43" s="3">
        <v>45699</v>
      </c>
      <c r="F43" s="4">
        <v>0.97430555555555565</v>
      </c>
      <c r="G43" s="11">
        <f>SUMIFS(CHPP_DELAY[DELAY],CHPP_DELAY[MTN DELAY TYPE],"Unscheduled",CHPP_DELAY[DATE],Table2[[#This Row],[DATE]])</f>
        <v>0.61666666666666448</v>
      </c>
      <c r="H43" s="11">
        <f>SUMIFS(CHPP_DELAY[DELAY],CHPP_DELAY[MTN DELAY TYPE],"Scheduled",CHPP_DELAY[DATE],Table2[[#This Row],[DATE]])</f>
        <v>0</v>
      </c>
      <c r="I43" s="11">
        <f>SUM(Table2[[#This Row],[UNSCHEDULED]:[SCHEDULED]])</f>
        <v>0.61666666666666448</v>
      </c>
    </row>
    <row r="44" spans="2:9" x14ac:dyDescent="0.25">
      <c r="B44">
        <f>_xlfn.ISOWEEKNUM(Table2[[#This Row],[DATE]])</f>
        <v>7</v>
      </c>
      <c r="C44">
        <f>_xlfn.ISOWEEKNUM(Table2[[#This Row],[DATE]])</f>
        <v>7</v>
      </c>
      <c r="D44" t="str">
        <f>UPPER(TEXT(MONTH(Table2[[#This Row],[DATE]])*29,"mmm"))</f>
        <v>FEB</v>
      </c>
      <c r="E44" s="3">
        <v>45700</v>
      </c>
      <c r="F44" s="4">
        <v>0.96805555555555545</v>
      </c>
      <c r="G44" s="11">
        <f>SUMIFS(CHPP_DELAY[DELAY],CHPP_DELAY[MTN DELAY TYPE],"Unscheduled",CHPP_DELAY[DATE],Table2[[#This Row],[DATE]])</f>
        <v>0.7666666666666706</v>
      </c>
      <c r="H44" s="11">
        <f>SUMIFS(CHPP_DELAY[DELAY],CHPP_DELAY[MTN DELAY TYPE],"Scheduled",CHPP_DELAY[DATE],Table2[[#This Row],[DATE]])</f>
        <v>0</v>
      </c>
      <c r="I44" s="11">
        <f>SUM(Table2[[#This Row],[UNSCHEDULED]:[SCHEDULED]])</f>
        <v>0.7666666666666706</v>
      </c>
    </row>
    <row r="45" spans="2:9" x14ac:dyDescent="0.25">
      <c r="B45">
        <f>_xlfn.ISOWEEKNUM(Table2[[#This Row],[DATE]])</f>
        <v>7</v>
      </c>
      <c r="C45">
        <f>_xlfn.ISOWEEKNUM(Table2[[#This Row],[DATE]])</f>
        <v>7</v>
      </c>
      <c r="D45" t="str">
        <f>UPPER(TEXT(MONTH(Table2[[#This Row],[DATE]])*29,"mmm"))</f>
        <v>FEB</v>
      </c>
      <c r="E45" s="3">
        <v>45701</v>
      </c>
      <c r="F45" s="4">
        <v>0.98750000000000004</v>
      </c>
      <c r="G45" s="11">
        <f>SUMIFS(CHPP_DELAY[DELAY],CHPP_DELAY[MTN DELAY TYPE],"Unscheduled",CHPP_DELAY[DATE],Table2[[#This Row],[DATE]])</f>
        <v>0.30000000000000027</v>
      </c>
      <c r="H45" s="11">
        <f>SUMIFS(CHPP_DELAY[DELAY],CHPP_DELAY[MTN DELAY TYPE],"Scheduled",CHPP_DELAY[DATE],Table2[[#This Row],[DATE]])</f>
        <v>0</v>
      </c>
      <c r="I45" s="11">
        <f>SUM(Table2[[#This Row],[UNSCHEDULED]:[SCHEDULED]])</f>
        <v>0.30000000000000027</v>
      </c>
    </row>
    <row r="46" spans="2:9" x14ac:dyDescent="0.25">
      <c r="B46">
        <f>_xlfn.ISOWEEKNUM(Table2[[#This Row],[DATE]])</f>
        <v>7</v>
      </c>
      <c r="C46">
        <f>_xlfn.ISOWEEKNUM(Table2[[#This Row],[DATE]])</f>
        <v>7</v>
      </c>
      <c r="D46" t="str">
        <f>UPPER(TEXT(MONTH(Table2[[#This Row],[DATE]])*29,"mmm"))</f>
        <v>FEB</v>
      </c>
      <c r="E46" s="3">
        <v>45702</v>
      </c>
      <c r="F46" s="4">
        <v>0.82847222222222205</v>
      </c>
      <c r="G46" s="11">
        <f>SUMIFS(CHPP_DELAY[DELAY],CHPP_DELAY[MTN DELAY TYPE],"Unscheduled",CHPP_DELAY[DATE],Table2[[#This Row],[DATE]])</f>
        <v>2.7166666666666703</v>
      </c>
      <c r="H46" s="11">
        <f>SUMIFS(CHPP_DELAY[DELAY],CHPP_DELAY[MTN DELAY TYPE],"Scheduled",CHPP_DELAY[DATE],Table2[[#This Row],[DATE]])</f>
        <v>0</v>
      </c>
      <c r="I46" s="11">
        <f>SUM(Table2[[#This Row],[UNSCHEDULED]:[SCHEDULED]])</f>
        <v>2.7166666666666703</v>
      </c>
    </row>
    <row r="47" spans="2:9" x14ac:dyDescent="0.25">
      <c r="B47">
        <f>_xlfn.ISOWEEKNUM(Table2[[#This Row],[DATE]])</f>
        <v>7</v>
      </c>
      <c r="C47">
        <f>_xlfn.ISOWEEKNUM(Table2[[#This Row],[DATE]])</f>
        <v>7</v>
      </c>
      <c r="D47" t="str">
        <f>UPPER(TEXT(MONTH(Table2[[#This Row],[DATE]])*29,"mmm"))</f>
        <v>FEB</v>
      </c>
      <c r="E47" s="3">
        <v>45703</v>
      </c>
      <c r="F47" s="4">
        <v>0.97847222222222219</v>
      </c>
      <c r="G47" s="11">
        <f>SUMIFS(CHPP_DELAY[DELAY],CHPP_DELAY[MTN DELAY TYPE],"Unscheduled",CHPP_DELAY[DATE],Table2[[#This Row],[DATE]])</f>
        <v>0.5166666666666675</v>
      </c>
      <c r="H47" s="11">
        <f>SUMIFS(CHPP_DELAY[DELAY],CHPP_DELAY[MTN DELAY TYPE],"Scheduled",CHPP_DELAY[DATE],Table2[[#This Row],[DATE]])</f>
        <v>0</v>
      </c>
      <c r="I47" s="11">
        <f>SUM(Table2[[#This Row],[UNSCHEDULED]:[SCHEDULED]])</f>
        <v>0.5166666666666675</v>
      </c>
    </row>
    <row r="48" spans="2:9" x14ac:dyDescent="0.25">
      <c r="B48">
        <f>_xlfn.ISOWEEKNUM(Table2[[#This Row],[DATE]])</f>
        <v>7</v>
      </c>
      <c r="C48">
        <f>_xlfn.ISOWEEKNUM(Table2[[#This Row],[DATE]])</f>
        <v>7</v>
      </c>
      <c r="D48" t="str">
        <f>UPPER(TEXT(MONTH(Table2[[#This Row],[DATE]])*29,"mmm"))</f>
        <v>FEB</v>
      </c>
      <c r="E48" s="3">
        <v>45704</v>
      </c>
      <c r="F48" s="4">
        <v>0.91944444444444429</v>
      </c>
      <c r="G48" s="11">
        <f>SUMIFS(CHPP_DELAY[DELAY],CHPP_DELAY[MTN DELAY TYPE],"Unscheduled",CHPP_DELAY[DATE],Table2[[#This Row],[DATE]])</f>
        <v>1.1666666666666679</v>
      </c>
      <c r="H48" s="11">
        <f>SUMIFS(CHPP_DELAY[DELAY],CHPP_DELAY[MTN DELAY TYPE],"Scheduled",CHPP_DELAY[DATE],Table2[[#This Row],[DATE]])</f>
        <v>0</v>
      </c>
      <c r="I48" s="11">
        <f>SUM(Table2[[#This Row],[UNSCHEDULED]:[SCHEDULED]])</f>
        <v>1.1666666666666679</v>
      </c>
    </row>
    <row r="49" spans="2:11" x14ac:dyDescent="0.25">
      <c r="B49">
        <f>_xlfn.ISOWEEKNUM(Table2[[#This Row],[DATE]])</f>
        <v>8</v>
      </c>
      <c r="C49">
        <f>_xlfn.ISOWEEKNUM(Table2[[#This Row],[DATE]])</f>
        <v>8</v>
      </c>
      <c r="D49" t="str">
        <f>UPPER(TEXT(MONTH(Table2[[#This Row],[DATE]])*29,"mmm"))</f>
        <v>FEB</v>
      </c>
      <c r="E49" s="3">
        <v>45705</v>
      </c>
      <c r="F49" s="4">
        <v>0.88194444444444409</v>
      </c>
      <c r="G49" s="11">
        <f>SUMIFS(CHPP_DELAY[DELAY],CHPP_DELAY[MTN DELAY TYPE],"Unscheduled",CHPP_DELAY[DATE],Table2[[#This Row],[DATE]])</f>
        <v>2.8333333333333419</v>
      </c>
      <c r="H49" s="11">
        <f>SUMIFS(CHPP_DELAY[DELAY],CHPP_DELAY[MTN DELAY TYPE],"Scheduled",CHPP_DELAY[DATE],Table2[[#This Row],[DATE]])</f>
        <v>0</v>
      </c>
      <c r="I49" s="11">
        <f>SUM(Table2[[#This Row],[UNSCHEDULED]:[SCHEDULED]])</f>
        <v>2.8333333333333419</v>
      </c>
    </row>
    <row r="50" spans="2:11" x14ac:dyDescent="0.25">
      <c r="B50">
        <f>_xlfn.ISOWEEKNUM(Table2[[#This Row],[DATE]])</f>
        <v>8</v>
      </c>
      <c r="C50">
        <f>_xlfn.ISOWEEKNUM(Table2[[#This Row],[DATE]])</f>
        <v>8</v>
      </c>
      <c r="D50" t="str">
        <f>UPPER(TEXT(MONTH(Table2[[#This Row],[DATE]])*29,"mmm"))</f>
        <v>FEB</v>
      </c>
      <c r="E50" s="3">
        <v>45706</v>
      </c>
      <c r="F50" s="4">
        <v>0.77361111111111125</v>
      </c>
      <c r="G50" s="11">
        <f>SUMIFS(CHPP_DELAY[DELAY],CHPP_DELAY[MTN DELAY TYPE],"Unscheduled",CHPP_DELAY[DATE],Table2[[#This Row],[DATE]])</f>
        <v>2.7666666666666648</v>
      </c>
      <c r="H50" s="11">
        <f>SUMIFS(CHPP_DELAY[DELAY],CHPP_DELAY[MTN DELAY TYPE],"Scheduled",CHPP_DELAY[DATE],Table2[[#This Row],[DATE]])</f>
        <v>0</v>
      </c>
      <c r="I50" s="11">
        <f>SUM(Table2[[#This Row],[UNSCHEDULED]:[SCHEDULED]])</f>
        <v>2.7666666666666648</v>
      </c>
    </row>
    <row r="51" spans="2:11" x14ac:dyDescent="0.25">
      <c r="B51">
        <f>_xlfn.ISOWEEKNUM(Table2[[#This Row],[DATE]])</f>
        <v>8</v>
      </c>
      <c r="C51">
        <f>_xlfn.ISOWEEKNUM(Table2[[#This Row],[DATE]])</f>
        <v>8</v>
      </c>
      <c r="D51" t="str">
        <f>UPPER(TEXT(MONTH(Table2[[#This Row],[DATE]])*29,"mmm"))</f>
        <v>FEB</v>
      </c>
      <c r="E51" s="3">
        <v>45707</v>
      </c>
      <c r="F51" s="4">
        <v>0.65069444444444446</v>
      </c>
      <c r="G51" s="11">
        <f>SUMIFS(CHPP_DELAY[DELAY],CHPP_DELAY[MTN DELAY TYPE],"Unscheduled",CHPP_DELAY[DATE],Table2[[#This Row],[DATE]])</f>
        <v>0</v>
      </c>
      <c r="H51" s="11">
        <f>SUMIFS(CHPP_DELAY[DELAY],CHPP_DELAY[MTN DELAY TYPE],"Scheduled",CHPP_DELAY[DATE],Table2[[#This Row],[DATE]])</f>
        <v>0</v>
      </c>
      <c r="I51" s="11">
        <f>SUM(Table2[[#This Row],[UNSCHEDULED]:[SCHEDULED]])</f>
        <v>0</v>
      </c>
    </row>
    <row r="52" spans="2:11" x14ac:dyDescent="0.25">
      <c r="B52">
        <f>_xlfn.ISOWEEKNUM(Table2[[#This Row],[DATE]])</f>
        <v>8</v>
      </c>
      <c r="C52">
        <f>_xlfn.ISOWEEKNUM(Table2[[#This Row],[DATE]])</f>
        <v>8</v>
      </c>
      <c r="D52" t="str">
        <f>UPPER(TEXT(MONTH(Table2[[#This Row],[DATE]])*29,"mmm"))</f>
        <v>FEB</v>
      </c>
      <c r="E52" s="3">
        <v>45708</v>
      </c>
      <c r="F52" s="4">
        <v>0.74861111111111112</v>
      </c>
      <c r="G52" s="11">
        <f>SUMIFS(CHPP_DELAY[DELAY],CHPP_DELAY[MTN DELAY TYPE],"Unscheduled",CHPP_DELAY[DATE],Table2[[#This Row],[DATE]])</f>
        <v>0</v>
      </c>
      <c r="H52" s="11">
        <f>SUMIFS(CHPP_DELAY[DELAY],CHPP_DELAY[MTN DELAY TYPE],"Scheduled",CHPP_DELAY[DATE],Table2[[#This Row],[DATE]])</f>
        <v>0</v>
      </c>
      <c r="I52" s="11">
        <f>SUM(Table2[[#This Row],[UNSCHEDULED]:[SCHEDULED]])</f>
        <v>0</v>
      </c>
    </row>
    <row r="53" spans="2:11" x14ac:dyDescent="0.25">
      <c r="B53">
        <f>_xlfn.ISOWEEKNUM(Table2[[#This Row],[DATE]])</f>
        <v>8</v>
      </c>
      <c r="C53">
        <f>_xlfn.ISOWEEKNUM(Table2[[#This Row],[DATE]])</f>
        <v>8</v>
      </c>
      <c r="D53" t="str">
        <f>UPPER(TEXT(MONTH(Table2[[#This Row],[DATE]])*29,"mmm"))</f>
        <v>FEB</v>
      </c>
      <c r="E53" s="3">
        <v>45709</v>
      </c>
      <c r="F53" s="4">
        <v>0.87569444444444455</v>
      </c>
      <c r="G53" s="11">
        <f>SUMIFS(CHPP_DELAY[DELAY],CHPP_DELAY[MTN DELAY TYPE],"Unscheduled",CHPP_DELAY[DATE],Table2[[#This Row],[DATE]])</f>
        <v>0.49999999999999822</v>
      </c>
      <c r="H53" s="11">
        <f>SUMIFS(CHPP_DELAY[DELAY],CHPP_DELAY[MTN DELAY TYPE],"Scheduled",CHPP_DELAY[DATE],Table2[[#This Row],[DATE]])</f>
        <v>0</v>
      </c>
      <c r="I53" s="11">
        <f>SUM(Table2[[#This Row],[UNSCHEDULED]:[SCHEDULED]])</f>
        <v>0.49999999999999822</v>
      </c>
    </row>
    <row r="54" spans="2:11" x14ac:dyDescent="0.25">
      <c r="B54">
        <f>_xlfn.ISOWEEKNUM(Table2[[#This Row],[DATE]])</f>
        <v>8</v>
      </c>
      <c r="C54">
        <f>_xlfn.ISOWEEKNUM(Table2[[#This Row],[DATE]])</f>
        <v>8</v>
      </c>
      <c r="D54" t="str">
        <f>UPPER(TEXT(MONTH(Table2[[#This Row],[DATE]])*29,"mmm"))</f>
        <v>FEB</v>
      </c>
      <c r="E54" s="3">
        <v>45710</v>
      </c>
      <c r="F54" s="4">
        <v>0.92986111111111114</v>
      </c>
      <c r="G54" s="11">
        <f>SUMIFS(CHPP_DELAY[DELAY],CHPP_DELAY[MTN DELAY TYPE],"Unscheduled",CHPP_DELAY[DATE],Table2[[#This Row],[DATE]])</f>
        <v>0.91666666666666607</v>
      </c>
      <c r="H54" s="11">
        <f>SUMIFS(CHPP_DELAY[DELAY],CHPP_DELAY[MTN DELAY TYPE],"Scheduled",CHPP_DELAY[DATE],Table2[[#This Row],[DATE]])</f>
        <v>0</v>
      </c>
      <c r="I54" s="11">
        <f>SUM(Table2[[#This Row],[UNSCHEDULED]:[SCHEDULED]])</f>
        <v>0.91666666666666607</v>
      </c>
    </row>
    <row r="55" spans="2:11" x14ac:dyDescent="0.25">
      <c r="B55">
        <f>_xlfn.ISOWEEKNUM(Table2[[#This Row],[DATE]])</f>
        <v>8</v>
      </c>
      <c r="C55">
        <f>_xlfn.ISOWEEKNUM(Table2[[#This Row],[DATE]])</f>
        <v>8</v>
      </c>
      <c r="D55" t="str">
        <f>UPPER(TEXT(MONTH(Table2[[#This Row],[DATE]])*29,"mmm"))</f>
        <v>FEB</v>
      </c>
      <c r="E55" s="3">
        <v>45711</v>
      </c>
      <c r="F55" s="4">
        <v>0.25555555555555565</v>
      </c>
      <c r="G55" s="11">
        <f>SUMIFS(CHPP_DELAY[DELAY],CHPP_DELAY[MTN DELAY TYPE],"Unscheduled",CHPP_DELAY[DATE],Table2[[#This Row],[DATE]])</f>
        <v>1.0333333333333323</v>
      </c>
      <c r="H55" s="11">
        <f>SUMIFS(CHPP_DELAY[DELAY],CHPP_DELAY[MTN DELAY TYPE],"Scheduled",CHPP_DELAY[DATE],Table2[[#This Row],[DATE]])</f>
        <v>16.833333333333332</v>
      </c>
      <c r="I55" s="11">
        <f>SUM(Table2[[#This Row],[UNSCHEDULED]:[SCHEDULED]])</f>
        <v>17.866666666666664</v>
      </c>
    </row>
    <row r="56" spans="2:11" x14ac:dyDescent="0.25">
      <c r="B56">
        <f>_xlfn.ISOWEEKNUM(Table2[[#This Row],[DATE]])</f>
        <v>9</v>
      </c>
      <c r="C56">
        <f>_xlfn.ISOWEEKNUM(Table2[[#This Row],[DATE]])</f>
        <v>9</v>
      </c>
      <c r="D56" t="str">
        <f>UPPER(TEXT(MONTH(Table2[[#This Row],[DATE]])*29,"mmm"))</f>
        <v>FEB</v>
      </c>
      <c r="E56" s="3">
        <v>45712</v>
      </c>
      <c r="F56" s="4">
        <v>0.95138888888888895</v>
      </c>
      <c r="G56" s="11">
        <f>SUMIFS(CHPP_DELAY[DELAY],CHPP_DELAY[MTN DELAY TYPE],"Unscheduled",CHPP_DELAY[DATE],Table2[[#This Row],[DATE]])</f>
        <v>0.25000000000000178</v>
      </c>
      <c r="H56" s="11">
        <f>SUMIFS(CHPP_DELAY[DELAY],CHPP_DELAY[MTN DELAY TYPE],"Scheduled",CHPP_DELAY[DATE],Table2[[#This Row],[DATE]])</f>
        <v>0</v>
      </c>
      <c r="I56" s="11">
        <f>SUM(Table2[[#This Row],[UNSCHEDULED]:[SCHEDULED]])</f>
        <v>0.25000000000000178</v>
      </c>
    </row>
    <row r="57" spans="2:11" x14ac:dyDescent="0.25">
      <c r="B57">
        <f>_xlfn.ISOWEEKNUM(Table2[[#This Row],[DATE]])</f>
        <v>9</v>
      </c>
      <c r="C57">
        <f>_xlfn.ISOWEEKNUM(Table2[[#This Row],[DATE]])</f>
        <v>9</v>
      </c>
      <c r="D57" t="str">
        <f>UPPER(TEXT(MONTH(Table2[[#This Row],[DATE]])*29,"mmm"))</f>
        <v>FEB</v>
      </c>
      <c r="E57" s="3">
        <v>45713</v>
      </c>
      <c r="F57" s="4">
        <v>0.39444444444444438</v>
      </c>
      <c r="G57" s="11">
        <f>SUMIFS(CHPP_DELAY[DELAY],CHPP_DELAY[MTN DELAY TYPE],"Unscheduled",CHPP_DELAY[DATE],Table2[[#This Row],[DATE]])</f>
        <v>13.950000000000001</v>
      </c>
      <c r="H57" s="11">
        <f>SUMIFS(CHPP_DELAY[DELAY],CHPP_DELAY[MTN DELAY TYPE],"Scheduled",CHPP_DELAY[DATE],Table2[[#This Row],[DATE]])</f>
        <v>0</v>
      </c>
      <c r="I57" s="11">
        <f>SUM(Table2[[#This Row],[UNSCHEDULED]:[SCHEDULED]])</f>
        <v>13.950000000000001</v>
      </c>
    </row>
    <row r="58" spans="2:11" x14ac:dyDescent="0.25">
      <c r="B58">
        <f>_xlfn.ISOWEEKNUM(Table2[[#This Row],[DATE]])</f>
        <v>9</v>
      </c>
      <c r="C58">
        <f>_xlfn.ISOWEEKNUM(Table2[[#This Row],[DATE]])</f>
        <v>9</v>
      </c>
      <c r="D58" t="str">
        <f>UPPER(TEXT(MONTH(Table2[[#This Row],[DATE]])*29,"mmm"))</f>
        <v>FEB</v>
      </c>
      <c r="E58" s="3">
        <v>45714</v>
      </c>
      <c r="F58" s="4">
        <v>0.95763888888888882</v>
      </c>
      <c r="G58" s="11">
        <f>SUMIFS(CHPP_DELAY[DELAY],CHPP_DELAY[MTN DELAY TYPE],"Unscheduled",CHPP_DELAY[DATE],Table2[[#This Row],[DATE]])</f>
        <v>0</v>
      </c>
      <c r="H58" s="11">
        <f>SUMIFS(CHPP_DELAY[DELAY],CHPP_DELAY[MTN DELAY TYPE],"Scheduled",CHPP_DELAY[DATE],Table2[[#This Row],[DATE]])</f>
        <v>0</v>
      </c>
      <c r="I58" s="11">
        <f>SUM(Table2[[#This Row],[UNSCHEDULED]:[SCHEDULED]])</f>
        <v>0</v>
      </c>
      <c r="K58" s="54"/>
    </row>
    <row r="59" spans="2:11" x14ac:dyDescent="0.25">
      <c r="B59">
        <f>_xlfn.ISOWEEKNUM(Table2[[#This Row],[DATE]])</f>
        <v>9</v>
      </c>
      <c r="C59">
        <f>_xlfn.ISOWEEKNUM(Table2[[#This Row],[DATE]])</f>
        <v>9</v>
      </c>
      <c r="D59" t="str">
        <f>UPPER(TEXT(MONTH(Table2[[#This Row],[DATE]])*29,"mmm"))</f>
        <v>FEB</v>
      </c>
      <c r="E59" s="3">
        <v>45715</v>
      </c>
      <c r="F59" s="4">
        <v>0.98472222222222217</v>
      </c>
      <c r="G59" s="11">
        <f>SUMIFS(CHPP_DELAY[DELAY],CHPP_DELAY[MTN DELAY TYPE],"Unscheduled",CHPP_DELAY[DATE],Table2[[#This Row],[DATE]])</f>
        <v>0.36666666666666803</v>
      </c>
      <c r="H59" s="11">
        <f>SUMIFS(CHPP_DELAY[DELAY],CHPP_DELAY[MTN DELAY TYPE],"Scheduled",CHPP_DELAY[DATE],Table2[[#This Row],[DATE]])</f>
        <v>0</v>
      </c>
      <c r="I59" s="11">
        <f>SUM(Table2[[#This Row],[UNSCHEDULED]:[SCHEDULED]])</f>
        <v>0.36666666666666803</v>
      </c>
    </row>
    <row r="60" spans="2:11" x14ac:dyDescent="0.25">
      <c r="B60">
        <f>_xlfn.ISOWEEKNUM(Table2[[#This Row],[DATE]])</f>
        <v>9</v>
      </c>
      <c r="C60">
        <f>_xlfn.ISOWEEKNUM(Table2[[#This Row],[DATE]])</f>
        <v>9</v>
      </c>
      <c r="D60" t="str">
        <f>UPPER(TEXT(MONTH(Table2[[#This Row],[DATE]])*29,"mmm"))</f>
        <v>FEB</v>
      </c>
      <c r="E60" s="3">
        <v>45716</v>
      </c>
      <c r="F60" s="4">
        <v>0.83125000000000004</v>
      </c>
      <c r="G60" s="11">
        <f>SUMIFS(CHPP_DELAY[DELAY],CHPP_DELAY[MTN DELAY TYPE],"Unscheduled",CHPP_DELAY[DATE],Table2[[#This Row],[DATE]])</f>
        <v>2.4999999999999991</v>
      </c>
      <c r="H60" s="11">
        <f>SUMIFS(CHPP_DELAY[DELAY],CHPP_DELAY[MTN DELAY TYPE],"Scheduled",CHPP_DELAY[DATE],Table2[[#This Row],[DATE]])</f>
        <v>0</v>
      </c>
      <c r="I60" s="11">
        <f>SUM(Table2[[#This Row],[UNSCHEDULED]:[SCHEDULED]])</f>
        <v>2.4999999999999991</v>
      </c>
    </row>
    <row r="61" spans="2:11" x14ac:dyDescent="0.25">
      <c r="B61">
        <f>_xlfn.ISOWEEKNUM(Table2[[#This Row],[DATE]])</f>
        <v>9</v>
      </c>
      <c r="C61">
        <f>_xlfn.ISOWEEKNUM(Table2[[#This Row],[DATE]])</f>
        <v>9</v>
      </c>
      <c r="D61" t="str">
        <f>UPPER(TEXT(MONTH(Table2[[#This Row],[DATE]])*29,"mmm"))</f>
        <v>MAR</v>
      </c>
      <c r="E61" s="3">
        <v>45717</v>
      </c>
      <c r="F61" s="4">
        <v>0.79166666666666663</v>
      </c>
      <c r="G61" s="11">
        <f>SUMIFS(CHPP_DELAY[DELAY],CHPP_DELAY[MTN DELAY TYPE],"Unscheduled",CHPP_DELAY[DATE],Table2[[#This Row],[DATE]])</f>
        <v>5.0000000000000009</v>
      </c>
      <c r="H61" s="11">
        <f>SUMIFS(CHPP_DELAY[DELAY],CHPP_DELAY[MTN DELAY TYPE],"Scheduled",CHPP_DELAY[DATE],Table2[[#This Row],[DATE]])</f>
        <v>0</v>
      </c>
      <c r="I61" s="11">
        <f>SUM(Table2[[#This Row],[UNSCHEDULED]:[SCHEDULED]])</f>
        <v>5.0000000000000009</v>
      </c>
    </row>
    <row r="62" spans="2:11" x14ac:dyDescent="0.25">
      <c r="B62">
        <f>_xlfn.ISOWEEKNUM(Table2[[#This Row],[DATE]])</f>
        <v>9</v>
      </c>
      <c r="C62">
        <f>_xlfn.ISOWEEKNUM(Table2[[#This Row],[DATE]])</f>
        <v>9</v>
      </c>
      <c r="D62" t="str">
        <f>UPPER(TEXT(MONTH(Table2[[#This Row],[DATE]])*29,"mmm"))</f>
        <v>MAR</v>
      </c>
      <c r="E62" s="3">
        <v>45718</v>
      </c>
      <c r="F62" s="4">
        <v>0.9027777777777779</v>
      </c>
      <c r="G62" s="11">
        <f>SUMIFS(CHPP_DELAY[DELAY],CHPP_DELAY[MTN DELAY TYPE],"Unscheduled",CHPP_DELAY[DATE],Table2[[#This Row],[DATE]])</f>
        <v>0.13333333333333286</v>
      </c>
      <c r="H62" s="11">
        <f>SUMIFS(CHPP_DELAY[DELAY],CHPP_DELAY[MTN DELAY TYPE],"Scheduled",CHPP_DELAY[DATE],Table2[[#This Row],[DATE]])</f>
        <v>0</v>
      </c>
      <c r="I62" s="11">
        <f>SUM(Table2[[#This Row],[UNSCHEDULED]:[SCHEDULED]])</f>
        <v>0.13333333333333286</v>
      </c>
    </row>
    <row r="63" spans="2:11" x14ac:dyDescent="0.25">
      <c r="B63">
        <f>_xlfn.ISOWEEKNUM(Table2[[#This Row],[DATE]])</f>
        <v>10</v>
      </c>
      <c r="C63">
        <f>_xlfn.ISOWEEKNUM(Table2[[#This Row],[DATE]])</f>
        <v>10</v>
      </c>
      <c r="D63" t="str">
        <f>UPPER(TEXT(MONTH(Table2[[#This Row],[DATE]])*29,"mmm"))</f>
        <v>MAR</v>
      </c>
      <c r="E63" s="3">
        <v>45719</v>
      </c>
      <c r="F63" s="4">
        <v>0.98611111111111116</v>
      </c>
      <c r="G63" s="11">
        <f>SUMIFS(CHPP_DELAY[DELAY],CHPP_DELAY[MTN DELAY TYPE],"Unscheduled",CHPP_DELAY[DATE],Table2[[#This Row],[DATE]])</f>
        <v>0</v>
      </c>
      <c r="H63" s="11">
        <f>SUMIFS(CHPP_DELAY[DELAY],CHPP_DELAY[MTN DELAY TYPE],"Scheduled",CHPP_DELAY[DATE],Table2[[#This Row],[DATE]])</f>
        <v>0</v>
      </c>
      <c r="I63" s="11">
        <f>SUM(Table2[[#This Row],[UNSCHEDULED]:[SCHEDULED]])</f>
        <v>0</v>
      </c>
    </row>
    <row r="64" spans="2:11" x14ac:dyDescent="0.25">
      <c r="B64">
        <f>_xlfn.ISOWEEKNUM(Table2[[#This Row],[DATE]])</f>
        <v>10</v>
      </c>
      <c r="C64">
        <f>_xlfn.ISOWEEKNUM(Table2[[#This Row],[DATE]])</f>
        <v>10</v>
      </c>
      <c r="D64" t="str">
        <f>UPPER(TEXT(MONTH(Table2[[#This Row],[DATE]])*29,"mmm"))</f>
        <v>MAR</v>
      </c>
      <c r="E64" s="3">
        <v>45720</v>
      </c>
      <c r="F64" s="4">
        <v>0.88402777777777797</v>
      </c>
      <c r="G64" s="11">
        <f>SUMIFS(CHPP_DELAY[DELAY],CHPP_DELAY[MTN DELAY TYPE],"Unscheduled",CHPP_DELAY[DATE],Table2[[#This Row],[DATE]])</f>
        <v>0.2166666666666659</v>
      </c>
      <c r="H64" s="11">
        <f>SUMIFS(CHPP_DELAY[DELAY],CHPP_DELAY[MTN DELAY TYPE],"Scheduled",CHPP_DELAY[DATE],Table2[[#This Row],[DATE]])</f>
        <v>0</v>
      </c>
      <c r="I64" s="11">
        <f>SUM(Table2[[#This Row],[UNSCHEDULED]:[SCHEDULED]])</f>
        <v>0.2166666666666659</v>
      </c>
    </row>
    <row r="65" spans="2:9" x14ac:dyDescent="0.25">
      <c r="B65">
        <f>_xlfn.ISOWEEKNUM(Table2[[#This Row],[DATE]])</f>
        <v>10</v>
      </c>
      <c r="C65">
        <f>_xlfn.ISOWEEKNUM(Table2[[#This Row],[DATE]])</f>
        <v>10</v>
      </c>
      <c r="D65" t="str">
        <f>UPPER(TEXT(MONTH(Table2[[#This Row],[DATE]])*29,"mmm"))</f>
        <v>MAR</v>
      </c>
      <c r="E65" s="3">
        <v>45721</v>
      </c>
      <c r="F65" s="4">
        <v>0.87361111111111112</v>
      </c>
      <c r="G65" s="11">
        <f>SUMIFS(CHPP_DELAY[DELAY],CHPP_DELAY[MTN DELAY TYPE],"Unscheduled",CHPP_DELAY[DATE],Table2[[#This Row],[DATE]])</f>
        <v>2.8666666666666671</v>
      </c>
      <c r="H65" s="11">
        <f>SUMIFS(CHPP_DELAY[DELAY],CHPP_DELAY[MTN DELAY TYPE],"Scheduled",CHPP_DELAY[DATE],Table2[[#This Row],[DATE]])</f>
        <v>0</v>
      </c>
      <c r="I65" s="11">
        <f>SUM(Table2[[#This Row],[UNSCHEDULED]:[SCHEDULED]])</f>
        <v>2.8666666666666671</v>
      </c>
    </row>
    <row r="66" spans="2:9" x14ac:dyDescent="0.25">
      <c r="B66">
        <f>_xlfn.ISOWEEKNUM(Table2[[#This Row],[DATE]])</f>
        <v>10</v>
      </c>
      <c r="C66">
        <f>_xlfn.ISOWEEKNUM(Table2[[#This Row],[DATE]])</f>
        <v>10</v>
      </c>
      <c r="D66" t="str">
        <f>UPPER(TEXT(MONTH(Table2[[#This Row],[DATE]])*29,"mmm"))</f>
        <v>MAR</v>
      </c>
      <c r="E66" s="3">
        <v>45722</v>
      </c>
      <c r="F66" s="4">
        <v>0.78124999999999989</v>
      </c>
      <c r="G66" s="11">
        <f>SUMIFS(CHPP_DELAY[DELAY],CHPP_DELAY[MTN DELAY TYPE],"Unscheduled",CHPP_DELAY[DATE],Table2[[#This Row],[DATE]])</f>
        <v>1.8166666666666682</v>
      </c>
      <c r="H66" s="11">
        <f>SUMIFS(CHPP_DELAY[DELAY],CHPP_DELAY[MTN DELAY TYPE],"Scheduled",CHPP_DELAY[DATE],Table2[[#This Row],[DATE]])</f>
        <v>0</v>
      </c>
      <c r="I66" s="11">
        <f>SUM(Table2[[#This Row],[UNSCHEDULED]:[SCHEDULED]])</f>
        <v>1.8166666666666682</v>
      </c>
    </row>
    <row r="67" spans="2:9" x14ac:dyDescent="0.25">
      <c r="B67">
        <f>_xlfn.ISOWEEKNUM(Table2[[#This Row],[DATE]])</f>
        <v>10</v>
      </c>
      <c r="C67">
        <f>_xlfn.ISOWEEKNUM(Table2[[#This Row],[DATE]])</f>
        <v>10</v>
      </c>
      <c r="D67" t="str">
        <f>UPPER(TEXT(MONTH(Table2[[#This Row],[DATE]])*29,"mmm"))</f>
        <v>MAR</v>
      </c>
      <c r="E67" s="3">
        <v>45723</v>
      </c>
      <c r="F67" s="4">
        <v>0.5986111111111112</v>
      </c>
      <c r="G67" s="11">
        <f>SUMIFS(CHPP_DELAY[DELAY],CHPP_DELAY[MTN DELAY TYPE],"Unscheduled",CHPP_DELAY[DATE],Table2[[#This Row],[DATE]])</f>
        <v>3.9499999999999984</v>
      </c>
      <c r="H67" s="11">
        <f>SUMIFS(CHPP_DELAY[DELAY],CHPP_DELAY[MTN DELAY TYPE],"Scheduled",CHPP_DELAY[DATE],Table2[[#This Row],[DATE]])</f>
        <v>0</v>
      </c>
      <c r="I67" s="11">
        <f>SUM(Table2[[#This Row],[UNSCHEDULED]:[SCHEDULED]])</f>
        <v>3.9499999999999984</v>
      </c>
    </row>
    <row r="68" spans="2:9" x14ac:dyDescent="0.25">
      <c r="B68">
        <f>_xlfn.ISOWEEKNUM(Table2[[#This Row],[DATE]])</f>
        <v>10</v>
      </c>
      <c r="C68">
        <f>_xlfn.ISOWEEKNUM(Table2[[#This Row],[DATE]])</f>
        <v>10</v>
      </c>
      <c r="D68" t="str">
        <f>UPPER(TEXT(MONTH(Table2[[#This Row],[DATE]])*29,"mmm"))</f>
        <v>MAR</v>
      </c>
      <c r="E68" s="3">
        <v>45724</v>
      </c>
      <c r="F68" s="4">
        <v>0.71111111111111103</v>
      </c>
      <c r="G68" s="11">
        <f>SUMIFS(CHPP_DELAY[DELAY],CHPP_DELAY[MTN DELAY TYPE],"Unscheduled",CHPP_DELAY[DATE],Table2[[#This Row],[DATE]])</f>
        <v>3.1000000000000005</v>
      </c>
      <c r="H68" s="11">
        <f>SUMIFS(CHPP_DELAY[DELAY],CHPP_DELAY[MTN DELAY TYPE],"Scheduled",CHPP_DELAY[DATE],Table2[[#This Row],[DATE]])</f>
        <v>0</v>
      </c>
      <c r="I68" s="11">
        <f>SUM(Table2[[#This Row],[UNSCHEDULED]:[SCHEDULED]])</f>
        <v>3.1000000000000005</v>
      </c>
    </row>
    <row r="69" spans="2:9" x14ac:dyDescent="0.25">
      <c r="B69">
        <f>_xlfn.ISOWEEKNUM(Table2[[#This Row],[DATE]])</f>
        <v>10</v>
      </c>
      <c r="C69">
        <f>_xlfn.ISOWEEKNUM(Table2[[#This Row],[DATE]])</f>
        <v>10</v>
      </c>
      <c r="D69" t="str">
        <f>UPPER(TEXT(MONTH(Table2[[#This Row],[DATE]])*29,"mmm"))</f>
        <v>MAR</v>
      </c>
      <c r="E69" s="3">
        <v>45725</v>
      </c>
      <c r="F69" s="4">
        <v>0.83194444444444426</v>
      </c>
      <c r="G69" s="11">
        <f>SUMIFS(CHPP_DELAY[DELAY],CHPP_DELAY[MTN DELAY TYPE],"Unscheduled",CHPP_DELAY[DATE],Table2[[#This Row],[DATE]])</f>
        <v>9.9999999999999645E-2</v>
      </c>
      <c r="H69" s="11">
        <f>SUMIFS(CHPP_DELAY[DELAY],CHPP_DELAY[MTN DELAY TYPE],"Scheduled",CHPP_DELAY[DATE],Table2[[#This Row],[DATE]])</f>
        <v>0</v>
      </c>
      <c r="I69" s="11">
        <f>SUM(Table2[[#This Row],[UNSCHEDULED]:[SCHEDULED]])</f>
        <v>9.9999999999999645E-2</v>
      </c>
    </row>
    <row r="70" spans="2:9" x14ac:dyDescent="0.25">
      <c r="B70">
        <f>_xlfn.ISOWEEKNUM(Table2[[#This Row],[DATE]])</f>
        <v>11</v>
      </c>
      <c r="C70">
        <f>_xlfn.ISOWEEKNUM(Table2[[#This Row],[DATE]])</f>
        <v>11</v>
      </c>
      <c r="D70" t="str">
        <f>UPPER(TEXT(MONTH(Table2[[#This Row],[DATE]])*29,"mmm"))</f>
        <v>MAR</v>
      </c>
      <c r="E70" s="3">
        <v>45726</v>
      </c>
      <c r="F70" s="4">
        <v>0.98472222222222217</v>
      </c>
      <c r="G70" s="11">
        <f>SUMIFS(CHPP_DELAY[DELAY],CHPP_DELAY[MTN DELAY TYPE],"Unscheduled",CHPP_DELAY[DATE],Table2[[#This Row],[DATE]])</f>
        <v>0.36666666666666803</v>
      </c>
      <c r="H70" s="11">
        <f>SUMIFS(CHPP_DELAY[DELAY],CHPP_DELAY[MTN DELAY TYPE],"Scheduled",CHPP_DELAY[DATE],Table2[[#This Row],[DATE]])</f>
        <v>0</v>
      </c>
      <c r="I70" s="11">
        <f>SUM(Table2[[#This Row],[UNSCHEDULED]:[SCHEDULED]])</f>
        <v>0.36666666666666803</v>
      </c>
    </row>
    <row r="71" spans="2:9" x14ac:dyDescent="0.25">
      <c r="B71">
        <f>_xlfn.ISOWEEKNUM(Table2[[#This Row],[DATE]])</f>
        <v>11</v>
      </c>
      <c r="C71">
        <f>_xlfn.ISOWEEKNUM(Table2[[#This Row],[DATE]])</f>
        <v>11</v>
      </c>
      <c r="D71" t="str">
        <f>UPPER(TEXT(MONTH(Table2[[#This Row],[DATE]])*29,"mmm"))</f>
        <v>MAR</v>
      </c>
      <c r="E71" s="3">
        <v>45727</v>
      </c>
      <c r="F71" s="4">
        <v>0.91249999999999998</v>
      </c>
      <c r="G71" s="11">
        <f>SUMIFS(CHPP_DELAY[DELAY],CHPP_DELAY[MTN DELAY TYPE],"Unscheduled",CHPP_DELAY[DATE],Table2[[#This Row],[DATE]])</f>
        <v>0</v>
      </c>
      <c r="H71" s="11">
        <f>SUMIFS(CHPP_DELAY[DELAY],CHPP_DELAY[MTN DELAY TYPE],"Scheduled",CHPP_DELAY[DATE],Table2[[#This Row],[DATE]])</f>
        <v>2.1000000000000005</v>
      </c>
      <c r="I71" s="11">
        <f>SUM(Table2[[#This Row],[UNSCHEDULED]:[SCHEDULED]])</f>
        <v>2.1000000000000005</v>
      </c>
    </row>
    <row r="72" spans="2:9" x14ac:dyDescent="0.25">
      <c r="B72">
        <f>_xlfn.ISOWEEKNUM(Table2[[#This Row],[DATE]])</f>
        <v>11</v>
      </c>
      <c r="C72">
        <f>_xlfn.ISOWEEKNUM(Table2[[#This Row],[DATE]])</f>
        <v>11</v>
      </c>
      <c r="D72" t="str">
        <f>UPPER(TEXT(MONTH(Table2[[#This Row],[DATE]])*29,"mmm"))</f>
        <v>MAR</v>
      </c>
      <c r="E72" s="3">
        <v>45728</v>
      </c>
      <c r="F72" s="4">
        <v>0.93611111111111101</v>
      </c>
      <c r="G72" s="11">
        <f>SUMIFS(CHPP_DELAY[DELAY],CHPP_DELAY[MTN DELAY TYPE],"Unscheduled",CHPP_DELAY[DATE],Table2[[#This Row],[DATE]])</f>
        <v>0.10000000000000231</v>
      </c>
      <c r="H72" s="11">
        <f>SUMIFS(CHPP_DELAY[DELAY],CHPP_DELAY[MTN DELAY TYPE],"Scheduled",CHPP_DELAY[DATE],Table2[[#This Row],[DATE]])</f>
        <v>0</v>
      </c>
      <c r="I72" s="11">
        <f>SUM(Table2[[#This Row],[UNSCHEDULED]:[SCHEDULED]])</f>
        <v>0.10000000000000231</v>
      </c>
    </row>
    <row r="73" spans="2:9" x14ac:dyDescent="0.25">
      <c r="B73">
        <f>_xlfn.ISOWEEKNUM(Table2[[#This Row],[DATE]])</f>
        <v>11</v>
      </c>
      <c r="C73">
        <f>_xlfn.ISOWEEKNUM(Table2[[#This Row],[DATE]])</f>
        <v>11</v>
      </c>
      <c r="D73" t="str">
        <f>UPPER(TEXT(MONTH(Table2[[#This Row],[DATE]])*29,"mmm"))</f>
        <v>MAR</v>
      </c>
      <c r="E73" s="3">
        <v>45729</v>
      </c>
      <c r="F73" s="4">
        <v>0.80138888888888893</v>
      </c>
      <c r="G73" s="11">
        <f>SUMIFS(CHPP_DELAY[DELAY],CHPP_DELAY[MTN DELAY TYPE],"Unscheduled",CHPP_DELAY[DATE],Table2[[#This Row],[DATE]])</f>
        <v>0.43333333333333179</v>
      </c>
      <c r="H73" s="11">
        <f>SUMIFS(CHPP_DELAY[DELAY],CHPP_DELAY[MTN DELAY TYPE],"Scheduled",CHPP_DELAY[DATE],Table2[[#This Row],[DATE]])</f>
        <v>0</v>
      </c>
      <c r="I73" s="11">
        <f>SUM(Table2[[#This Row],[UNSCHEDULED]:[SCHEDULED]])</f>
        <v>0.43333333333333179</v>
      </c>
    </row>
    <row r="74" spans="2:9" x14ac:dyDescent="0.25">
      <c r="B74">
        <f>_xlfn.ISOWEEKNUM(Table2[[#This Row],[DATE]])</f>
        <v>11</v>
      </c>
      <c r="C74">
        <f>_xlfn.ISOWEEKNUM(Table2[[#This Row],[DATE]])</f>
        <v>11</v>
      </c>
      <c r="D74" t="str">
        <f>UPPER(TEXT(MONTH(Table2[[#This Row],[DATE]])*29,"mmm"))</f>
        <v>MAR</v>
      </c>
      <c r="E74" s="3">
        <v>45730</v>
      </c>
      <c r="F74" s="4">
        <v>0.81458333333333321</v>
      </c>
      <c r="G74" s="11">
        <f>SUMIFS(CHPP_DELAY[DELAY],CHPP_DELAY[MTN DELAY TYPE],"Unscheduled",CHPP_DELAY[DATE],Table2[[#This Row],[DATE]])</f>
        <v>0.3000000000000016</v>
      </c>
      <c r="H74" s="11">
        <f>SUMIFS(CHPP_DELAY[DELAY],CHPP_DELAY[MTN DELAY TYPE],"Scheduled",CHPP_DELAY[DATE],Table2[[#This Row],[DATE]])</f>
        <v>0</v>
      </c>
      <c r="I74" s="11">
        <f>SUM(Table2[[#This Row],[UNSCHEDULED]:[SCHEDULED]])</f>
        <v>0.3000000000000016</v>
      </c>
    </row>
    <row r="75" spans="2:9" x14ac:dyDescent="0.25">
      <c r="B75">
        <f>_xlfn.ISOWEEKNUM(Table2[[#This Row],[DATE]])</f>
        <v>11</v>
      </c>
      <c r="C75">
        <f>_xlfn.ISOWEEKNUM(Table2[[#This Row],[DATE]])</f>
        <v>11</v>
      </c>
      <c r="D75" t="str">
        <f>UPPER(TEXT(MONTH(Table2[[#This Row],[DATE]])*29,"mmm"))</f>
        <v>MAR</v>
      </c>
      <c r="E75" s="3">
        <v>45731</v>
      </c>
      <c r="F75" s="4">
        <v>0.88472222222222219</v>
      </c>
      <c r="G75" s="11">
        <f>SUMIFS(CHPP_DELAY[DELAY],CHPP_DELAY[MTN DELAY TYPE],"Unscheduled",CHPP_DELAY[DATE],Table2[[#This Row],[DATE]])</f>
        <v>0</v>
      </c>
      <c r="H75" s="11">
        <f>SUMIFS(CHPP_DELAY[DELAY],CHPP_DELAY[MTN DELAY TYPE],"Scheduled",CHPP_DELAY[DATE],Table2[[#This Row],[DATE]])</f>
        <v>0</v>
      </c>
      <c r="I75" s="11">
        <f>SUM(Table2[[#This Row],[UNSCHEDULED]:[SCHEDULED]])</f>
        <v>0</v>
      </c>
    </row>
    <row r="76" spans="2:9" x14ac:dyDescent="0.25">
      <c r="B76">
        <f>_xlfn.ISOWEEKNUM(Table2[[#This Row],[DATE]])</f>
        <v>11</v>
      </c>
      <c r="C76">
        <f>_xlfn.ISOWEEKNUM(Table2[[#This Row],[DATE]])</f>
        <v>11</v>
      </c>
      <c r="D76" t="str">
        <f>UPPER(TEXT(MONTH(Table2[[#This Row],[DATE]])*29,"mmm"))</f>
        <v>MAR</v>
      </c>
      <c r="E76" s="3">
        <v>45732</v>
      </c>
      <c r="F76" s="4">
        <v>0.95694444444444449</v>
      </c>
      <c r="G76" s="11">
        <f>SUMIFS(CHPP_DELAY[DELAY],CHPP_DELAY[MTN DELAY TYPE],"Unscheduled",CHPP_DELAY[DATE],Table2[[#This Row],[DATE]])</f>
        <v>0</v>
      </c>
      <c r="H76" s="11">
        <f>SUMIFS(CHPP_DELAY[DELAY],CHPP_DELAY[MTN DELAY TYPE],"Scheduled",CHPP_DELAY[DATE],Table2[[#This Row],[DATE]])</f>
        <v>0</v>
      </c>
      <c r="I76" s="11">
        <f>SUM(Table2[[#This Row],[UNSCHEDULED]:[SCHEDULED]])</f>
        <v>0</v>
      </c>
    </row>
    <row r="77" spans="2:9" x14ac:dyDescent="0.25">
      <c r="B77">
        <f>_xlfn.ISOWEEKNUM(Table2[[#This Row],[DATE]])</f>
        <v>12</v>
      </c>
      <c r="C77">
        <f>_xlfn.ISOWEEKNUM(Table2[[#This Row],[DATE]])</f>
        <v>12</v>
      </c>
      <c r="D77" t="str">
        <f>UPPER(TEXT(MONTH(Table2[[#This Row],[DATE]])*29,"mmm"))</f>
        <v>MAR</v>
      </c>
      <c r="E77" s="3">
        <v>45733</v>
      </c>
      <c r="F77" s="4">
        <v>0.51388888888888906</v>
      </c>
      <c r="G77" s="11">
        <f>SUMIFS(CHPP_DELAY[DELAY],CHPP_DELAY[MTN DELAY TYPE],"Unscheduled",CHPP_DELAY[DATE],Table2[[#This Row],[DATE]])</f>
        <v>2.333333333333333</v>
      </c>
      <c r="H77" s="11">
        <f>SUMIFS(CHPP_DELAY[DELAY],CHPP_DELAY[MTN DELAY TYPE],"Scheduled",CHPP_DELAY[DATE],Table2[[#This Row],[DATE]])</f>
        <v>9.1499999999999968</v>
      </c>
      <c r="I77" s="11">
        <f>SUM(Table2[[#This Row],[UNSCHEDULED]:[SCHEDULED]])</f>
        <v>11.483333333333331</v>
      </c>
    </row>
    <row r="78" spans="2:9" x14ac:dyDescent="0.25">
      <c r="B78">
        <f>_xlfn.ISOWEEKNUM(Table2[[#This Row],[DATE]])</f>
        <v>12</v>
      </c>
      <c r="C78">
        <f>_xlfn.ISOWEEKNUM(Table2[[#This Row],[DATE]])</f>
        <v>12</v>
      </c>
      <c r="D78" t="str">
        <f>UPPER(TEXT(MONTH(Table2[[#This Row],[DATE]])*29,"mmm"))</f>
        <v>MAR</v>
      </c>
      <c r="E78" s="3">
        <v>45734</v>
      </c>
      <c r="F78" s="4">
        <v>0.88541666666666674</v>
      </c>
      <c r="G78" s="11">
        <f>SUMIFS(CHPP_DELAY[DELAY],CHPP_DELAY[MTN DELAY TYPE],"Unscheduled",CHPP_DELAY[DATE],Table2[[#This Row],[DATE]])</f>
        <v>1.3666666666666667</v>
      </c>
      <c r="H78" s="11">
        <f>SUMIFS(CHPP_DELAY[DELAY],CHPP_DELAY[MTN DELAY TYPE],"Scheduled",CHPP_DELAY[DATE],Table2[[#This Row],[DATE]])</f>
        <v>0</v>
      </c>
      <c r="I78" s="11">
        <f>SUM(Table2[[#This Row],[UNSCHEDULED]:[SCHEDULED]])</f>
        <v>1.3666666666666667</v>
      </c>
    </row>
    <row r="79" spans="2:9" x14ac:dyDescent="0.25">
      <c r="B79">
        <f>_xlfn.ISOWEEKNUM(Table2[[#This Row],[DATE]])</f>
        <v>12</v>
      </c>
      <c r="C79">
        <f>_xlfn.ISOWEEKNUM(Table2[[#This Row],[DATE]])</f>
        <v>12</v>
      </c>
      <c r="D79" t="str">
        <f>UPPER(TEXT(MONTH(Table2[[#This Row],[DATE]])*29,"mmm"))</f>
        <v>MAR</v>
      </c>
      <c r="E79" s="3">
        <v>45735</v>
      </c>
      <c r="F79" s="4">
        <v>0.87638888888888888</v>
      </c>
      <c r="G79" s="11">
        <f>SUMIFS(CHPP_DELAY[DELAY],CHPP_DELAY[MTN DELAY TYPE],"Unscheduled",CHPP_DELAY[DATE],Table2[[#This Row],[DATE]])</f>
        <v>0</v>
      </c>
      <c r="H79" s="11">
        <f>SUMIFS(CHPP_DELAY[DELAY],CHPP_DELAY[MTN DELAY TYPE],"Scheduled",CHPP_DELAY[DATE],Table2[[#This Row],[DATE]])</f>
        <v>0</v>
      </c>
      <c r="I79" s="11">
        <f>SUM(Table2[[#This Row],[UNSCHEDULED]:[SCHEDULED]])</f>
        <v>0</v>
      </c>
    </row>
    <row r="80" spans="2:9" x14ac:dyDescent="0.25">
      <c r="B80">
        <f>_xlfn.ISOWEEKNUM(Table2[[#This Row],[DATE]])</f>
        <v>12</v>
      </c>
      <c r="C80">
        <f>_xlfn.ISOWEEKNUM(Table2[[#This Row],[DATE]])</f>
        <v>12</v>
      </c>
      <c r="D80" t="str">
        <f>UPPER(TEXT(MONTH(Table2[[#This Row],[DATE]])*29,"mmm"))</f>
        <v>MAR</v>
      </c>
      <c r="E80" s="3">
        <v>45736</v>
      </c>
      <c r="F80" s="4">
        <v>0.83125000000000004</v>
      </c>
      <c r="G80" s="11">
        <f>SUMIFS(CHPP_DELAY[DELAY],CHPP_DELAY[MTN DELAY TYPE],"Unscheduled",CHPP_DELAY[DATE],Table2[[#This Row],[DATE]])</f>
        <v>0</v>
      </c>
      <c r="H80" s="11">
        <f>SUMIFS(CHPP_DELAY[DELAY],CHPP_DELAY[MTN DELAY TYPE],"Scheduled",CHPP_DELAY[DATE],Table2[[#This Row],[DATE]])</f>
        <v>0</v>
      </c>
      <c r="I80" s="11">
        <f>SUM(Table2[[#This Row],[UNSCHEDULED]:[SCHEDULED]])</f>
        <v>0</v>
      </c>
    </row>
    <row r="81" spans="2:17" x14ac:dyDescent="0.25">
      <c r="B81">
        <f>_xlfn.ISOWEEKNUM(Table2[[#This Row],[DATE]])</f>
        <v>12</v>
      </c>
      <c r="C81">
        <f>_xlfn.ISOWEEKNUM(Table2[[#This Row],[DATE]])</f>
        <v>12</v>
      </c>
      <c r="D81" t="str">
        <f>UPPER(TEXT(MONTH(Table2[[#This Row],[DATE]])*29,"mmm"))</f>
        <v>MAR</v>
      </c>
      <c r="E81" s="3">
        <v>45737</v>
      </c>
      <c r="F81" s="4">
        <v>0.84027777777777779</v>
      </c>
      <c r="G81" s="11">
        <f>SUMIFS(CHPP_DELAY[DELAY],CHPP_DELAY[MTN DELAY TYPE],"Unscheduled",CHPP_DELAY[DATE],Table2[[#This Row],[DATE]])</f>
        <v>3.3333333333333215E-2</v>
      </c>
      <c r="H81" s="11">
        <f>SUMIFS(CHPP_DELAY[DELAY],CHPP_DELAY[MTN DELAY TYPE],"Scheduled",CHPP_DELAY[DATE],Table2[[#This Row],[DATE]])</f>
        <v>0</v>
      </c>
      <c r="I81" s="11">
        <f>SUM(Table2[[#This Row],[UNSCHEDULED]:[SCHEDULED]])</f>
        <v>3.3333333333333215E-2</v>
      </c>
    </row>
    <row r="82" spans="2:17" x14ac:dyDescent="0.25">
      <c r="B82">
        <f>_xlfn.ISOWEEKNUM(Table2[[#This Row],[DATE]])</f>
        <v>12</v>
      </c>
      <c r="C82">
        <f>_xlfn.ISOWEEKNUM(Table2[[#This Row],[DATE]])</f>
        <v>12</v>
      </c>
      <c r="D82" t="str">
        <f>UPPER(TEXT(MONTH(Table2[[#This Row],[DATE]])*29,"mmm"))</f>
        <v>MAR</v>
      </c>
      <c r="E82" s="3">
        <v>45738</v>
      </c>
      <c r="F82" s="4">
        <v>0.8881944444444444</v>
      </c>
      <c r="G82" s="11">
        <f>SUMIFS(CHPP_DELAY[DELAY],CHPP_DELAY[MTN DELAY TYPE],"Unscheduled",CHPP_DELAY[DATE],Table2[[#This Row],[DATE]])</f>
        <v>2.5666666666666682</v>
      </c>
      <c r="H82" s="11">
        <f>SUMIFS(CHPP_DELAY[DELAY],CHPP_DELAY[MTN DELAY TYPE],"Scheduled",CHPP_DELAY[DATE],Table2[[#This Row],[DATE]])</f>
        <v>0</v>
      </c>
      <c r="I82" s="11">
        <f>SUM(Table2[[#This Row],[UNSCHEDULED]:[SCHEDULED]])</f>
        <v>2.5666666666666682</v>
      </c>
    </row>
    <row r="83" spans="2:17" x14ac:dyDescent="0.25">
      <c r="B83">
        <f>_xlfn.ISOWEEKNUM(Table2[[#This Row],[DATE]])</f>
        <v>12</v>
      </c>
      <c r="C83">
        <f>_xlfn.ISOWEEKNUM(Table2[[#This Row],[DATE]])</f>
        <v>12</v>
      </c>
      <c r="D83" t="str">
        <f>UPPER(TEXT(MONTH(Table2[[#This Row],[DATE]])*29,"mmm"))</f>
        <v>MAR</v>
      </c>
      <c r="E83" s="3">
        <v>45739</v>
      </c>
      <c r="F83" s="4">
        <v>0.86805555555555558</v>
      </c>
      <c r="G83" s="11">
        <f>SUMIFS(CHPP_DELAY[DELAY],CHPP_DELAY[MTN DELAY TYPE],"Unscheduled",CHPP_DELAY[DATE],Table2[[#This Row],[DATE]])</f>
        <v>3.1666666666666661</v>
      </c>
      <c r="H83" s="11">
        <f>SUMIFS(CHPP_DELAY[DELAY],CHPP_DELAY[MTN DELAY TYPE],"Scheduled",CHPP_DELAY[DATE],Table2[[#This Row],[DATE]])</f>
        <v>0</v>
      </c>
      <c r="I83" s="11">
        <f>SUM(Table2[[#This Row],[UNSCHEDULED]:[SCHEDULED]])</f>
        <v>3.1666666666666661</v>
      </c>
    </row>
    <row r="84" spans="2:17" x14ac:dyDescent="0.25">
      <c r="B84">
        <f>_xlfn.ISOWEEKNUM(Table2[[#This Row],[DATE]])</f>
        <v>13</v>
      </c>
      <c r="C84">
        <f>_xlfn.ISOWEEKNUM(Table2[[#This Row],[DATE]])</f>
        <v>13</v>
      </c>
      <c r="D84" t="str">
        <f>UPPER(TEXT(MONTH(Table2[[#This Row],[DATE]])*29,"mmm"))</f>
        <v>MAR</v>
      </c>
      <c r="E84" s="3">
        <v>45740</v>
      </c>
      <c r="F84" s="4">
        <v>0.90208333333333335</v>
      </c>
      <c r="G84" s="11">
        <f>SUMIFS(CHPP_DELAY[DELAY],CHPP_DELAY[MTN DELAY TYPE],"Unscheduled",CHPP_DELAY[DATE],Table2[[#This Row],[DATE]])</f>
        <v>2.3499999999999996</v>
      </c>
      <c r="H84" s="11">
        <f>SUMIFS(CHPP_DELAY[DELAY],CHPP_DELAY[MTN DELAY TYPE],"Scheduled",CHPP_DELAY[DATE],Table2[[#This Row],[DATE]])</f>
        <v>0</v>
      </c>
      <c r="I84" s="11">
        <f>SUM(Table2[[#This Row],[UNSCHEDULED]:[SCHEDULED]])</f>
        <v>2.3499999999999996</v>
      </c>
    </row>
    <row r="85" spans="2:17" x14ac:dyDescent="0.25">
      <c r="B85">
        <f>_xlfn.ISOWEEKNUM(Table2[[#This Row],[DATE]])</f>
        <v>13</v>
      </c>
      <c r="C85">
        <f>_xlfn.ISOWEEKNUM(Table2[[#This Row],[DATE]])</f>
        <v>13</v>
      </c>
      <c r="D85" t="str">
        <f>UPPER(TEXT(MONTH(Table2[[#This Row],[DATE]])*29,"mmm"))</f>
        <v>MAR</v>
      </c>
      <c r="E85" s="3">
        <v>45741</v>
      </c>
      <c r="F85" s="4">
        <v>0.98888888888888893</v>
      </c>
      <c r="G85" s="11">
        <f>SUMIFS(CHPP_DELAY[DELAY],CHPP_DELAY[MTN DELAY TYPE],"Unscheduled",CHPP_DELAY[DATE],Table2[[#This Row],[DATE]])</f>
        <v>0.26666666666666572</v>
      </c>
      <c r="H85" s="11">
        <f>SUMIFS(CHPP_DELAY[DELAY],CHPP_DELAY[MTN DELAY TYPE],"Scheduled",CHPP_DELAY[DATE],Table2[[#This Row],[DATE]])</f>
        <v>0</v>
      </c>
      <c r="I85" s="11">
        <f>SUM(Table2[[#This Row],[UNSCHEDULED]:[SCHEDULED]])</f>
        <v>0.26666666666666572</v>
      </c>
    </row>
    <row r="86" spans="2:17" x14ac:dyDescent="0.25">
      <c r="B86">
        <f>_xlfn.ISOWEEKNUM(Table2[[#This Row],[DATE]])</f>
        <v>13</v>
      </c>
      <c r="C86">
        <f>_xlfn.ISOWEEKNUM(Table2[[#This Row],[DATE]])</f>
        <v>13</v>
      </c>
      <c r="D86" t="str">
        <f>UPPER(TEXT(MONTH(Table2[[#This Row],[DATE]])*29,"mmm"))</f>
        <v>MAR</v>
      </c>
      <c r="E86" s="3">
        <v>45742</v>
      </c>
      <c r="F86" s="4">
        <v>0.72986111111111107</v>
      </c>
      <c r="G86" s="11">
        <f>SUMIFS(CHPP_DELAY[DELAY],CHPP_DELAY[MTN DELAY TYPE],"Unscheduled",CHPP_DELAY[DATE],Table2[[#This Row],[DATE]])</f>
        <v>6.4833333333333343</v>
      </c>
      <c r="H86" s="11">
        <f>SUMIFS(CHPP_DELAY[DELAY],CHPP_DELAY[MTN DELAY TYPE],"Scheduled",CHPP_DELAY[DATE],Table2[[#This Row],[DATE]])</f>
        <v>0</v>
      </c>
      <c r="I86" s="11">
        <f>SUM(Table2[[#This Row],[UNSCHEDULED]:[SCHEDULED]])</f>
        <v>6.4833333333333343</v>
      </c>
    </row>
    <row r="87" spans="2:17" x14ac:dyDescent="0.25">
      <c r="B87">
        <f>_xlfn.ISOWEEKNUM(Table2[[#This Row],[DATE]])</f>
        <v>13</v>
      </c>
      <c r="C87">
        <f>_xlfn.ISOWEEKNUM(Table2[[#This Row],[DATE]])</f>
        <v>13</v>
      </c>
      <c r="D87" t="str">
        <f>UPPER(TEXT(MONTH(Table2[[#This Row],[DATE]])*29,"mmm"))</f>
        <v>MAR</v>
      </c>
      <c r="E87" s="3">
        <v>45743</v>
      </c>
      <c r="F87" s="4">
        <v>0.62638888888888866</v>
      </c>
      <c r="G87" s="11">
        <f>SUMIFS(CHPP_DELAY[DELAY],CHPP_DELAY[MTN DELAY TYPE],"Unscheduled",CHPP_DELAY[DATE],Table2[[#This Row],[DATE]])</f>
        <v>8.9666666666666739</v>
      </c>
      <c r="H87" s="11">
        <f>SUMIFS(CHPP_DELAY[DELAY],CHPP_DELAY[MTN DELAY TYPE],"Scheduled",CHPP_DELAY[DATE],Table2[[#This Row],[DATE]])</f>
        <v>0</v>
      </c>
      <c r="I87" s="11">
        <f>SUM(Table2[[#This Row],[UNSCHEDULED]:[SCHEDULED]])</f>
        <v>8.9666666666666739</v>
      </c>
      <c r="N87" s="52" t="s">
        <v>28</v>
      </c>
      <c r="O87" t="s">
        <v>653</v>
      </c>
      <c r="P87" t="s">
        <v>652</v>
      </c>
      <c r="Q87" t="s">
        <v>651</v>
      </c>
    </row>
    <row r="88" spans="2:17" x14ac:dyDescent="0.25">
      <c r="B88">
        <f>_xlfn.ISOWEEKNUM(Table2[[#This Row],[DATE]])</f>
        <v>13</v>
      </c>
      <c r="C88">
        <f>_xlfn.ISOWEEKNUM(Table2[[#This Row],[DATE]])</f>
        <v>13</v>
      </c>
      <c r="D88" t="str">
        <f>UPPER(TEXT(MONTH(Table2[[#This Row],[DATE]])*29,"mmm"))</f>
        <v>MAR</v>
      </c>
      <c r="E88" s="3">
        <v>45744</v>
      </c>
      <c r="F88" s="4">
        <v>0.77430555555555558</v>
      </c>
      <c r="G88" s="11">
        <f>SUMIFS(CHPP_DELAY[DELAY],CHPP_DELAY[MTN DELAY TYPE],"Unscheduled",CHPP_DELAY[DATE],Table2[[#This Row],[DATE]])</f>
        <v>3.9333333333333327</v>
      </c>
      <c r="H88" s="11">
        <f>SUMIFS(CHPP_DELAY[DELAY],CHPP_DELAY[MTN DELAY TYPE],"Scheduled",CHPP_DELAY[DATE],Table2[[#This Row],[DATE]])</f>
        <v>0</v>
      </c>
      <c r="I88" s="11">
        <f>SUM(Table2[[#This Row],[UNSCHEDULED]:[SCHEDULED]])</f>
        <v>3.9333333333333327</v>
      </c>
      <c r="N88" s="53">
        <v>35</v>
      </c>
      <c r="O88" s="54">
        <v>0</v>
      </c>
      <c r="P88" s="54">
        <v>24</v>
      </c>
      <c r="Q88" s="5">
        <v>0</v>
      </c>
    </row>
    <row r="89" spans="2:17" x14ac:dyDescent="0.25">
      <c r="B89">
        <f>_xlfn.ISOWEEKNUM(Table2[[#This Row],[DATE]])</f>
        <v>13</v>
      </c>
      <c r="C89">
        <f>_xlfn.ISOWEEKNUM(Table2[[#This Row],[DATE]])</f>
        <v>13</v>
      </c>
      <c r="D89" t="str">
        <f>UPPER(TEXT(MONTH(Table2[[#This Row],[DATE]])*29,"mmm"))</f>
        <v>MAR</v>
      </c>
      <c r="E89" s="3">
        <v>45745</v>
      </c>
      <c r="F89" s="4">
        <v>0.81666666666666654</v>
      </c>
      <c r="G89" s="11">
        <f>SUMIFS(CHPP_DELAY[DELAY],CHPP_DELAY[MTN DELAY TYPE],"Unscheduled",CHPP_DELAY[DATE],Table2[[#This Row],[DATE]])</f>
        <v>0.81666666666666643</v>
      </c>
      <c r="H89" s="11">
        <f>SUMIFS(CHPP_DELAY[DELAY],CHPP_DELAY[MTN DELAY TYPE],"Scheduled",CHPP_DELAY[DATE],Table2[[#This Row],[DATE]])</f>
        <v>0</v>
      </c>
      <c r="I89" s="11">
        <f>SUM(Table2[[#This Row],[UNSCHEDULED]:[SCHEDULED]])</f>
        <v>0.81666666666666643</v>
      </c>
      <c r="N89" s="53">
        <v>36</v>
      </c>
      <c r="O89" s="54">
        <v>4.6687500000000002</v>
      </c>
      <c r="P89" s="54">
        <v>46.616666666666667</v>
      </c>
      <c r="Q89" s="5">
        <v>0.70619747899159657</v>
      </c>
    </row>
    <row r="90" spans="2:17" x14ac:dyDescent="0.25">
      <c r="B90">
        <f>_xlfn.ISOWEEKNUM(Table2[[#This Row],[DATE]])</f>
        <v>13</v>
      </c>
      <c r="C90">
        <f>_xlfn.ISOWEEKNUM(Table2[[#This Row],[DATE]])</f>
        <v>13</v>
      </c>
      <c r="D90" t="str">
        <f>UPPER(TEXT(MONTH(Table2[[#This Row],[DATE]])*29,"mmm"))</f>
        <v>MAR</v>
      </c>
      <c r="E90" s="3">
        <v>45746</v>
      </c>
      <c r="F90" s="4">
        <v>0.8784722222222221</v>
      </c>
      <c r="G90" s="11">
        <f>SUMIFS(CHPP_DELAY[DELAY],CHPP_DELAY[MTN DELAY TYPE],"Unscheduled",CHPP_DELAY[DATE],Table2[[#This Row],[DATE]])</f>
        <v>0.35000000000000009</v>
      </c>
      <c r="H90" s="11">
        <f>SUMIFS(CHPP_DELAY[DELAY],CHPP_DELAY[MTN DELAY TYPE],"Scheduled",CHPP_DELAY[DATE],Table2[[#This Row],[DATE]])</f>
        <v>0</v>
      </c>
      <c r="I90" s="11">
        <f>SUM(Table2[[#This Row],[UNSCHEDULED]:[SCHEDULED]])</f>
        <v>0.35000000000000009</v>
      </c>
      <c r="N90" s="53">
        <v>37</v>
      </c>
      <c r="O90" s="54">
        <v>5.927083333333333</v>
      </c>
      <c r="P90" s="54">
        <v>19.216666666666669</v>
      </c>
      <c r="Q90" s="5">
        <v>0.88098678777869532</v>
      </c>
    </row>
    <row r="91" spans="2:17" x14ac:dyDescent="0.25">
      <c r="B91">
        <f>_xlfn.ISOWEEKNUM(Table2[[#This Row],[DATE]])</f>
        <v>14</v>
      </c>
      <c r="C91">
        <f>_xlfn.ISOWEEKNUM(Table2[[#This Row],[DATE]])</f>
        <v>14</v>
      </c>
      <c r="D91" t="str">
        <f>UPPER(TEXT(MONTH(Table2[[#This Row],[DATE]])*29,"mmm"))</f>
        <v>MAR</v>
      </c>
      <c r="E91" s="3">
        <v>45747</v>
      </c>
      <c r="F91" s="4">
        <v>0.5986111111111112</v>
      </c>
      <c r="G91" s="11">
        <f>SUMIFS(CHPP_DELAY[DELAY],CHPP_DELAY[MTN DELAY TYPE],"Unscheduled",CHPP_DELAY[DATE],Table2[[#This Row],[DATE]])</f>
        <v>1.216666666666665</v>
      </c>
      <c r="H91" s="11">
        <f>SUMIFS(CHPP_DELAY[DELAY],CHPP_DELAY[MTN DELAY TYPE],"Scheduled",CHPP_DELAY[DATE],Table2[[#This Row],[DATE]])</f>
        <v>0</v>
      </c>
      <c r="I91" s="11">
        <f>SUM(Table2[[#This Row],[UNSCHEDULED]:[SCHEDULED]])</f>
        <v>1.216666666666665</v>
      </c>
      <c r="N91" s="53">
        <v>38</v>
      </c>
      <c r="O91" s="54">
        <v>5.6624999999999996</v>
      </c>
      <c r="P91" s="54">
        <v>21.183333333333337</v>
      </c>
      <c r="Q91" s="5">
        <v>0.86514588859416441</v>
      </c>
    </row>
    <row r="92" spans="2:17" x14ac:dyDescent="0.25">
      <c r="B92">
        <f>_xlfn.ISOWEEKNUM(Table2[[#This Row],[DATE]])</f>
        <v>14</v>
      </c>
      <c r="C92">
        <f>_xlfn.ISOWEEKNUM(Table2[[#This Row],[DATE]])</f>
        <v>14</v>
      </c>
      <c r="D92" t="str">
        <f>UPPER(TEXT(MONTH(Table2[[#This Row],[DATE]])*29,"mmm"))</f>
        <v>APR</v>
      </c>
      <c r="E92" s="3">
        <v>45748</v>
      </c>
      <c r="F92" s="4">
        <v>0.95</v>
      </c>
      <c r="G92" s="11">
        <f>SUMIFS(CHPP_DELAY[DELAY],CHPP_DELAY[MTN DELAY TYPE],"Unscheduled",CHPP_DELAY[DATE],Table2[[#This Row],[DATE]])</f>
        <v>1.0833333333333321</v>
      </c>
      <c r="H92" s="11">
        <f>SUMIFS(CHPP_DELAY[DELAY],CHPP_DELAY[MTN DELAY TYPE],"Scheduled",CHPP_DELAY[DATE],Table2[[#This Row],[DATE]])</f>
        <v>0</v>
      </c>
      <c r="I92" s="11">
        <f>SUM(Table2[[#This Row],[UNSCHEDULED]:[SCHEDULED]])</f>
        <v>1.0833333333333321</v>
      </c>
      <c r="N92" s="53">
        <v>39</v>
      </c>
      <c r="O92" s="54">
        <v>5.8798611111111105</v>
      </c>
      <c r="P92" s="54">
        <v>15.216666666666658</v>
      </c>
      <c r="Q92" s="5">
        <v>0.90266524520255864</v>
      </c>
    </row>
    <row r="93" spans="2:17" x14ac:dyDescent="0.25">
      <c r="B93">
        <f>_xlfn.ISOWEEKNUM(Table2[[#This Row],[DATE]])</f>
        <v>14</v>
      </c>
      <c r="C93">
        <f>_xlfn.ISOWEEKNUM(Table2[[#This Row],[DATE]])</f>
        <v>14</v>
      </c>
      <c r="D93" t="str">
        <f>UPPER(TEXT(MONTH(Table2[[#This Row],[DATE]])*29,"mmm"))</f>
        <v>APR</v>
      </c>
      <c r="E93" s="3">
        <v>45749</v>
      </c>
      <c r="F93" s="4">
        <v>0.95138888888888884</v>
      </c>
      <c r="G93" s="11">
        <f>SUMIFS(CHPP_DELAY[DELAY],CHPP_DELAY[MTN DELAY TYPE],"Unscheduled",CHPP_DELAY[DATE],Table2[[#This Row],[DATE]])</f>
        <v>1.1666666666666679</v>
      </c>
      <c r="H93" s="11">
        <f>SUMIFS(CHPP_DELAY[DELAY],CHPP_DELAY[MTN DELAY TYPE],"Scheduled",CHPP_DELAY[DATE],Table2[[#This Row],[DATE]])</f>
        <v>0</v>
      </c>
      <c r="I93" s="11">
        <f>SUM(Table2[[#This Row],[UNSCHEDULED]:[SCHEDULED]])</f>
        <v>1.1666666666666679</v>
      </c>
      <c r="N93" s="53">
        <v>40</v>
      </c>
      <c r="O93" s="54">
        <v>6.1694444444444434</v>
      </c>
      <c r="P93" s="54">
        <v>8.5166666666666764</v>
      </c>
      <c r="Q93" s="5">
        <v>0.94560936668440654</v>
      </c>
    </row>
    <row r="94" spans="2:17" x14ac:dyDescent="0.25">
      <c r="B94">
        <f>_xlfn.ISOWEEKNUM(Table2[[#This Row],[DATE]])</f>
        <v>14</v>
      </c>
      <c r="C94">
        <f>_xlfn.ISOWEEKNUM(Table2[[#This Row],[DATE]])</f>
        <v>14</v>
      </c>
      <c r="D94" t="str">
        <f>UPPER(TEXT(MONTH(Table2[[#This Row],[DATE]])*29,"mmm"))</f>
        <v>APR</v>
      </c>
      <c r="E94" s="3">
        <v>45750</v>
      </c>
      <c r="F94" s="4">
        <v>0.99097222222222214</v>
      </c>
      <c r="G94" s="11">
        <f>SUMIFS(CHPP_DELAY[DELAY],CHPP_DELAY[MTN DELAY TYPE],"Unscheduled",CHPP_DELAY[DATE],Table2[[#This Row],[DATE]])</f>
        <v>0.11666666666666625</v>
      </c>
      <c r="H94" s="11">
        <f>SUMIFS(CHPP_DELAY[DELAY],CHPP_DELAY[MTN DELAY TYPE],"Scheduled",CHPP_DELAY[DATE],Table2[[#This Row],[DATE]])</f>
        <v>0</v>
      </c>
      <c r="I94" s="11">
        <f>SUM(Table2[[#This Row],[UNSCHEDULED]:[SCHEDULED]])</f>
        <v>0.11666666666666625</v>
      </c>
      <c r="N94" s="53">
        <v>41</v>
      </c>
      <c r="O94" s="54">
        <v>5.6298611111111114</v>
      </c>
      <c r="P94" s="54">
        <v>18.783333333333331</v>
      </c>
      <c r="Q94" s="5">
        <v>0.87795105046567035</v>
      </c>
    </row>
    <row r="95" spans="2:17" x14ac:dyDescent="0.25">
      <c r="B95">
        <f>_xlfn.ISOWEEKNUM(Table2[[#This Row],[DATE]])</f>
        <v>14</v>
      </c>
      <c r="C95">
        <f>_xlfn.ISOWEEKNUM(Table2[[#This Row],[DATE]])</f>
        <v>14</v>
      </c>
      <c r="D95" t="str">
        <f>UPPER(TEXT(MONTH(Table2[[#This Row],[DATE]])*29,"mmm"))</f>
        <v>APR</v>
      </c>
      <c r="E95" s="3">
        <v>45751</v>
      </c>
      <c r="F95" s="4">
        <v>0.9375</v>
      </c>
      <c r="G95" s="11">
        <f>SUMIFS(CHPP_DELAY[DELAY],CHPP_DELAY[MTN DELAY TYPE],"Unscheduled",CHPP_DELAY[DATE],Table2[[#This Row],[DATE]])</f>
        <v>0.11666666666666892</v>
      </c>
      <c r="H95" s="11">
        <f>SUMIFS(CHPP_DELAY[DELAY],CHPP_DELAY[MTN DELAY TYPE],"Scheduled",CHPP_DELAY[DATE],Table2[[#This Row],[DATE]])</f>
        <v>0</v>
      </c>
      <c r="I95" s="11">
        <f>SUM(Table2[[#This Row],[UNSCHEDULED]:[SCHEDULED]])</f>
        <v>0.11666666666666892</v>
      </c>
      <c r="N95" s="53">
        <v>42</v>
      </c>
      <c r="O95" s="54">
        <v>5.8006944444444448</v>
      </c>
      <c r="P95" s="54">
        <v>17.133333333333333</v>
      </c>
      <c r="Q95" s="5">
        <v>0.89041679991472134</v>
      </c>
    </row>
    <row r="96" spans="2:17" x14ac:dyDescent="0.25">
      <c r="B96">
        <f>_xlfn.ISOWEEKNUM(Table2[[#This Row],[DATE]])</f>
        <v>14</v>
      </c>
      <c r="C96">
        <f>_xlfn.ISOWEEKNUM(Table2[[#This Row],[DATE]])</f>
        <v>14</v>
      </c>
      <c r="D96" t="str">
        <f>UPPER(TEXT(MONTH(Table2[[#This Row],[DATE]])*29,"mmm"))</f>
        <v>APR</v>
      </c>
      <c r="E96" s="3">
        <v>45752</v>
      </c>
      <c r="F96" s="4">
        <v>0.87986111111111109</v>
      </c>
      <c r="G96" s="11">
        <f>SUMIFS(CHPP_DELAY[DELAY],CHPP_DELAY[MTN DELAY TYPE],"Unscheduled",CHPP_DELAY[DATE],Table2[[#This Row],[DATE]])</f>
        <v>2.8833333333333337</v>
      </c>
      <c r="H96" s="11">
        <f>SUMIFS(CHPP_DELAY[DELAY],CHPP_DELAY[MTN DELAY TYPE],"Scheduled",CHPP_DELAY[DATE],Table2[[#This Row],[DATE]])</f>
        <v>0</v>
      </c>
      <c r="I96" s="11">
        <f>SUM(Table2[[#This Row],[UNSCHEDULED]:[SCHEDULED]])</f>
        <v>2.8833333333333337</v>
      </c>
      <c r="N96" s="53">
        <v>43</v>
      </c>
      <c r="O96" s="54">
        <v>6.1756944444444448</v>
      </c>
      <c r="P96" s="54">
        <v>12.399999999999995</v>
      </c>
      <c r="Q96" s="5">
        <v>0.92279755110511563</v>
      </c>
    </row>
    <row r="97" spans="2:17" x14ac:dyDescent="0.25">
      <c r="B97">
        <f>_xlfn.ISOWEEKNUM(Table2[[#This Row],[DATE]])</f>
        <v>14</v>
      </c>
      <c r="C97">
        <f>_xlfn.ISOWEEKNUM(Table2[[#This Row],[DATE]])</f>
        <v>14</v>
      </c>
      <c r="D97" t="str">
        <f>UPPER(TEXT(MONTH(Table2[[#This Row],[DATE]])*29,"mmm"))</f>
        <v>APR</v>
      </c>
      <c r="E97" s="3">
        <v>45753</v>
      </c>
      <c r="F97" s="4">
        <v>0.94652777777777775</v>
      </c>
      <c r="G97" s="11">
        <f>SUMIFS(CHPP_DELAY[DELAY],CHPP_DELAY[MTN DELAY TYPE],"Unscheduled",CHPP_DELAY[DATE],Table2[[#This Row],[DATE]])</f>
        <v>0.56666666666666732</v>
      </c>
      <c r="H97" s="11">
        <f>SUMIFS(CHPP_DELAY[DELAY],CHPP_DELAY[MTN DELAY TYPE],"Scheduled",CHPP_DELAY[DATE],Table2[[#This Row],[DATE]])</f>
        <v>0</v>
      </c>
      <c r="I97" s="11">
        <f>SUM(Table2[[#This Row],[UNSCHEDULED]:[SCHEDULED]])</f>
        <v>0.56666666666666732</v>
      </c>
      <c r="N97" s="53">
        <v>44</v>
      </c>
      <c r="O97" s="54">
        <v>3.9541666666666666</v>
      </c>
      <c r="P97" s="54">
        <v>66.899999999937904</v>
      </c>
      <c r="Q97" s="5">
        <v>0.58652657602000258</v>
      </c>
    </row>
    <row r="98" spans="2:17" x14ac:dyDescent="0.25">
      <c r="B98">
        <f>_xlfn.ISOWEEKNUM(Table2[[#This Row],[DATE]])</f>
        <v>15</v>
      </c>
      <c r="C98">
        <f>_xlfn.ISOWEEKNUM(Table2[[#This Row],[DATE]])</f>
        <v>15</v>
      </c>
      <c r="D98" t="str">
        <f>UPPER(TEXT(MONTH(Table2[[#This Row],[DATE]])*29,"mmm"))</f>
        <v>APR</v>
      </c>
      <c r="E98" s="3">
        <v>45754</v>
      </c>
      <c r="F98" s="4">
        <v>0.95972222222222214</v>
      </c>
      <c r="G98" s="11">
        <f>SUMIFS(CHPP_DELAY[DELAY],CHPP_DELAY[MTN DELAY TYPE],"Unscheduled",CHPP_DELAY[DATE],Table2[[#This Row],[DATE]])</f>
        <v>0.40000000000000124</v>
      </c>
      <c r="H98" s="11">
        <f>SUMIFS(CHPP_DELAY[DELAY],CHPP_DELAY[MTN DELAY TYPE],"Scheduled",CHPP_DELAY[DATE],Table2[[#This Row],[DATE]])</f>
        <v>0</v>
      </c>
      <c r="I98" s="11">
        <f>SUM(Table2[[#This Row],[UNSCHEDULED]:[SCHEDULED]])</f>
        <v>0.40000000000000124</v>
      </c>
      <c r="N98" s="53">
        <v>45</v>
      </c>
      <c r="O98" s="54">
        <v>5.802777777777778</v>
      </c>
      <c r="P98" s="54">
        <v>8.3999999999999968</v>
      </c>
      <c r="Q98" s="5">
        <v>0.94311512415349885</v>
      </c>
    </row>
    <row r="99" spans="2:17" x14ac:dyDescent="0.25">
      <c r="B99">
        <f>_xlfn.ISOWEEKNUM(Table2[[#This Row],[DATE]])</f>
        <v>15</v>
      </c>
      <c r="C99">
        <f>_xlfn.ISOWEEKNUM(Table2[[#This Row],[DATE]])</f>
        <v>15</v>
      </c>
      <c r="D99" t="str">
        <f>UPPER(TEXT(MONTH(Table2[[#This Row],[DATE]])*29,"mmm"))</f>
        <v>APR</v>
      </c>
      <c r="E99" s="3">
        <v>45755</v>
      </c>
      <c r="F99" s="4">
        <v>0.89097222222222228</v>
      </c>
      <c r="G99" s="11">
        <f>SUMIFS(CHPP_DELAY[DELAY],CHPP_DELAY[MTN DELAY TYPE],"Unscheduled",CHPP_DELAY[DATE],Table2[[#This Row],[DATE]])</f>
        <v>0.61666666666666714</v>
      </c>
      <c r="H99" s="11">
        <f>SUMIFS(CHPP_DELAY[DELAY],CHPP_DELAY[MTN DELAY TYPE],"Scheduled",CHPP_DELAY[DATE],Table2[[#This Row],[DATE]])</f>
        <v>0</v>
      </c>
      <c r="I99" s="11">
        <f>SUM(Table2[[#This Row],[UNSCHEDULED]:[SCHEDULED]])</f>
        <v>0.61666666666666714</v>
      </c>
      <c r="N99" s="53">
        <v>46</v>
      </c>
      <c r="O99" s="54">
        <v>4.3874999999999993</v>
      </c>
      <c r="P99" s="54">
        <v>41.45000000009702</v>
      </c>
      <c r="Q99" s="5">
        <v>0.71754684838112692</v>
      </c>
    </row>
    <row r="100" spans="2:17" x14ac:dyDescent="0.25">
      <c r="B100">
        <f>_xlfn.ISOWEEKNUM(Table2[[#This Row],[DATE]])</f>
        <v>15</v>
      </c>
      <c r="C100">
        <f>_xlfn.ISOWEEKNUM(Table2[[#This Row],[DATE]])</f>
        <v>15</v>
      </c>
      <c r="D100" t="str">
        <f>UPPER(TEXT(MONTH(Table2[[#This Row],[DATE]])*29,"mmm"))</f>
        <v>APR</v>
      </c>
      <c r="E100" s="3">
        <v>45756</v>
      </c>
      <c r="F100" s="4">
        <v>0.7993055555555556</v>
      </c>
      <c r="G100" s="11">
        <f>SUMIFS(CHPP_DELAY[DELAY],CHPP_DELAY[MTN DELAY TYPE],"Unscheduled",CHPP_DELAY[DATE],Table2[[#This Row],[DATE]])</f>
        <v>0.5333333333333341</v>
      </c>
      <c r="H100" s="11">
        <f>SUMIFS(CHPP_DELAY[DELAY],CHPP_DELAY[MTN DELAY TYPE],"Scheduled",CHPP_DELAY[DATE],Table2[[#This Row],[DATE]])</f>
        <v>0</v>
      </c>
      <c r="I100" s="11">
        <f>SUM(Table2[[#This Row],[UNSCHEDULED]:[SCHEDULED]])</f>
        <v>0.5333333333333341</v>
      </c>
      <c r="N100" s="53">
        <v>47</v>
      </c>
      <c r="O100" s="54">
        <v>6.2263888888888888</v>
      </c>
      <c r="P100" s="54">
        <v>2.7666666666666675</v>
      </c>
      <c r="Q100" s="5">
        <v>0.98182216381953558</v>
      </c>
    </row>
    <row r="101" spans="2:17" x14ac:dyDescent="0.25">
      <c r="B101">
        <f>_xlfn.ISOWEEKNUM(Table2[[#This Row],[DATE]])</f>
        <v>15</v>
      </c>
      <c r="C101">
        <f>_xlfn.ISOWEEKNUM(Table2[[#This Row],[DATE]])</f>
        <v>15</v>
      </c>
      <c r="D101" t="str">
        <f>UPPER(TEXT(MONTH(Table2[[#This Row],[DATE]])*29,"mmm"))</f>
        <v>APR</v>
      </c>
      <c r="E101" s="3">
        <v>45757</v>
      </c>
      <c r="F101" s="4">
        <v>0</v>
      </c>
      <c r="G101" s="11">
        <f>SUMIFS(CHPP_DELAY[DELAY],CHPP_DELAY[MTN DELAY TYPE],"Unscheduled",CHPP_DELAY[DATE],Table2[[#This Row],[DATE]])</f>
        <v>6.9999999999999991</v>
      </c>
      <c r="H101" s="11">
        <f>SUMIFS(CHPP_DELAY[DELAY],CHPP_DELAY[MTN DELAY TYPE],"Scheduled",CHPP_DELAY[DATE],Table2[[#This Row],[DATE]])</f>
        <v>17</v>
      </c>
      <c r="I101" s="11">
        <f>SUM(Table2[[#This Row],[UNSCHEDULED]:[SCHEDULED]])</f>
        <v>24</v>
      </c>
      <c r="N101" s="53">
        <v>48</v>
      </c>
      <c r="O101" s="54">
        <v>6.125</v>
      </c>
      <c r="P101" s="54">
        <v>7.0999999999999961</v>
      </c>
      <c r="Q101" s="5">
        <v>0.95392602206359511</v>
      </c>
    </row>
    <row r="102" spans="2:17" x14ac:dyDescent="0.25">
      <c r="B102">
        <f>_xlfn.ISOWEEKNUM(Table2[[#This Row],[DATE]])</f>
        <v>15</v>
      </c>
      <c r="C102">
        <f>_xlfn.ISOWEEKNUM(Table2[[#This Row],[DATE]])</f>
        <v>15</v>
      </c>
      <c r="D102" t="str">
        <f>UPPER(TEXT(MONTH(Table2[[#This Row],[DATE]])*29,"mmm"))</f>
        <v>APR</v>
      </c>
      <c r="E102" s="3">
        <v>45758</v>
      </c>
      <c r="F102" s="4">
        <v>0.18333333333333324</v>
      </c>
      <c r="G102" s="11">
        <f>SUMIFS(CHPP_DELAY[DELAY],CHPP_DELAY[MTN DELAY TYPE],"Unscheduled",CHPP_DELAY[DATE],Table2[[#This Row],[DATE]])</f>
        <v>19.600000000000001</v>
      </c>
      <c r="H102" s="11">
        <f>SUMIFS(CHPP_DELAY[DELAY],CHPP_DELAY[MTN DELAY TYPE],"Scheduled",CHPP_DELAY[DATE],Table2[[#This Row],[DATE]])</f>
        <v>0</v>
      </c>
      <c r="I102" s="11">
        <f>SUM(Table2[[#This Row],[UNSCHEDULED]:[SCHEDULED]])</f>
        <v>19.600000000000001</v>
      </c>
      <c r="N102" s="53">
        <v>49</v>
      </c>
      <c r="O102" s="54">
        <v>3.8270833333333329</v>
      </c>
      <c r="P102" s="54">
        <v>0</v>
      </c>
      <c r="Q102" s="5">
        <v>1</v>
      </c>
    </row>
    <row r="103" spans="2:17" x14ac:dyDescent="0.25">
      <c r="B103">
        <f>_xlfn.ISOWEEKNUM(Table2[[#This Row],[DATE]])</f>
        <v>15</v>
      </c>
      <c r="C103">
        <f>_xlfn.ISOWEEKNUM(Table2[[#This Row],[DATE]])</f>
        <v>15</v>
      </c>
      <c r="D103" t="str">
        <f>UPPER(TEXT(MONTH(Table2[[#This Row],[DATE]])*29,"mmm"))</f>
        <v>APR</v>
      </c>
      <c r="E103" s="3">
        <v>45759</v>
      </c>
      <c r="F103" s="4">
        <v>0.99513888888888891</v>
      </c>
      <c r="G103" s="11">
        <f>SUMIFS(CHPP_DELAY[DELAY],CHPP_DELAY[MTN DELAY TYPE],"Unscheduled",CHPP_DELAY[DATE],Table2[[#This Row],[DATE]])</f>
        <v>0</v>
      </c>
      <c r="H103" s="11">
        <f>SUMIFS(CHPP_DELAY[DELAY],CHPP_DELAY[MTN DELAY TYPE],"Scheduled",CHPP_DELAY[DATE],Table2[[#This Row],[DATE]])</f>
        <v>0</v>
      </c>
      <c r="I103" s="11">
        <f>SUM(Table2[[#This Row],[UNSCHEDULED]:[SCHEDULED]])</f>
        <v>0</v>
      </c>
      <c r="N103" s="53">
        <v>50</v>
      </c>
      <c r="O103" s="54"/>
      <c r="P103" s="54">
        <v>0</v>
      </c>
      <c r="Q103" s="5" t="e">
        <v>#DIV/0!</v>
      </c>
    </row>
    <row r="104" spans="2:17" x14ac:dyDescent="0.25">
      <c r="B104">
        <f>_xlfn.ISOWEEKNUM(Table2[[#This Row],[DATE]])</f>
        <v>15</v>
      </c>
      <c r="C104">
        <f>_xlfn.ISOWEEKNUM(Table2[[#This Row],[DATE]])</f>
        <v>15</v>
      </c>
      <c r="D104" t="str">
        <f>UPPER(TEXT(MONTH(Table2[[#This Row],[DATE]])*29,"mmm"))</f>
        <v>APR</v>
      </c>
      <c r="E104" s="3">
        <v>45760</v>
      </c>
      <c r="F104" s="4">
        <v>0.9916666666666667</v>
      </c>
      <c r="G104" s="11">
        <f>SUMIFS(CHPP_DELAY[DELAY],CHPP_DELAY[MTN DELAY TYPE],"Unscheduled",CHPP_DELAY[DATE],Table2[[#This Row],[DATE]])</f>
        <v>0</v>
      </c>
      <c r="H104" s="11">
        <f>SUMIFS(CHPP_DELAY[DELAY],CHPP_DELAY[MTN DELAY TYPE],"Scheduled",CHPP_DELAY[DATE],Table2[[#This Row],[DATE]])</f>
        <v>0</v>
      </c>
      <c r="I104" s="11">
        <f>SUM(Table2[[#This Row],[UNSCHEDULED]:[SCHEDULED]])</f>
        <v>0</v>
      </c>
      <c r="N104" s="53">
        <v>51</v>
      </c>
      <c r="O104" s="54"/>
      <c r="P104" s="54">
        <v>0</v>
      </c>
      <c r="Q104" s="5" t="e">
        <v>#DIV/0!</v>
      </c>
    </row>
    <row r="105" spans="2:17" x14ac:dyDescent="0.25">
      <c r="B105">
        <f>_xlfn.ISOWEEKNUM(Table2[[#This Row],[DATE]])</f>
        <v>16</v>
      </c>
      <c r="C105">
        <f>_xlfn.ISOWEEKNUM(Table2[[#This Row],[DATE]])</f>
        <v>16</v>
      </c>
      <c r="D105" t="str">
        <f>UPPER(TEXT(MONTH(Table2[[#This Row],[DATE]])*29,"mmm"))</f>
        <v>APR</v>
      </c>
      <c r="E105" s="3">
        <v>45761</v>
      </c>
      <c r="F105" s="4">
        <v>0.53611111111111109</v>
      </c>
      <c r="G105" s="11">
        <f>SUMIFS(CHPP_DELAY[DELAY],CHPP_DELAY[MTN DELAY TYPE],"Unscheduled",CHPP_DELAY[DATE],Table2[[#This Row],[DATE]])</f>
        <v>0</v>
      </c>
      <c r="H105" s="11">
        <f>SUMIFS(CHPP_DELAY[DELAY],CHPP_DELAY[MTN DELAY TYPE],"Scheduled",CHPP_DELAY[DATE],Table2[[#This Row],[DATE]])</f>
        <v>0</v>
      </c>
      <c r="I105" s="11">
        <f>SUM(Table2[[#This Row],[UNSCHEDULED]:[SCHEDULED]])</f>
        <v>0</v>
      </c>
      <c r="N105" s="53">
        <v>52</v>
      </c>
      <c r="O105" s="54"/>
      <c r="P105" s="54">
        <v>0</v>
      </c>
      <c r="Q105" s="5" t="e">
        <v>#DIV/0!</v>
      </c>
    </row>
    <row r="106" spans="2:17" x14ac:dyDescent="0.25">
      <c r="B106">
        <f>_xlfn.ISOWEEKNUM(Table2[[#This Row],[DATE]])</f>
        <v>16</v>
      </c>
      <c r="C106">
        <f>_xlfn.ISOWEEKNUM(Table2[[#This Row],[DATE]])</f>
        <v>16</v>
      </c>
      <c r="D106" t="str">
        <f>UPPER(TEXT(MONTH(Table2[[#This Row],[DATE]])*29,"mmm"))</f>
        <v>APR</v>
      </c>
      <c r="E106" s="3">
        <v>45762</v>
      </c>
      <c r="F106" s="4">
        <v>0.95069444444444451</v>
      </c>
      <c r="G106" s="11">
        <f>SUMIFS(CHPP_DELAY[DELAY],CHPP_DELAY[MTN DELAY TYPE],"Unscheduled",CHPP_DELAY[DATE],Table2[[#This Row],[DATE]])</f>
        <v>0</v>
      </c>
      <c r="H106" s="11">
        <f>SUMIFS(CHPP_DELAY[DELAY],CHPP_DELAY[MTN DELAY TYPE],"Scheduled",CHPP_DELAY[DATE],Table2[[#This Row],[DATE]])</f>
        <v>0</v>
      </c>
      <c r="I106" s="11">
        <f>SUM(Table2[[#This Row],[UNSCHEDULED]:[SCHEDULED]])</f>
        <v>0</v>
      </c>
      <c r="N106" s="53" t="s">
        <v>21</v>
      </c>
      <c r="O106" s="4">
        <v>76.236805555555563</v>
      </c>
      <c r="P106" s="13">
        <v>309.68333333336824</v>
      </c>
      <c r="Q106">
        <v>0.85524532182420188</v>
      </c>
    </row>
    <row r="107" spans="2:17" x14ac:dyDescent="0.25">
      <c r="B107">
        <f>_xlfn.ISOWEEKNUM(Table2[[#This Row],[DATE]])</f>
        <v>16</v>
      </c>
      <c r="C107">
        <f>_xlfn.ISOWEEKNUM(Table2[[#This Row],[DATE]])</f>
        <v>16</v>
      </c>
      <c r="D107" t="str">
        <f>UPPER(TEXT(MONTH(Table2[[#This Row],[DATE]])*29,"mmm"))</f>
        <v>APR</v>
      </c>
      <c r="E107" s="3">
        <v>45763</v>
      </c>
      <c r="F107" s="4">
        <v>1</v>
      </c>
      <c r="G107" s="11">
        <f>SUMIFS(CHPP_DELAY[DELAY],CHPP_DELAY[MTN DELAY TYPE],"Unscheduled",CHPP_DELAY[DATE],Table2[[#This Row],[DATE]])</f>
        <v>0</v>
      </c>
      <c r="H107" s="11">
        <f>SUMIFS(CHPP_DELAY[DELAY],CHPP_DELAY[MTN DELAY TYPE],"Scheduled",CHPP_DELAY[DATE],Table2[[#This Row],[DATE]])</f>
        <v>0</v>
      </c>
      <c r="I107" s="11">
        <f>SUM(Table2[[#This Row],[UNSCHEDULED]:[SCHEDULED]])</f>
        <v>0</v>
      </c>
    </row>
    <row r="108" spans="2:17" x14ac:dyDescent="0.25">
      <c r="B108">
        <f>_xlfn.ISOWEEKNUM(Table2[[#This Row],[DATE]])</f>
        <v>16</v>
      </c>
      <c r="C108">
        <f>_xlfn.ISOWEEKNUM(Table2[[#This Row],[DATE]])</f>
        <v>16</v>
      </c>
      <c r="D108" t="str">
        <f>UPPER(TEXT(MONTH(Table2[[#This Row],[DATE]])*29,"mmm"))</f>
        <v>APR</v>
      </c>
      <c r="E108" s="3">
        <v>45764</v>
      </c>
      <c r="F108" s="4">
        <v>0.55833333333333313</v>
      </c>
      <c r="G108" s="11">
        <f>SUMIFS(CHPP_DELAY[DELAY],CHPP_DELAY[MTN DELAY TYPE],"Unscheduled",CHPP_DELAY[DATE],Table2[[#This Row],[DATE]])</f>
        <v>10.400000000000006</v>
      </c>
      <c r="H108" s="11">
        <f>SUMIFS(CHPP_DELAY[DELAY],CHPP_DELAY[MTN DELAY TYPE],"Scheduled",CHPP_DELAY[DATE],Table2[[#This Row],[DATE]])</f>
        <v>0</v>
      </c>
      <c r="I108" s="11">
        <f>SUM(Table2[[#This Row],[UNSCHEDULED]:[SCHEDULED]])</f>
        <v>10.400000000000006</v>
      </c>
    </row>
    <row r="109" spans="2:17" x14ac:dyDescent="0.25">
      <c r="B109">
        <f>_xlfn.ISOWEEKNUM(Table2[[#This Row],[DATE]])</f>
        <v>16</v>
      </c>
      <c r="C109">
        <f>_xlfn.ISOWEEKNUM(Table2[[#This Row],[DATE]])</f>
        <v>16</v>
      </c>
      <c r="D109" t="str">
        <f>UPPER(TEXT(MONTH(Table2[[#This Row],[DATE]])*29,"mmm"))</f>
        <v>APR</v>
      </c>
      <c r="E109" s="3">
        <v>45765</v>
      </c>
      <c r="F109" s="4">
        <v>0.83194444444444438</v>
      </c>
      <c r="G109" s="11">
        <f>SUMIFS(CHPP_DELAY[DELAY],CHPP_DELAY[MTN DELAY TYPE],"Unscheduled",CHPP_DELAY[DATE],Table2[[#This Row],[DATE]])</f>
        <v>4.0333333333333332</v>
      </c>
      <c r="H109" s="11">
        <f>SUMIFS(CHPP_DELAY[DELAY],CHPP_DELAY[MTN DELAY TYPE],"Scheduled",CHPP_DELAY[DATE],Table2[[#This Row],[DATE]])</f>
        <v>0</v>
      </c>
      <c r="I109" s="11">
        <f>SUM(Table2[[#This Row],[UNSCHEDULED]:[SCHEDULED]])</f>
        <v>4.0333333333333332</v>
      </c>
    </row>
    <row r="110" spans="2:17" x14ac:dyDescent="0.25">
      <c r="B110">
        <f>_xlfn.ISOWEEKNUM(Table2[[#This Row],[DATE]])</f>
        <v>16</v>
      </c>
      <c r="C110">
        <f>_xlfn.ISOWEEKNUM(Table2[[#This Row],[DATE]])</f>
        <v>16</v>
      </c>
      <c r="D110" t="str">
        <f>UPPER(TEXT(MONTH(Table2[[#This Row],[DATE]])*29,"mmm"))</f>
        <v>APR</v>
      </c>
      <c r="E110" s="3">
        <v>45766</v>
      </c>
      <c r="F110" s="4">
        <v>0.98472222222222217</v>
      </c>
      <c r="G110" s="11">
        <f>SUMIFS(CHPP_DELAY[DELAY],CHPP_DELAY[MTN DELAY TYPE],"Unscheduled",CHPP_DELAY[DATE],Table2[[#This Row],[DATE]])</f>
        <v>0</v>
      </c>
      <c r="H110" s="11">
        <f>SUMIFS(CHPP_DELAY[DELAY],CHPP_DELAY[MTN DELAY TYPE],"Scheduled",CHPP_DELAY[DATE],Table2[[#This Row],[DATE]])</f>
        <v>0</v>
      </c>
      <c r="I110" s="11">
        <f>SUM(Table2[[#This Row],[UNSCHEDULED]:[SCHEDULED]])</f>
        <v>0</v>
      </c>
    </row>
    <row r="111" spans="2:17" x14ac:dyDescent="0.25">
      <c r="B111">
        <f>_xlfn.ISOWEEKNUM(Table2[[#This Row],[DATE]])</f>
        <v>16</v>
      </c>
      <c r="C111">
        <f>_xlfn.ISOWEEKNUM(Table2[[#This Row],[DATE]])</f>
        <v>16</v>
      </c>
      <c r="D111" t="str">
        <f>UPPER(TEXT(MONTH(Table2[[#This Row],[DATE]])*29,"mmm"))</f>
        <v>APR</v>
      </c>
      <c r="E111" s="3">
        <v>45767</v>
      </c>
      <c r="F111" s="4">
        <v>0.96388888888888902</v>
      </c>
      <c r="G111" s="11">
        <f>SUMIFS(CHPP_DELAY[DELAY],CHPP_DELAY[MTN DELAY TYPE],"Unscheduled",CHPP_DELAY[DATE],Table2[[#This Row],[DATE]])</f>
        <v>0.28333333333333366</v>
      </c>
      <c r="H111" s="11">
        <f>SUMIFS(CHPP_DELAY[DELAY],CHPP_DELAY[MTN DELAY TYPE],"Scheduled",CHPP_DELAY[DATE],Table2[[#This Row],[DATE]])</f>
        <v>0</v>
      </c>
      <c r="I111" s="11">
        <f>SUM(Table2[[#This Row],[UNSCHEDULED]:[SCHEDULED]])</f>
        <v>0.28333333333333366</v>
      </c>
    </row>
    <row r="112" spans="2:17" x14ac:dyDescent="0.25">
      <c r="B112">
        <f>_xlfn.ISOWEEKNUM(Table2[[#This Row],[DATE]])</f>
        <v>17</v>
      </c>
      <c r="C112">
        <f>_xlfn.ISOWEEKNUM(Table2[[#This Row],[DATE]])</f>
        <v>17</v>
      </c>
      <c r="D112" t="str">
        <f>UPPER(TEXT(MONTH(Table2[[#This Row],[DATE]])*29,"mmm"))</f>
        <v>APR</v>
      </c>
      <c r="E112" s="3">
        <v>45768</v>
      </c>
      <c r="F112" s="4">
        <v>0.90694444444444444</v>
      </c>
      <c r="G112" s="11">
        <f>SUMIFS(CHPP_DELAY[DELAY],CHPP_DELAY[MTN DELAY TYPE],"Unscheduled",CHPP_DELAY[DATE],Table2[[#This Row],[DATE]])</f>
        <v>0</v>
      </c>
      <c r="H112" s="11">
        <f>SUMIFS(CHPP_DELAY[DELAY],CHPP_DELAY[MTN DELAY TYPE],"Scheduled",CHPP_DELAY[DATE],Table2[[#This Row],[DATE]])</f>
        <v>0</v>
      </c>
      <c r="I112" s="11">
        <f>SUM(Table2[[#This Row],[UNSCHEDULED]:[SCHEDULED]])</f>
        <v>0</v>
      </c>
    </row>
    <row r="113" spans="2:9" x14ac:dyDescent="0.25">
      <c r="B113">
        <f>_xlfn.ISOWEEKNUM(Table2[[#This Row],[DATE]])</f>
        <v>17</v>
      </c>
      <c r="C113">
        <f>_xlfn.ISOWEEKNUM(Table2[[#This Row],[DATE]])</f>
        <v>17</v>
      </c>
      <c r="D113" t="str">
        <f>UPPER(TEXT(MONTH(Table2[[#This Row],[DATE]])*29,"mmm"))</f>
        <v>APR</v>
      </c>
      <c r="E113" s="3">
        <v>45769</v>
      </c>
      <c r="F113" s="4">
        <v>0.95</v>
      </c>
      <c r="G113" s="11">
        <f>SUMIFS(CHPP_DELAY[DELAY],CHPP_DELAY[MTN DELAY TYPE],"Unscheduled",CHPP_DELAY[DATE],Table2[[#This Row],[DATE]])</f>
        <v>0.28333333333333499</v>
      </c>
      <c r="H113" s="11">
        <f>SUMIFS(CHPP_DELAY[DELAY],CHPP_DELAY[MTN DELAY TYPE],"Scheduled",CHPP_DELAY[DATE],Table2[[#This Row],[DATE]])</f>
        <v>0</v>
      </c>
      <c r="I113" s="11">
        <f>SUM(Table2[[#This Row],[UNSCHEDULED]:[SCHEDULED]])</f>
        <v>0.28333333333333499</v>
      </c>
    </row>
    <row r="114" spans="2:9" x14ac:dyDescent="0.25">
      <c r="B114">
        <f>_xlfn.ISOWEEKNUM(Table2[[#This Row],[DATE]])</f>
        <v>17</v>
      </c>
      <c r="C114">
        <f>_xlfn.ISOWEEKNUM(Table2[[#This Row],[DATE]])</f>
        <v>17</v>
      </c>
      <c r="D114" t="str">
        <f>UPPER(TEXT(MONTH(Table2[[#This Row],[DATE]])*29,"mmm"))</f>
        <v>APR</v>
      </c>
      <c r="E114" s="3">
        <v>45770</v>
      </c>
      <c r="F114" s="4">
        <v>0.97916666666666674</v>
      </c>
      <c r="G114" s="11">
        <f>SUMIFS(CHPP_DELAY[DELAY],CHPP_DELAY[MTN DELAY TYPE],"Unscheduled",CHPP_DELAY[DATE],Table2[[#This Row],[DATE]])</f>
        <v>0.49999999999999822</v>
      </c>
      <c r="H114" s="11">
        <f>SUMIFS(CHPP_DELAY[DELAY],CHPP_DELAY[MTN DELAY TYPE],"Scheduled",CHPP_DELAY[DATE],Table2[[#This Row],[DATE]])</f>
        <v>0</v>
      </c>
      <c r="I114" s="11">
        <f>SUM(Table2[[#This Row],[UNSCHEDULED]:[SCHEDULED]])</f>
        <v>0.49999999999999822</v>
      </c>
    </row>
    <row r="115" spans="2:9" x14ac:dyDescent="0.25">
      <c r="B115">
        <f>_xlfn.ISOWEEKNUM(Table2[[#This Row],[DATE]])</f>
        <v>17</v>
      </c>
      <c r="C115">
        <f>_xlfn.ISOWEEKNUM(Table2[[#This Row],[DATE]])</f>
        <v>17</v>
      </c>
      <c r="D115" t="str">
        <f>UPPER(TEXT(MONTH(Table2[[#This Row],[DATE]])*29,"mmm"))</f>
        <v>APR</v>
      </c>
      <c r="E115" s="3">
        <v>45771</v>
      </c>
      <c r="F115" s="4">
        <v>0.875</v>
      </c>
      <c r="G115" s="11">
        <f>SUMIFS(CHPP_DELAY[DELAY],CHPP_DELAY[MTN DELAY TYPE],"Unscheduled",CHPP_DELAY[DATE],Table2[[#This Row],[DATE]])</f>
        <v>0</v>
      </c>
      <c r="H115" s="11">
        <f>SUMIFS(CHPP_DELAY[DELAY],CHPP_DELAY[MTN DELAY TYPE],"Scheduled",CHPP_DELAY[DATE],Table2[[#This Row],[DATE]])</f>
        <v>0</v>
      </c>
      <c r="I115" s="11">
        <f>SUM(Table2[[#This Row],[UNSCHEDULED]:[SCHEDULED]])</f>
        <v>0</v>
      </c>
    </row>
    <row r="116" spans="2:9" x14ac:dyDescent="0.25">
      <c r="B116">
        <f>_xlfn.ISOWEEKNUM(Table2[[#This Row],[DATE]])</f>
        <v>17</v>
      </c>
      <c r="C116">
        <f>_xlfn.ISOWEEKNUM(Table2[[#This Row],[DATE]])</f>
        <v>17</v>
      </c>
      <c r="D116" t="str">
        <f>UPPER(TEXT(MONTH(Table2[[#This Row],[DATE]])*29,"mmm"))</f>
        <v>APR</v>
      </c>
      <c r="E116" s="3">
        <v>45772</v>
      </c>
      <c r="F116" s="4">
        <v>0.53819444444444464</v>
      </c>
      <c r="G116" s="11">
        <f>SUMIFS(CHPP_DELAY[DELAY],CHPP_DELAY[MTN DELAY TYPE],"Unscheduled",CHPP_DELAY[DATE],Table2[[#This Row],[DATE]])</f>
        <v>11.016666666666662</v>
      </c>
      <c r="H116" s="11">
        <f>SUMIFS(CHPP_DELAY[DELAY],CHPP_DELAY[MTN DELAY TYPE],"Scheduled",CHPP_DELAY[DATE],Table2[[#This Row],[DATE]])</f>
        <v>0</v>
      </c>
      <c r="I116" s="11">
        <f>SUM(Table2[[#This Row],[UNSCHEDULED]:[SCHEDULED]])</f>
        <v>11.016666666666662</v>
      </c>
    </row>
    <row r="117" spans="2:9" x14ac:dyDescent="0.25">
      <c r="B117">
        <f>_xlfn.ISOWEEKNUM(Table2[[#This Row],[DATE]])</f>
        <v>17</v>
      </c>
      <c r="C117">
        <f>_xlfn.ISOWEEKNUM(Table2[[#This Row],[DATE]])</f>
        <v>17</v>
      </c>
      <c r="D117" t="str">
        <f>UPPER(TEXT(MONTH(Table2[[#This Row],[DATE]])*29,"mmm"))</f>
        <v>APR</v>
      </c>
      <c r="E117" s="3">
        <v>45773</v>
      </c>
      <c r="F117" s="4">
        <v>0.98124999999999996</v>
      </c>
      <c r="G117" s="11">
        <f>SUMIFS(CHPP_DELAY[DELAY],CHPP_DELAY[MTN DELAY TYPE],"Unscheduled",CHPP_DELAY[DATE],Table2[[#This Row],[DATE]])</f>
        <v>0.41666666666666785</v>
      </c>
      <c r="H117" s="11">
        <f>SUMIFS(CHPP_DELAY[DELAY],CHPP_DELAY[MTN DELAY TYPE],"Scheduled",CHPP_DELAY[DATE],Table2[[#This Row],[DATE]])</f>
        <v>0</v>
      </c>
      <c r="I117" s="11">
        <f>SUM(Table2[[#This Row],[UNSCHEDULED]:[SCHEDULED]])</f>
        <v>0.41666666666666785</v>
      </c>
    </row>
    <row r="118" spans="2:9" x14ac:dyDescent="0.25">
      <c r="B118">
        <f>_xlfn.ISOWEEKNUM(Table2[[#This Row],[DATE]])</f>
        <v>17</v>
      </c>
      <c r="C118">
        <f>_xlfn.ISOWEEKNUM(Table2[[#This Row],[DATE]])</f>
        <v>17</v>
      </c>
      <c r="D118" t="str">
        <f>UPPER(TEXT(MONTH(Table2[[#This Row],[DATE]])*29,"mmm"))</f>
        <v>APR</v>
      </c>
      <c r="E118" s="3">
        <v>45774</v>
      </c>
      <c r="F118" s="4">
        <v>0.82152777777777786</v>
      </c>
      <c r="G118" s="11">
        <f>SUMIFS(CHPP_DELAY[DELAY],CHPP_DELAY[MTN DELAY TYPE],"Unscheduled",CHPP_DELAY[DATE],Table2[[#This Row],[DATE]])</f>
        <v>3.1333333333333329</v>
      </c>
      <c r="H118" s="11">
        <f>SUMIFS(CHPP_DELAY[DELAY],CHPP_DELAY[MTN DELAY TYPE],"Scheduled",CHPP_DELAY[DATE],Table2[[#This Row],[DATE]])</f>
        <v>0</v>
      </c>
      <c r="I118" s="11">
        <f>SUM(Table2[[#This Row],[UNSCHEDULED]:[SCHEDULED]])</f>
        <v>3.1333333333333329</v>
      </c>
    </row>
    <row r="119" spans="2:9" x14ac:dyDescent="0.25">
      <c r="B119">
        <f>_xlfn.ISOWEEKNUM(Table2[[#This Row],[DATE]])</f>
        <v>18</v>
      </c>
      <c r="C119">
        <f>_xlfn.ISOWEEKNUM(Table2[[#This Row],[DATE]])</f>
        <v>18</v>
      </c>
      <c r="D119" t="str">
        <f>UPPER(TEXT(MONTH(Table2[[#This Row],[DATE]])*29,"mmm"))</f>
        <v>APR</v>
      </c>
      <c r="E119" s="3">
        <v>45775</v>
      </c>
      <c r="F119" s="4">
        <v>0.84652777777777777</v>
      </c>
      <c r="G119" s="11">
        <f>SUMIFS(CHPP_DELAY[DELAY],CHPP_DELAY[MTN DELAY TYPE],"Unscheduled",CHPP_DELAY[DATE],Table2[[#This Row],[DATE]])</f>
        <v>1.5833333333333344</v>
      </c>
      <c r="H119" s="11">
        <f>SUMIFS(CHPP_DELAY[DELAY],CHPP_DELAY[MTN DELAY TYPE],"Scheduled",CHPP_DELAY[DATE],Table2[[#This Row],[DATE]])</f>
        <v>0</v>
      </c>
      <c r="I119" s="11">
        <f>SUM(Table2[[#This Row],[UNSCHEDULED]:[SCHEDULED]])</f>
        <v>1.5833333333333344</v>
      </c>
    </row>
    <row r="120" spans="2:9" x14ac:dyDescent="0.25">
      <c r="B120">
        <f>_xlfn.ISOWEEKNUM(Table2[[#This Row],[DATE]])</f>
        <v>18</v>
      </c>
      <c r="C120">
        <f>_xlfn.ISOWEEKNUM(Table2[[#This Row],[DATE]])</f>
        <v>18</v>
      </c>
      <c r="D120" t="str">
        <f>UPPER(TEXT(MONTH(Table2[[#This Row],[DATE]])*29,"mmm"))</f>
        <v>APR</v>
      </c>
      <c r="E120" s="3">
        <v>45776</v>
      </c>
      <c r="F120" s="4">
        <v>0.60069444444444442</v>
      </c>
      <c r="G120" s="11">
        <f>SUMIFS(CHPP_DELAY[DELAY],CHPP_DELAY[MTN DELAY TYPE],"Unscheduled",CHPP_DELAY[DATE],Table2[[#This Row],[DATE]])</f>
        <v>0</v>
      </c>
      <c r="H120" s="11">
        <f>SUMIFS(CHPP_DELAY[DELAY],CHPP_DELAY[MTN DELAY TYPE],"Scheduled",CHPP_DELAY[DATE],Table2[[#This Row],[DATE]])</f>
        <v>0</v>
      </c>
      <c r="I120" s="11">
        <f>SUM(Table2[[#This Row],[UNSCHEDULED]:[SCHEDULED]])</f>
        <v>0</v>
      </c>
    </row>
    <row r="121" spans="2:9" x14ac:dyDescent="0.25">
      <c r="B121">
        <f>_xlfn.ISOWEEKNUM(Table2[[#This Row],[DATE]])</f>
        <v>18</v>
      </c>
      <c r="C121">
        <f>_xlfn.ISOWEEKNUM(Table2[[#This Row],[DATE]])</f>
        <v>18</v>
      </c>
      <c r="D121" t="str">
        <f>UPPER(TEXT(MONTH(Table2[[#This Row],[DATE]])*29,"mmm"))</f>
        <v>APR</v>
      </c>
      <c r="E121" s="3">
        <v>45777</v>
      </c>
      <c r="F121" s="4">
        <v>0.93819444444444444</v>
      </c>
      <c r="G121" s="11">
        <f>SUMIFS(CHPP_DELAY[DELAY],CHPP_DELAY[MTN DELAY TYPE],"Unscheduled",CHPP_DELAY[DATE],Table2[[#This Row],[DATE]])</f>
        <v>0</v>
      </c>
      <c r="H121" s="11">
        <f>SUMIFS(CHPP_DELAY[DELAY],CHPP_DELAY[MTN DELAY TYPE],"Scheduled",CHPP_DELAY[DATE],Table2[[#This Row],[DATE]])</f>
        <v>0</v>
      </c>
      <c r="I121" s="11">
        <f>SUM(Table2[[#This Row],[UNSCHEDULED]:[SCHEDULED]])</f>
        <v>0</v>
      </c>
    </row>
    <row r="122" spans="2:9" x14ac:dyDescent="0.25">
      <c r="B122">
        <f>_xlfn.ISOWEEKNUM(Table2[[#This Row],[DATE]])</f>
        <v>18</v>
      </c>
      <c r="C122">
        <f>_xlfn.ISOWEEKNUM(Table2[[#This Row],[DATE]])</f>
        <v>18</v>
      </c>
      <c r="D122" t="str">
        <f>UPPER(TEXT(MONTH(Table2[[#This Row],[DATE]])*29,"mmm"))</f>
        <v>MAY</v>
      </c>
      <c r="E122" s="3">
        <v>45778</v>
      </c>
      <c r="F122" s="4">
        <v>0.56388888888888888</v>
      </c>
      <c r="G122" s="11">
        <f>SUMIFS(CHPP_DELAY[DELAY],CHPP_DELAY[MTN DELAY TYPE],"Unscheduled",CHPP_DELAY[DATE],Table2[[#This Row],[DATE]])</f>
        <v>10.466666666666665</v>
      </c>
      <c r="H122" s="11">
        <f>SUMIFS(CHPP_DELAY[DELAY],CHPP_DELAY[MTN DELAY TYPE],"Scheduled",CHPP_DELAY[DATE],Table2[[#This Row],[DATE]])</f>
        <v>0</v>
      </c>
      <c r="I122" s="11">
        <f>SUM(Table2[[#This Row],[UNSCHEDULED]:[SCHEDULED]])</f>
        <v>10.466666666666665</v>
      </c>
    </row>
    <row r="123" spans="2:9" x14ac:dyDescent="0.25">
      <c r="B123">
        <f>_xlfn.ISOWEEKNUM(Table2[[#This Row],[DATE]])</f>
        <v>18</v>
      </c>
      <c r="C123">
        <f>_xlfn.ISOWEEKNUM(Table2[[#This Row],[DATE]])</f>
        <v>18</v>
      </c>
      <c r="D123" t="str">
        <f>UPPER(TEXT(MONTH(Table2[[#This Row],[DATE]])*29,"mmm"))</f>
        <v>MAY</v>
      </c>
      <c r="E123" s="3">
        <v>45779</v>
      </c>
      <c r="F123" s="4">
        <v>0</v>
      </c>
      <c r="G123" s="11">
        <f>SUMIFS(CHPP_DELAY[DELAY],CHPP_DELAY[MTN DELAY TYPE],"Unscheduled",CHPP_DELAY[DATE],Table2[[#This Row],[DATE]])</f>
        <v>24</v>
      </c>
      <c r="H123" s="11">
        <f>SUMIFS(CHPP_DELAY[DELAY],CHPP_DELAY[MTN DELAY TYPE],"Scheduled",CHPP_DELAY[DATE],Table2[[#This Row],[DATE]])</f>
        <v>0</v>
      </c>
      <c r="I123" s="11">
        <f>SUM(Table2[[#This Row],[UNSCHEDULED]:[SCHEDULED]])</f>
        <v>24</v>
      </c>
    </row>
    <row r="124" spans="2:9" x14ac:dyDescent="0.25">
      <c r="B124">
        <f>_xlfn.ISOWEEKNUM(Table2[[#This Row],[DATE]])</f>
        <v>18</v>
      </c>
      <c r="C124">
        <f>_xlfn.ISOWEEKNUM(Table2[[#This Row],[DATE]])</f>
        <v>18</v>
      </c>
      <c r="D124" t="str">
        <f>UPPER(TEXT(MONTH(Table2[[#This Row],[DATE]])*29,"mmm"))</f>
        <v>MAY</v>
      </c>
      <c r="E124" s="3">
        <v>45780</v>
      </c>
      <c r="F124" s="4">
        <v>0.14374999999999993</v>
      </c>
      <c r="G124" s="11">
        <f>SUMIFS(CHPP_DELAY[DELAY],CHPP_DELAY[MTN DELAY TYPE],"Unscheduled",CHPP_DELAY[DATE],Table2[[#This Row],[DATE]])</f>
        <v>20.550000000000004</v>
      </c>
      <c r="H124" s="11">
        <f>SUMIFS(CHPP_DELAY[DELAY],CHPP_DELAY[MTN DELAY TYPE],"Scheduled",CHPP_DELAY[DATE],Table2[[#This Row],[DATE]])</f>
        <v>0</v>
      </c>
      <c r="I124" s="11">
        <f>SUM(Table2[[#This Row],[UNSCHEDULED]:[SCHEDULED]])</f>
        <v>20.550000000000004</v>
      </c>
    </row>
    <row r="125" spans="2:9" x14ac:dyDescent="0.25">
      <c r="B125">
        <f>_xlfn.ISOWEEKNUM(Table2[[#This Row],[DATE]])</f>
        <v>18</v>
      </c>
      <c r="C125">
        <f>_xlfn.ISOWEEKNUM(Table2[[#This Row],[DATE]])</f>
        <v>18</v>
      </c>
      <c r="D125" t="str">
        <f>UPPER(TEXT(MONTH(Table2[[#This Row],[DATE]])*29,"mmm"))</f>
        <v>MAY</v>
      </c>
      <c r="E125" s="3">
        <v>45781</v>
      </c>
      <c r="F125" s="4">
        <v>0.76666666666666661</v>
      </c>
      <c r="G125" s="11">
        <f>SUMIFS(CHPP_DELAY[DELAY],CHPP_DELAY[MTN DELAY TYPE],"Unscheduled",CHPP_DELAY[DATE],Table2[[#This Row],[DATE]])</f>
        <v>2.4666666666666686</v>
      </c>
      <c r="H125" s="11">
        <f>SUMIFS(CHPP_DELAY[DELAY],CHPP_DELAY[MTN DELAY TYPE],"Scheduled",CHPP_DELAY[DATE],Table2[[#This Row],[DATE]])</f>
        <v>0</v>
      </c>
      <c r="I125" s="11">
        <f>SUM(Table2[[#This Row],[UNSCHEDULED]:[SCHEDULED]])</f>
        <v>2.4666666666666686</v>
      </c>
    </row>
    <row r="126" spans="2:9" x14ac:dyDescent="0.25">
      <c r="B126">
        <f>_xlfn.ISOWEEKNUM(Table2[[#This Row],[DATE]])</f>
        <v>19</v>
      </c>
      <c r="C126">
        <f>_xlfn.ISOWEEKNUM(Table2[[#This Row],[DATE]])</f>
        <v>19</v>
      </c>
      <c r="D126" t="str">
        <f>UPPER(TEXT(MONTH(Table2[[#This Row],[DATE]])*29,"mmm"))</f>
        <v>MAY</v>
      </c>
      <c r="E126" s="3">
        <v>45782</v>
      </c>
      <c r="F126" s="4">
        <v>0.83055555555555571</v>
      </c>
      <c r="G126" s="11">
        <f>SUMIFS(CHPP_DELAY[DELAY],CHPP_DELAY[MTN DELAY TYPE],"Unscheduled",CHPP_DELAY[DATE],Table2[[#This Row],[DATE]])</f>
        <v>1.3333333333333326</v>
      </c>
      <c r="H126" s="11">
        <f>SUMIFS(CHPP_DELAY[DELAY],CHPP_DELAY[MTN DELAY TYPE],"Scheduled",CHPP_DELAY[DATE],Table2[[#This Row],[DATE]])</f>
        <v>0</v>
      </c>
      <c r="I126" s="11">
        <f>SUM(Table2[[#This Row],[UNSCHEDULED]:[SCHEDULED]])</f>
        <v>1.3333333333333326</v>
      </c>
    </row>
    <row r="127" spans="2:9" x14ac:dyDescent="0.25">
      <c r="B127">
        <f>_xlfn.ISOWEEKNUM(Table2[[#This Row],[DATE]])</f>
        <v>19</v>
      </c>
      <c r="C127">
        <f>_xlfn.ISOWEEKNUM(Table2[[#This Row],[DATE]])</f>
        <v>19</v>
      </c>
      <c r="D127" t="str">
        <f>UPPER(TEXT(MONTH(Table2[[#This Row],[DATE]])*29,"mmm"))</f>
        <v>MAY</v>
      </c>
      <c r="E127" s="3">
        <v>45783</v>
      </c>
      <c r="F127" s="4">
        <v>0.69444444444444453</v>
      </c>
      <c r="G127" s="11">
        <f>SUMIFS(CHPP_DELAY[DELAY],CHPP_DELAY[MTN DELAY TYPE],"Unscheduled",CHPP_DELAY[DATE],Table2[[#This Row],[DATE]])</f>
        <v>0</v>
      </c>
      <c r="H127" s="11">
        <f>SUMIFS(CHPP_DELAY[DELAY],CHPP_DELAY[MTN DELAY TYPE],"Scheduled",CHPP_DELAY[DATE],Table2[[#This Row],[DATE]])</f>
        <v>0</v>
      </c>
      <c r="I127" s="11">
        <f>SUM(Table2[[#This Row],[UNSCHEDULED]:[SCHEDULED]])</f>
        <v>0</v>
      </c>
    </row>
    <row r="128" spans="2:9" x14ac:dyDescent="0.25">
      <c r="B128">
        <f>_xlfn.ISOWEEKNUM(Table2[[#This Row],[DATE]])</f>
        <v>19</v>
      </c>
      <c r="C128">
        <f>_xlfn.ISOWEEKNUM(Table2[[#This Row],[DATE]])</f>
        <v>19</v>
      </c>
      <c r="D128" t="str">
        <f>UPPER(TEXT(MONTH(Table2[[#This Row],[DATE]])*29,"mmm"))</f>
        <v>MAY</v>
      </c>
      <c r="E128" s="3">
        <v>45784</v>
      </c>
      <c r="F128" s="4">
        <v>0.73124999999999973</v>
      </c>
      <c r="G128" s="11">
        <f>SUMIFS(CHPP_DELAY[DELAY],CHPP_DELAY[MTN DELAY TYPE],"Unscheduled",CHPP_DELAY[DATE],Table2[[#This Row],[DATE]])</f>
        <v>3.5333333333333368</v>
      </c>
      <c r="H128" s="11">
        <f>SUMIFS(CHPP_DELAY[DELAY],CHPP_DELAY[MTN DELAY TYPE],"Scheduled",CHPP_DELAY[DATE],Table2[[#This Row],[DATE]])</f>
        <v>0</v>
      </c>
      <c r="I128" s="11">
        <f>SUM(Table2[[#This Row],[UNSCHEDULED]:[SCHEDULED]])</f>
        <v>3.5333333333333368</v>
      </c>
    </row>
    <row r="129" spans="2:9" x14ac:dyDescent="0.25">
      <c r="B129">
        <f>_xlfn.ISOWEEKNUM(Table2[[#This Row],[DATE]])</f>
        <v>19</v>
      </c>
      <c r="C129">
        <f>_xlfn.ISOWEEKNUM(Table2[[#This Row],[DATE]])</f>
        <v>19</v>
      </c>
      <c r="D129" t="str">
        <f>UPPER(TEXT(MONTH(Table2[[#This Row],[DATE]])*29,"mmm"))</f>
        <v>MAY</v>
      </c>
      <c r="E129" s="3">
        <v>45785</v>
      </c>
      <c r="F129" s="4">
        <v>0.60138888888888875</v>
      </c>
      <c r="G129" s="11">
        <f>SUMIFS(CHPP_DELAY[DELAY],CHPP_DELAY[MTN DELAY TYPE],"Unscheduled",CHPP_DELAY[DATE],Table2[[#This Row],[DATE]])</f>
        <v>4.8333333333333357</v>
      </c>
      <c r="H129" s="11">
        <f>SUMIFS(CHPP_DELAY[DELAY],CHPP_DELAY[MTN DELAY TYPE],"Scheduled",CHPP_DELAY[DATE],Table2[[#This Row],[DATE]])</f>
        <v>0.49999999999999822</v>
      </c>
      <c r="I129" s="11">
        <f>SUM(Table2[[#This Row],[UNSCHEDULED]:[SCHEDULED]])</f>
        <v>5.3333333333333339</v>
      </c>
    </row>
    <row r="130" spans="2:9" x14ac:dyDescent="0.25">
      <c r="B130">
        <f>_xlfn.ISOWEEKNUM(Table2[[#This Row],[DATE]])</f>
        <v>19</v>
      </c>
      <c r="C130">
        <f>_xlfn.ISOWEEKNUM(Table2[[#This Row],[DATE]])</f>
        <v>19</v>
      </c>
      <c r="D130" t="str">
        <f>UPPER(TEXT(MONTH(Table2[[#This Row],[DATE]])*29,"mmm"))</f>
        <v>MAY</v>
      </c>
      <c r="E130" s="3">
        <v>45786</v>
      </c>
      <c r="F130" s="4">
        <v>8.7499999999999911E-2</v>
      </c>
      <c r="G130" s="11">
        <f>SUMIFS(CHPP_DELAY[DELAY],CHPP_DELAY[MTN DELAY TYPE],"Unscheduled",CHPP_DELAY[DATE],Table2[[#This Row],[DATE]])</f>
        <v>1.8833333333333346</v>
      </c>
      <c r="H130" s="11">
        <f>SUMIFS(CHPP_DELAY[DELAY],CHPP_DELAY[MTN DELAY TYPE],"Scheduled",CHPP_DELAY[DATE],Table2[[#This Row],[DATE]])</f>
        <v>20.016666666666666</v>
      </c>
      <c r="I130" s="11">
        <f>SUM(Table2[[#This Row],[UNSCHEDULED]:[SCHEDULED]])</f>
        <v>21.9</v>
      </c>
    </row>
    <row r="131" spans="2:9" x14ac:dyDescent="0.25">
      <c r="B131">
        <f>_xlfn.ISOWEEKNUM(Table2[[#This Row],[DATE]])</f>
        <v>19</v>
      </c>
      <c r="C131">
        <f>_xlfn.ISOWEEKNUM(Table2[[#This Row],[DATE]])</f>
        <v>19</v>
      </c>
      <c r="D131" t="str">
        <f>UPPER(TEXT(MONTH(Table2[[#This Row],[DATE]])*29,"mmm"))</f>
        <v>MAY</v>
      </c>
      <c r="E131" s="3">
        <v>45787</v>
      </c>
      <c r="F131" s="4">
        <v>0.13680555555555562</v>
      </c>
      <c r="G131" s="11">
        <f>SUMIFS(CHPP_DELAY[DELAY],CHPP_DELAY[MTN DELAY TYPE],"Unscheduled",CHPP_DELAY[DATE],Table2[[#This Row],[DATE]])</f>
        <v>20.68333333333333</v>
      </c>
      <c r="H131" s="11">
        <f>SUMIFS(CHPP_DELAY[DELAY],CHPP_DELAY[MTN DELAY TYPE],"Scheduled",CHPP_DELAY[DATE],Table2[[#This Row],[DATE]])</f>
        <v>0</v>
      </c>
      <c r="I131" s="11">
        <f>SUM(Table2[[#This Row],[UNSCHEDULED]:[SCHEDULED]])</f>
        <v>20.68333333333333</v>
      </c>
    </row>
    <row r="132" spans="2:9" x14ac:dyDescent="0.25">
      <c r="B132">
        <f>_xlfn.ISOWEEKNUM(Table2[[#This Row],[DATE]])</f>
        <v>19</v>
      </c>
      <c r="C132">
        <f>_xlfn.ISOWEEKNUM(Table2[[#This Row],[DATE]])</f>
        <v>19</v>
      </c>
      <c r="D132" t="str">
        <f>UPPER(TEXT(MONTH(Table2[[#This Row],[DATE]])*29,"mmm"))</f>
        <v>MAY</v>
      </c>
      <c r="E132" s="3">
        <v>45788</v>
      </c>
      <c r="F132" s="4">
        <v>0.95069444444444429</v>
      </c>
      <c r="G132" s="11">
        <f>SUMIFS(CHPP_DELAY[DELAY],CHPP_DELAY[MTN DELAY TYPE],"Unscheduled",CHPP_DELAY[DATE],Table2[[#This Row],[DATE]])</f>
        <v>0.13333333333333552</v>
      </c>
      <c r="H132" s="11">
        <f>SUMIFS(CHPP_DELAY[DELAY],CHPP_DELAY[MTN DELAY TYPE],"Scheduled",CHPP_DELAY[DATE],Table2[[#This Row],[DATE]])</f>
        <v>0</v>
      </c>
      <c r="I132" s="11">
        <f>SUM(Table2[[#This Row],[UNSCHEDULED]:[SCHEDULED]])</f>
        <v>0.13333333333333552</v>
      </c>
    </row>
    <row r="133" spans="2:9" x14ac:dyDescent="0.25">
      <c r="B133">
        <f>_xlfn.ISOWEEKNUM(Table2[[#This Row],[DATE]])</f>
        <v>20</v>
      </c>
      <c r="C133">
        <f>_xlfn.ISOWEEKNUM(Table2[[#This Row],[DATE]])</f>
        <v>20</v>
      </c>
      <c r="D133" t="str">
        <f>UPPER(TEXT(MONTH(Table2[[#This Row],[DATE]])*29,"mmm"))</f>
        <v>MAY</v>
      </c>
      <c r="E133" s="3">
        <v>45789</v>
      </c>
      <c r="F133" s="4">
        <v>0.99583333333333335</v>
      </c>
      <c r="G133" s="11">
        <f>SUMIFS(CHPP_DELAY[DELAY],CHPP_DELAY[MTN DELAY TYPE],"Unscheduled",CHPP_DELAY[DATE],Table2[[#This Row],[DATE]])</f>
        <v>0</v>
      </c>
      <c r="H133" s="11">
        <f>SUMIFS(CHPP_DELAY[DELAY],CHPP_DELAY[MTN DELAY TYPE],"Scheduled",CHPP_DELAY[DATE],Table2[[#This Row],[DATE]])</f>
        <v>0</v>
      </c>
      <c r="I133" s="11">
        <f>SUM(Table2[[#This Row],[UNSCHEDULED]:[SCHEDULED]])</f>
        <v>0</v>
      </c>
    </row>
    <row r="134" spans="2:9" x14ac:dyDescent="0.25">
      <c r="B134">
        <f>_xlfn.ISOWEEKNUM(Table2[[#This Row],[DATE]])</f>
        <v>20</v>
      </c>
      <c r="C134">
        <f>_xlfn.ISOWEEKNUM(Table2[[#This Row],[DATE]])</f>
        <v>20</v>
      </c>
      <c r="D134" t="str">
        <f>UPPER(TEXT(MONTH(Table2[[#This Row],[DATE]])*29,"mmm"))</f>
        <v>MAY</v>
      </c>
      <c r="E134" s="3">
        <v>45790</v>
      </c>
      <c r="F134" s="4">
        <v>0.77361111111111125</v>
      </c>
      <c r="G134" s="11">
        <f>SUMIFS(CHPP_DELAY[DELAY],CHPP_DELAY[MTN DELAY TYPE],"Unscheduled",CHPP_DELAY[DATE],Table2[[#This Row],[DATE]])</f>
        <v>5.4333333333333318</v>
      </c>
      <c r="H134" s="11">
        <f>SUMIFS(CHPP_DELAY[DELAY],CHPP_DELAY[MTN DELAY TYPE],"Scheduled",CHPP_DELAY[DATE],Table2[[#This Row],[DATE]])</f>
        <v>0</v>
      </c>
      <c r="I134" s="11">
        <f>SUM(Table2[[#This Row],[UNSCHEDULED]:[SCHEDULED]])</f>
        <v>5.4333333333333318</v>
      </c>
    </row>
    <row r="135" spans="2:9" x14ac:dyDescent="0.25">
      <c r="B135">
        <f>_xlfn.ISOWEEKNUM(Table2[[#This Row],[DATE]])</f>
        <v>20</v>
      </c>
      <c r="C135">
        <f>_xlfn.ISOWEEKNUM(Table2[[#This Row],[DATE]])</f>
        <v>20</v>
      </c>
      <c r="D135" t="str">
        <f>UPPER(TEXT(MONTH(Table2[[#This Row],[DATE]])*29,"mmm"))</f>
        <v>MAY</v>
      </c>
      <c r="E135" s="3">
        <v>45791</v>
      </c>
      <c r="F135" s="4">
        <v>0.97777777777777775</v>
      </c>
      <c r="G135" s="11">
        <f>SUMIFS(CHPP_DELAY[DELAY],CHPP_DELAY[MTN DELAY TYPE],"Unscheduled",CHPP_DELAY[DATE],Table2[[#This Row],[DATE]])</f>
        <v>0.46666666666666767</v>
      </c>
      <c r="H135" s="11">
        <f>SUMIFS(CHPP_DELAY[DELAY],CHPP_DELAY[MTN DELAY TYPE],"Scheduled",CHPP_DELAY[DATE],Table2[[#This Row],[DATE]])</f>
        <v>0</v>
      </c>
      <c r="I135" s="11">
        <f>SUM(Table2[[#This Row],[UNSCHEDULED]:[SCHEDULED]])</f>
        <v>0.46666666666666767</v>
      </c>
    </row>
    <row r="136" spans="2:9" x14ac:dyDescent="0.25">
      <c r="B136">
        <f>_xlfn.ISOWEEKNUM(Table2[[#This Row],[DATE]])</f>
        <v>20</v>
      </c>
      <c r="C136">
        <f>_xlfn.ISOWEEKNUM(Table2[[#This Row],[DATE]])</f>
        <v>20</v>
      </c>
      <c r="D136" t="str">
        <f>UPPER(TEXT(MONTH(Table2[[#This Row],[DATE]])*29,"mmm"))</f>
        <v>MAY</v>
      </c>
      <c r="E136" s="3">
        <v>45792</v>
      </c>
      <c r="F136" s="4">
        <v>0.73680555555555571</v>
      </c>
      <c r="G136" s="11">
        <f>SUMIFS(CHPP_DELAY[DELAY],CHPP_DELAY[MTN DELAY TYPE],"Unscheduled",CHPP_DELAY[DATE],Table2[[#This Row],[DATE]])</f>
        <v>4.4999999999999973</v>
      </c>
      <c r="H136" s="11">
        <f>SUMIFS(CHPP_DELAY[DELAY],CHPP_DELAY[MTN DELAY TYPE],"Scheduled",CHPP_DELAY[DATE],Table2[[#This Row],[DATE]])</f>
        <v>0</v>
      </c>
      <c r="I136" s="11">
        <f>SUM(Table2[[#This Row],[UNSCHEDULED]:[SCHEDULED]])</f>
        <v>4.4999999999999973</v>
      </c>
    </row>
    <row r="137" spans="2:9" x14ac:dyDescent="0.25">
      <c r="B137">
        <f>_xlfn.ISOWEEKNUM(Table2[[#This Row],[DATE]])</f>
        <v>20</v>
      </c>
      <c r="C137">
        <f>_xlfn.ISOWEEKNUM(Table2[[#This Row],[DATE]])</f>
        <v>20</v>
      </c>
      <c r="D137" t="str">
        <f>UPPER(TEXT(MONTH(Table2[[#This Row],[DATE]])*29,"mmm"))</f>
        <v>MAY</v>
      </c>
      <c r="E137" s="3">
        <v>45793</v>
      </c>
      <c r="F137" s="4">
        <v>0.95</v>
      </c>
      <c r="G137" s="11">
        <f>SUMIFS(CHPP_DELAY[DELAY],CHPP_DELAY[MTN DELAY TYPE],"Unscheduled",CHPP_DELAY[DATE],Table2[[#This Row],[DATE]])</f>
        <v>1.0666666666666682</v>
      </c>
      <c r="H137" s="11">
        <f>SUMIFS(CHPP_DELAY[DELAY],CHPP_DELAY[MTN DELAY TYPE],"Scheduled",CHPP_DELAY[DATE],Table2[[#This Row],[DATE]])</f>
        <v>0</v>
      </c>
      <c r="I137" s="11">
        <f>SUM(Table2[[#This Row],[UNSCHEDULED]:[SCHEDULED]])</f>
        <v>1.0666666666666682</v>
      </c>
    </row>
    <row r="138" spans="2:9" x14ac:dyDescent="0.25">
      <c r="B138">
        <f>_xlfn.ISOWEEKNUM(Table2[[#This Row],[DATE]])</f>
        <v>20</v>
      </c>
      <c r="C138">
        <f>_xlfn.ISOWEEKNUM(Table2[[#This Row],[DATE]])</f>
        <v>20</v>
      </c>
      <c r="D138" t="str">
        <f>UPPER(TEXT(MONTH(Table2[[#This Row],[DATE]])*29,"mmm"))</f>
        <v>MAY</v>
      </c>
      <c r="E138" s="3">
        <v>45794</v>
      </c>
      <c r="F138" s="4">
        <v>0.60555555555555551</v>
      </c>
      <c r="G138" s="11">
        <f>SUMIFS(CHPP_DELAY[DELAY],CHPP_DELAY[MTN DELAY TYPE],"Unscheduled",CHPP_DELAY[DATE],Table2[[#This Row],[DATE]])</f>
        <v>9.2833333333333332</v>
      </c>
      <c r="H138" s="11">
        <f>SUMIFS(CHPP_DELAY[DELAY],CHPP_DELAY[MTN DELAY TYPE],"Scheduled",CHPP_DELAY[DATE],Table2[[#This Row],[DATE]])</f>
        <v>0</v>
      </c>
      <c r="I138" s="11">
        <f>SUM(Table2[[#This Row],[UNSCHEDULED]:[SCHEDULED]])</f>
        <v>9.2833333333333332</v>
      </c>
    </row>
    <row r="139" spans="2:9" x14ac:dyDescent="0.25">
      <c r="B139">
        <f>_xlfn.ISOWEEKNUM(Table2[[#This Row],[DATE]])</f>
        <v>20</v>
      </c>
      <c r="C139">
        <f>_xlfn.ISOWEEKNUM(Table2[[#This Row],[DATE]])</f>
        <v>20</v>
      </c>
      <c r="D139" t="str">
        <f>UPPER(TEXT(MONTH(Table2[[#This Row],[DATE]])*29,"mmm"))</f>
        <v>MAY</v>
      </c>
      <c r="E139" s="3">
        <v>45795</v>
      </c>
      <c r="F139" s="4">
        <v>0.96805555555555556</v>
      </c>
      <c r="G139" s="11">
        <f>SUMIFS(CHPP_DELAY[DELAY],CHPP_DELAY[MTN DELAY TYPE],"Unscheduled",CHPP_DELAY[DATE],Table2[[#This Row],[DATE]])</f>
        <v>0.55000000000000071</v>
      </c>
      <c r="H139" s="11">
        <f>SUMIFS(CHPP_DELAY[DELAY],CHPP_DELAY[MTN DELAY TYPE],"Scheduled",CHPP_DELAY[DATE],Table2[[#This Row],[DATE]])</f>
        <v>0</v>
      </c>
      <c r="I139" s="11">
        <f>SUM(Table2[[#This Row],[UNSCHEDULED]:[SCHEDULED]])</f>
        <v>0.55000000000000071</v>
      </c>
    </row>
    <row r="140" spans="2:9" x14ac:dyDescent="0.25">
      <c r="B140">
        <f>_xlfn.ISOWEEKNUM(Table2[[#This Row],[DATE]])</f>
        <v>21</v>
      </c>
      <c r="C140">
        <f>_xlfn.ISOWEEKNUM(Table2[[#This Row],[DATE]])</f>
        <v>21</v>
      </c>
      <c r="D140" t="str">
        <f>UPPER(TEXT(MONTH(Table2[[#This Row],[DATE]])*29,"mmm"))</f>
        <v>MAY</v>
      </c>
      <c r="E140" s="3">
        <v>45796</v>
      </c>
      <c r="F140" s="4">
        <v>0.99930555555555556</v>
      </c>
      <c r="G140" s="11">
        <f>SUMIFS(CHPP_DELAY[DELAY],CHPP_DELAY[MTN DELAY TYPE],"Unscheduled",CHPP_DELAY[DATE],Table2[[#This Row],[DATE]])</f>
        <v>0</v>
      </c>
      <c r="H140" s="11">
        <f>SUMIFS(CHPP_DELAY[DELAY],CHPP_DELAY[MTN DELAY TYPE],"Scheduled",CHPP_DELAY[DATE],Table2[[#This Row],[DATE]])</f>
        <v>0</v>
      </c>
      <c r="I140" s="11">
        <f>SUM(Table2[[#This Row],[UNSCHEDULED]:[SCHEDULED]])</f>
        <v>0</v>
      </c>
    </row>
    <row r="141" spans="2:9" x14ac:dyDescent="0.25">
      <c r="B141">
        <f>_xlfn.ISOWEEKNUM(Table2[[#This Row],[DATE]])</f>
        <v>21</v>
      </c>
      <c r="C141">
        <f>_xlfn.ISOWEEKNUM(Table2[[#This Row],[DATE]])</f>
        <v>21</v>
      </c>
      <c r="D141" t="str">
        <f>UPPER(TEXT(MONTH(Table2[[#This Row],[DATE]])*29,"mmm"))</f>
        <v>MAY</v>
      </c>
      <c r="E141" s="3">
        <v>45797</v>
      </c>
      <c r="F141" s="4">
        <v>0.94722222222222219</v>
      </c>
      <c r="G141" s="11">
        <f>SUMIFS(CHPP_DELAY[DELAY],CHPP_DELAY[MTN DELAY TYPE],"Unscheduled",CHPP_DELAY[DATE],Table2[[#This Row],[DATE]])</f>
        <v>1.1999999999999997</v>
      </c>
      <c r="H141" s="11">
        <f>SUMIFS(CHPP_DELAY[DELAY],CHPP_DELAY[MTN DELAY TYPE],"Scheduled",CHPP_DELAY[DATE],Table2[[#This Row],[DATE]])</f>
        <v>0</v>
      </c>
      <c r="I141" s="11">
        <f>SUM(Table2[[#This Row],[UNSCHEDULED]:[SCHEDULED]])</f>
        <v>1.1999999999999997</v>
      </c>
    </row>
    <row r="142" spans="2:9" x14ac:dyDescent="0.25">
      <c r="B142">
        <f>_xlfn.ISOWEEKNUM(Table2[[#This Row],[DATE]])</f>
        <v>21</v>
      </c>
      <c r="C142">
        <f>_xlfn.ISOWEEKNUM(Table2[[#This Row],[DATE]])</f>
        <v>21</v>
      </c>
      <c r="D142" t="str">
        <f>UPPER(TEXT(MONTH(Table2[[#This Row],[DATE]])*29,"mmm"))</f>
        <v>MAY</v>
      </c>
      <c r="E142" s="3">
        <v>45798</v>
      </c>
      <c r="F142" s="4">
        <v>0.65416666666666667</v>
      </c>
      <c r="G142" s="11">
        <f>SUMIFS(CHPP_DELAY[DELAY],CHPP_DELAY[MTN DELAY TYPE],"Unscheduled",CHPP_DELAY[DATE],Table2[[#This Row],[DATE]])</f>
        <v>1.9999999999999996</v>
      </c>
      <c r="H142" s="11">
        <f>SUMIFS(CHPP_DELAY[DELAY],CHPP_DELAY[MTN DELAY TYPE],"Scheduled",CHPP_DELAY[DATE],Table2[[#This Row],[DATE]])</f>
        <v>0</v>
      </c>
      <c r="I142" s="11">
        <f>SUM(Table2[[#This Row],[UNSCHEDULED]:[SCHEDULED]])</f>
        <v>1.9999999999999996</v>
      </c>
    </row>
    <row r="143" spans="2:9" x14ac:dyDescent="0.25">
      <c r="B143">
        <f>_xlfn.ISOWEEKNUM(Table2[[#This Row],[DATE]])</f>
        <v>21</v>
      </c>
      <c r="C143">
        <f>_xlfn.ISOWEEKNUM(Table2[[#This Row],[DATE]])</f>
        <v>21</v>
      </c>
      <c r="D143" t="str">
        <f>UPPER(TEXT(MONTH(Table2[[#This Row],[DATE]])*29,"mmm"))</f>
        <v>MAY</v>
      </c>
      <c r="E143" s="3">
        <v>45799</v>
      </c>
      <c r="F143" s="4">
        <v>0.99097222222222225</v>
      </c>
      <c r="G143" s="11">
        <f>SUMIFS(CHPP_DELAY[DELAY],CHPP_DELAY[MTN DELAY TYPE],"Unscheduled",CHPP_DELAY[DATE],Table2[[#This Row],[DATE]])</f>
        <v>8.3333333333333037E-2</v>
      </c>
      <c r="H143" s="11">
        <f>SUMIFS(CHPP_DELAY[DELAY],CHPP_DELAY[MTN DELAY TYPE],"Scheduled",CHPP_DELAY[DATE],Table2[[#This Row],[DATE]])</f>
        <v>0</v>
      </c>
      <c r="I143" s="11">
        <f>SUM(Table2[[#This Row],[UNSCHEDULED]:[SCHEDULED]])</f>
        <v>8.3333333333333037E-2</v>
      </c>
    </row>
    <row r="144" spans="2:9" x14ac:dyDescent="0.25">
      <c r="B144">
        <f>_xlfn.ISOWEEKNUM(Table2[[#This Row],[DATE]])</f>
        <v>21</v>
      </c>
      <c r="C144">
        <f>_xlfn.ISOWEEKNUM(Table2[[#This Row],[DATE]])</f>
        <v>21</v>
      </c>
      <c r="D144" t="str">
        <f>UPPER(TEXT(MONTH(Table2[[#This Row],[DATE]])*29,"mmm"))</f>
        <v>MAY</v>
      </c>
      <c r="E144" s="3">
        <v>45800</v>
      </c>
      <c r="F144" s="4">
        <v>0.93055555555555558</v>
      </c>
      <c r="G144" s="11">
        <f>SUMIFS(CHPP_DELAY[DELAY],CHPP_DELAY[MTN DELAY TYPE],"Unscheduled",CHPP_DELAY[DATE],Table2[[#This Row],[DATE]])</f>
        <v>1.4000000000000004</v>
      </c>
      <c r="H144" s="11">
        <f>SUMIFS(CHPP_DELAY[DELAY],CHPP_DELAY[MTN DELAY TYPE],"Scheduled",CHPP_DELAY[DATE],Table2[[#This Row],[DATE]])</f>
        <v>0</v>
      </c>
      <c r="I144" s="11">
        <f>SUM(Table2[[#This Row],[UNSCHEDULED]:[SCHEDULED]])</f>
        <v>1.4000000000000004</v>
      </c>
    </row>
    <row r="145" spans="2:9" x14ac:dyDescent="0.25">
      <c r="B145">
        <f>_xlfn.ISOWEEKNUM(Table2[[#This Row],[DATE]])</f>
        <v>21</v>
      </c>
      <c r="C145">
        <f>_xlfn.ISOWEEKNUM(Table2[[#This Row],[DATE]])</f>
        <v>21</v>
      </c>
      <c r="D145" t="str">
        <f>UPPER(TEXT(MONTH(Table2[[#This Row],[DATE]])*29,"mmm"))</f>
        <v>MAY</v>
      </c>
      <c r="E145" s="3">
        <v>45801</v>
      </c>
      <c r="F145" s="4">
        <v>0.80486111111111103</v>
      </c>
      <c r="G145" s="11">
        <f>SUMIFS(CHPP_DELAY[DELAY],CHPP_DELAY[MTN DELAY TYPE],"Unscheduled",CHPP_DELAY[DATE],Table2[[#This Row],[DATE]])</f>
        <v>3.8833333333333342</v>
      </c>
      <c r="H145" s="11">
        <f>SUMIFS(CHPP_DELAY[DELAY],CHPP_DELAY[MTN DELAY TYPE],"Scheduled",CHPP_DELAY[DATE],Table2[[#This Row],[DATE]])</f>
        <v>0</v>
      </c>
      <c r="I145" s="11">
        <f>SUM(Table2[[#This Row],[UNSCHEDULED]:[SCHEDULED]])</f>
        <v>3.8833333333333342</v>
      </c>
    </row>
    <row r="146" spans="2:9" x14ac:dyDescent="0.25">
      <c r="B146">
        <f>_xlfn.ISOWEEKNUM(Table2[[#This Row],[DATE]])</f>
        <v>21</v>
      </c>
      <c r="C146">
        <f>_xlfn.ISOWEEKNUM(Table2[[#This Row],[DATE]])</f>
        <v>21</v>
      </c>
      <c r="D146" t="str">
        <f>UPPER(TEXT(MONTH(Table2[[#This Row],[DATE]])*29,"mmm"))</f>
        <v>MAY</v>
      </c>
      <c r="E146" s="3">
        <v>45802</v>
      </c>
      <c r="F146" s="4">
        <v>0.75972222222222219</v>
      </c>
      <c r="G146" s="11">
        <f>SUMIFS(CHPP_DELAY[DELAY],CHPP_DELAY[MTN DELAY TYPE],"Unscheduled",CHPP_DELAY[DATE],Table2[[#This Row],[DATE]])</f>
        <v>0.61666666666666714</v>
      </c>
      <c r="H146" s="11">
        <f>SUMIFS(CHPP_DELAY[DELAY],CHPP_DELAY[MTN DELAY TYPE],"Scheduled",CHPP_DELAY[DATE],Table2[[#This Row],[DATE]])</f>
        <v>0</v>
      </c>
      <c r="I146" s="11">
        <f>SUM(Table2[[#This Row],[UNSCHEDULED]:[SCHEDULED]])</f>
        <v>0.61666666666666714</v>
      </c>
    </row>
    <row r="147" spans="2:9" x14ac:dyDescent="0.25">
      <c r="B147">
        <f>_xlfn.ISOWEEKNUM(Table2[[#This Row],[DATE]])</f>
        <v>22</v>
      </c>
      <c r="C147">
        <f>_xlfn.ISOWEEKNUM(Table2[[#This Row],[DATE]])</f>
        <v>22</v>
      </c>
      <c r="D147" t="str">
        <f>UPPER(TEXT(MONTH(Table2[[#This Row],[DATE]])*29,"mmm"))</f>
        <v>MAY</v>
      </c>
      <c r="E147" s="3">
        <v>45803</v>
      </c>
      <c r="F147" s="4">
        <v>0.3569444444444444</v>
      </c>
      <c r="G147" s="11">
        <f>SUMIFS(CHPP_DELAY[DELAY],CHPP_DELAY[MTN DELAY TYPE],"Unscheduled",CHPP_DELAY[DATE],Table2[[#This Row],[DATE]])</f>
        <v>0</v>
      </c>
      <c r="H147" s="11">
        <f>SUMIFS(CHPP_DELAY[DELAY],CHPP_DELAY[MTN DELAY TYPE],"Scheduled",CHPP_DELAY[DATE],Table2[[#This Row],[DATE]])</f>
        <v>0</v>
      </c>
      <c r="I147" s="11">
        <f>SUM(Table2[[#This Row],[UNSCHEDULED]:[SCHEDULED]])</f>
        <v>0</v>
      </c>
    </row>
    <row r="148" spans="2:9" x14ac:dyDescent="0.25">
      <c r="B148">
        <f>_xlfn.ISOWEEKNUM(Table2[[#This Row],[DATE]])</f>
        <v>22</v>
      </c>
      <c r="C148">
        <f>_xlfn.ISOWEEKNUM(Table2[[#This Row],[DATE]])</f>
        <v>22</v>
      </c>
      <c r="D148" t="str">
        <f>UPPER(TEXT(MONTH(Table2[[#This Row],[DATE]])*29,"mmm"))</f>
        <v>MAY</v>
      </c>
      <c r="E148" s="3">
        <v>45804</v>
      </c>
      <c r="F148" s="4">
        <v>0.21111111111111114</v>
      </c>
      <c r="G148" s="11">
        <f>SUMIFS(CHPP_DELAY[DELAY],CHPP_DELAY[MTN DELAY TYPE],"Unscheduled",CHPP_DELAY[DATE],Table2[[#This Row],[DATE]])</f>
        <v>0.18333333333333335</v>
      </c>
      <c r="H148" s="11">
        <f>SUMIFS(CHPP_DELAY[DELAY],CHPP_DELAY[MTN DELAY TYPE],"Scheduled",CHPP_DELAY[DATE],Table2[[#This Row],[DATE]])</f>
        <v>0</v>
      </c>
      <c r="I148" s="11">
        <f>SUM(Table2[[#This Row],[UNSCHEDULED]:[SCHEDULED]])</f>
        <v>0.18333333333333335</v>
      </c>
    </row>
    <row r="149" spans="2:9" x14ac:dyDescent="0.25">
      <c r="B149">
        <f>_xlfn.ISOWEEKNUM(Table2[[#This Row],[DATE]])</f>
        <v>22</v>
      </c>
      <c r="C149">
        <f>_xlfn.ISOWEEKNUM(Table2[[#This Row],[DATE]])</f>
        <v>22</v>
      </c>
      <c r="D149" t="str">
        <f>UPPER(TEXT(MONTH(Table2[[#This Row],[DATE]])*29,"mmm"))</f>
        <v>MAY</v>
      </c>
      <c r="E149" s="3">
        <v>45805</v>
      </c>
      <c r="F149" s="4">
        <v>0.95347222222222228</v>
      </c>
      <c r="G149" s="11">
        <f>SUMIFS(CHPP_DELAY[DELAY],CHPP_DELAY[MTN DELAY TYPE],"Unscheduled",CHPP_DELAY[DATE],Table2[[#This Row],[DATE]])</f>
        <v>1.116666666666666</v>
      </c>
      <c r="H149" s="11">
        <f>SUMIFS(CHPP_DELAY[DELAY],CHPP_DELAY[MTN DELAY TYPE],"Scheduled",CHPP_DELAY[DATE],Table2[[#This Row],[DATE]])</f>
        <v>0</v>
      </c>
      <c r="I149" s="11">
        <f>SUM(Table2[[#This Row],[UNSCHEDULED]:[SCHEDULED]])</f>
        <v>1.116666666666666</v>
      </c>
    </row>
    <row r="150" spans="2:9" x14ac:dyDescent="0.25">
      <c r="B150">
        <f>_xlfn.ISOWEEKNUM(Table2[[#This Row],[DATE]])</f>
        <v>22</v>
      </c>
      <c r="C150">
        <f>_xlfn.ISOWEEKNUM(Table2[[#This Row],[DATE]])</f>
        <v>22</v>
      </c>
      <c r="D150" t="str">
        <f>UPPER(TEXT(MONTH(Table2[[#This Row],[DATE]])*29,"mmm"))</f>
        <v>MAY</v>
      </c>
      <c r="E150" s="3">
        <v>45806</v>
      </c>
      <c r="F150" s="4">
        <v>0.96180555555555558</v>
      </c>
      <c r="G150" s="11">
        <f>SUMIFS(CHPP_DELAY[DELAY],CHPP_DELAY[MTN DELAY TYPE],"Unscheduled",CHPP_DELAY[DATE],Table2[[#This Row],[DATE]])</f>
        <v>0.91666666666666607</v>
      </c>
      <c r="H150" s="11">
        <f>SUMIFS(CHPP_DELAY[DELAY],CHPP_DELAY[MTN DELAY TYPE],"Scheduled",CHPP_DELAY[DATE],Table2[[#This Row],[DATE]])</f>
        <v>0</v>
      </c>
      <c r="I150" s="11">
        <f>SUM(Table2[[#This Row],[UNSCHEDULED]:[SCHEDULED]])</f>
        <v>0.91666666666666607</v>
      </c>
    </row>
    <row r="151" spans="2:9" x14ac:dyDescent="0.25">
      <c r="B151">
        <f>_xlfn.ISOWEEKNUM(Table2[[#This Row],[DATE]])</f>
        <v>22</v>
      </c>
      <c r="C151">
        <f>_xlfn.ISOWEEKNUM(Table2[[#This Row],[DATE]])</f>
        <v>22</v>
      </c>
      <c r="D151" t="str">
        <f>UPPER(TEXT(MONTH(Table2[[#This Row],[DATE]])*29,"mmm"))</f>
        <v>MAY</v>
      </c>
      <c r="E151" s="3">
        <v>45807</v>
      </c>
      <c r="F151" s="4">
        <v>0.88888888888888884</v>
      </c>
      <c r="G151" s="11">
        <f>SUMIFS(CHPP_DELAY[DELAY],CHPP_DELAY[MTN DELAY TYPE],"Unscheduled",CHPP_DELAY[DATE],Table2[[#This Row],[DATE]])</f>
        <v>0.43333333333333446</v>
      </c>
      <c r="H151" s="11">
        <f>SUMIFS(CHPP_DELAY[DELAY],CHPP_DELAY[MTN DELAY TYPE],"Scheduled",CHPP_DELAY[DATE],Table2[[#This Row],[DATE]])</f>
        <v>0</v>
      </c>
      <c r="I151" s="11">
        <f>SUM(Table2[[#This Row],[UNSCHEDULED]:[SCHEDULED]])</f>
        <v>0.43333333333333446</v>
      </c>
    </row>
    <row r="152" spans="2:9" x14ac:dyDescent="0.25">
      <c r="B152">
        <f>_xlfn.ISOWEEKNUM(Table2[[#This Row],[DATE]])</f>
        <v>22</v>
      </c>
      <c r="C152">
        <f>_xlfn.ISOWEEKNUM(Table2[[#This Row],[DATE]])</f>
        <v>22</v>
      </c>
      <c r="D152" t="str">
        <f>UPPER(TEXT(MONTH(Table2[[#This Row],[DATE]])*29,"mmm"))</f>
        <v>MAY</v>
      </c>
      <c r="E152" s="3">
        <v>45808</v>
      </c>
      <c r="F152" s="4">
        <v>0.90069444444444446</v>
      </c>
      <c r="G152" s="11">
        <f>SUMIFS(CHPP_DELAY[DELAY],CHPP_DELAY[MTN DELAY TYPE],"Unscheduled",CHPP_DELAY[DATE],Table2[[#This Row],[DATE]])</f>
        <v>2.1166666666666685</v>
      </c>
      <c r="H152" s="11">
        <f>SUMIFS(CHPP_DELAY[DELAY],CHPP_DELAY[MTN DELAY TYPE],"Scheduled",CHPP_DELAY[DATE],Table2[[#This Row],[DATE]])</f>
        <v>0</v>
      </c>
      <c r="I152" s="11">
        <f>SUM(Table2[[#This Row],[UNSCHEDULED]:[SCHEDULED]])</f>
        <v>2.1166666666666685</v>
      </c>
    </row>
    <row r="153" spans="2:9" x14ac:dyDescent="0.25">
      <c r="B153">
        <f>_xlfn.ISOWEEKNUM(Table2[[#This Row],[DATE]])</f>
        <v>22</v>
      </c>
      <c r="C153">
        <f>_xlfn.ISOWEEKNUM(Table2[[#This Row],[DATE]])</f>
        <v>22</v>
      </c>
      <c r="D153" t="str">
        <f>UPPER(TEXT(MONTH(Table2[[#This Row],[DATE]])*29,"mmm"))</f>
        <v>JUN</v>
      </c>
      <c r="E153" s="3">
        <v>45809</v>
      </c>
      <c r="F153" s="4">
        <v>0.79722222222222228</v>
      </c>
      <c r="G153" s="11">
        <f>SUMIFS(CHPP_DELAY[DELAY],CHPP_DELAY[MTN DELAY TYPE],"Unscheduled",CHPP_DELAY[DATE],Table2[[#This Row],[DATE]])</f>
        <v>4.8666666666666671</v>
      </c>
      <c r="H153" s="11">
        <f>SUMIFS(CHPP_DELAY[DELAY],CHPP_DELAY[MTN DELAY TYPE],"Scheduled",CHPP_DELAY[DATE],Table2[[#This Row],[DATE]])</f>
        <v>0</v>
      </c>
      <c r="I153" s="11">
        <f>SUM(Table2[[#This Row],[UNSCHEDULED]:[SCHEDULED]])</f>
        <v>4.8666666666666671</v>
      </c>
    </row>
    <row r="154" spans="2:9" x14ac:dyDescent="0.25">
      <c r="B154">
        <f>_xlfn.ISOWEEKNUM(Table2[[#This Row],[DATE]])</f>
        <v>23</v>
      </c>
      <c r="C154">
        <f>_xlfn.ISOWEEKNUM(Table2[[#This Row],[DATE]])</f>
        <v>23</v>
      </c>
      <c r="D154" t="str">
        <f>UPPER(TEXT(MONTH(Table2[[#This Row],[DATE]])*29,"mmm"))</f>
        <v>JUN</v>
      </c>
      <c r="E154" s="3">
        <v>45810</v>
      </c>
      <c r="F154" s="4">
        <v>0.98680555555555549</v>
      </c>
      <c r="G154" s="11">
        <f>SUMIFS(CHPP_DELAY[DELAY],CHPP_DELAY[MTN DELAY TYPE],"Unscheduled",CHPP_DELAY[DATE],Table2[[#This Row],[DATE]])</f>
        <v>0</v>
      </c>
      <c r="H154" s="11">
        <f>SUMIFS(CHPP_DELAY[DELAY],CHPP_DELAY[MTN DELAY TYPE],"Scheduled",CHPP_DELAY[DATE],Table2[[#This Row],[DATE]])</f>
        <v>0</v>
      </c>
      <c r="I154" s="11">
        <f>SUM(Table2[[#This Row],[UNSCHEDULED]:[SCHEDULED]])</f>
        <v>0</v>
      </c>
    </row>
    <row r="155" spans="2:9" x14ac:dyDescent="0.25">
      <c r="B155">
        <f>_xlfn.ISOWEEKNUM(Table2[[#This Row],[DATE]])</f>
        <v>23</v>
      </c>
      <c r="C155">
        <f>_xlfn.ISOWEEKNUM(Table2[[#This Row],[DATE]])</f>
        <v>23</v>
      </c>
      <c r="D155" t="str">
        <f>UPPER(TEXT(MONTH(Table2[[#This Row],[DATE]])*29,"mmm"))</f>
        <v>JUN</v>
      </c>
      <c r="E155" s="3">
        <v>45811</v>
      </c>
      <c r="F155" s="4">
        <v>0.99236111111111103</v>
      </c>
      <c r="G155" s="11">
        <f>SUMIFS(CHPP_DELAY[DELAY],CHPP_DELAY[MTN DELAY TYPE],"Unscheduled",CHPP_DELAY[DATE],Table2[[#This Row],[DATE]])</f>
        <v>0</v>
      </c>
      <c r="H155" s="11">
        <f>SUMIFS(CHPP_DELAY[DELAY],CHPP_DELAY[MTN DELAY TYPE],"Scheduled",CHPP_DELAY[DATE],Table2[[#This Row],[DATE]])</f>
        <v>0</v>
      </c>
      <c r="I155" s="11">
        <f>SUM(Table2[[#This Row],[UNSCHEDULED]:[SCHEDULED]])</f>
        <v>0</v>
      </c>
    </row>
    <row r="156" spans="2:9" x14ac:dyDescent="0.25">
      <c r="B156">
        <f>_xlfn.ISOWEEKNUM(Table2[[#This Row],[DATE]])</f>
        <v>23</v>
      </c>
      <c r="C156">
        <f>_xlfn.ISOWEEKNUM(Table2[[#This Row],[DATE]])</f>
        <v>23</v>
      </c>
      <c r="D156" t="str">
        <f>UPPER(TEXT(MONTH(Table2[[#This Row],[DATE]])*29,"mmm"))</f>
        <v>JUN</v>
      </c>
      <c r="E156" s="3">
        <v>45812</v>
      </c>
      <c r="F156" s="4">
        <v>0.97638888888888908</v>
      </c>
      <c r="G156" s="11">
        <f>SUMIFS(CHPP_DELAY[DELAY],CHPP_DELAY[MTN DELAY TYPE],"Unscheduled",CHPP_DELAY[DATE],Table2[[#This Row],[DATE]])</f>
        <v>0.44999999999999574</v>
      </c>
      <c r="H156" s="11">
        <f>SUMIFS(CHPP_DELAY[DELAY],CHPP_DELAY[MTN DELAY TYPE],"Scheduled",CHPP_DELAY[DATE],Table2[[#This Row],[DATE]])</f>
        <v>0</v>
      </c>
      <c r="I156" s="11">
        <f>SUM(Table2[[#This Row],[UNSCHEDULED]:[SCHEDULED]])</f>
        <v>0.44999999999999574</v>
      </c>
    </row>
    <row r="157" spans="2:9" x14ac:dyDescent="0.25">
      <c r="B157">
        <f>_xlfn.ISOWEEKNUM(Table2[[#This Row],[DATE]])</f>
        <v>23</v>
      </c>
      <c r="C157">
        <f>_xlfn.ISOWEEKNUM(Table2[[#This Row],[DATE]])</f>
        <v>23</v>
      </c>
      <c r="D157" t="str">
        <f>UPPER(TEXT(MONTH(Table2[[#This Row],[DATE]])*29,"mmm"))</f>
        <v>JUN</v>
      </c>
      <c r="E157" s="3">
        <v>45813</v>
      </c>
      <c r="F157" s="4">
        <v>0.95763888888888893</v>
      </c>
      <c r="G157" s="11">
        <f>SUMIFS(CHPP_DELAY[DELAY],CHPP_DELAY[MTN DELAY TYPE],"Unscheduled",CHPP_DELAY[DATE],Table2[[#This Row],[DATE]])</f>
        <v>0</v>
      </c>
      <c r="H157" s="11">
        <f>SUMIFS(CHPP_DELAY[DELAY],CHPP_DELAY[MTN DELAY TYPE],"Scheduled",CHPP_DELAY[DATE],Table2[[#This Row],[DATE]])</f>
        <v>0</v>
      </c>
      <c r="I157" s="11">
        <f>SUM(Table2[[#This Row],[UNSCHEDULED]:[SCHEDULED]])</f>
        <v>0</v>
      </c>
    </row>
    <row r="158" spans="2:9" x14ac:dyDescent="0.25">
      <c r="B158">
        <f>_xlfn.ISOWEEKNUM(Table2[[#This Row],[DATE]])</f>
        <v>23</v>
      </c>
      <c r="C158">
        <f>_xlfn.ISOWEEKNUM(Table2[[#This Row],[DATE]])</f>
        <v>23</v>
      </c>
      <c r="D158" t="str">
        <f>UPPER(TEXT(MONTH(Table2[[#This Row],[DATE]])*29,"mmm"))</f>
        <v>JUN</v>
      </c>
      <c r="E158" s="3">
        <v>45814</v>
      </c>
      <c r="F158" s="4">
        <v>0.73333333333333317</v>
      </c>
      <c r="G158" s="11">
        <f>SUMIFS(CHPP_DELAY[DELAY],CHPP_DELAY[MTN DELAY TYPE],"Unscheduled",CHPP_DELAY[DATE],Table2[[#This Row],[DATE]])</f>
        <v>4.0000000000000018</v>
      </c>
      <c r="H158" s="11">
        <f>SUMIFS(CHPP_DELAY[DELAY],CHPP_DELAY[MTN DELAY TYPE],"Scheduled",CHPP_DELAY[DATE],Table2[[#This Row],[DATE]])</f>
        <v>0</v>
      </c>
      <c r="I158" s="11">
        <f>SUM(Table2[[#This Row],[UNSCHEDULED]:[SCHEDULED]])</f>
        <v>4.0000000000000018</v>
      </c>
    </row>
    <row r="159" spans="2:9" x14ac:dyDescent="0.25">
      <c r="B159">
        <f>_xlfn.ISOWEEKNUM(Table2[[#This Row],[DATE]])</f>
        <v>23</v>
      </c>
      <c r="C159">
        <f>_xlfn.ISOWEEKNUM(Table2[[#This Row],[DATE]])</f>
        <v>23</v>
      </c>
      <c r="D159" t="str">
        <f>UPPER(TEXT(MONTH(Table2[[#This Row],[DATE]])*29,"mmm"))</f>
        <v>JUN</v>
      </c>
      <c r="E159" s="3">
        <v>45815</v>
      </c>
      <c r="F159" s="4">
        <v>0.77222222222222214</v>
      </c>
      <c r="G159" s="11">
        <f>SUMIFS(CHPP_DELAY[DELAY],CHPP_DELAY[MTN DELAY TYPE],"Unscheduled",CHPP_DELAY[DATE],Table2[[#This Row],[DATE]])</f>
        <v>0</v>
      </c>
      <c r="H159" s="11">
        <f>SUMIFS(CHPP_DELAY[DELAY],CHPP_DELAY[MTN DELAY TYPE],"Scheduled",CHPP_DELAY[DATE],Table2[[#This Row],[DATE]])</f>
        <v>4.5333333333333314</v>
      </c>
      <c r="I159" s="11">
        <f>SUM(Table2[[#This Row],[UNSCHEDULED]:[SCHEDULED]])</f>
        <v>4.5333333333333314</v>
      </c>
    </row>
    <row r="160" spans="2:9" x14ac:dyDescent="0.25">
      <c r="B160">
        <f>_xlfn.ISOWEEKNUM(Table2[[#This Row],[DATE]])</f>
        <v>23</v>
      </c>
      <c r="C160">
        <f>_xlfn.ISOWEEKNUM(Table2[[#This Row],[DATE]])</f>
        <v>23</v>
      </c>
      <c r="D160" t="str">
        <f>UPPER(TEXT(MONTH(Table2[[#This Row],[DATE]])*29,"mmm"))</f>
        <v>JUN</v>
      </c>
      <c r="E160" s="3">
        <v>45816</v>
      </c>
      <c r="F160" s="4">
        <v>0.96944444444444444</v>
      </c>
      <c r="G160" s="11">
        <f>SUMIFS(CHPP_DELAY[DELAY],CHPP_DELAY[MTN DELAY TYPE],"Unscheduled",CHPP_DELAY[DATE],Table2[[#This Row],[DATE]])</f>
        <v>0.73333333333333339</v>
      </c>
      <c r="H160" s="11">
        <f>SUMIFS(CHPP_DELAY[DELAY],CHPP_DELAY[MTN DELAY TYPE],"Scheduled",CHPP_DELAY[DATE],Table2[[#This Row],[DATE]])</f>
        <v>0</v>
      </c>
      <c r="I160" s="11">
        <f>SUM(Table2[[#This Row],[UNSCHEDULED]:[SCHEDULED]])</f>
        <v>0.73333333333333339</v>
      </c>
    </row>
    <row r="161" spans="2:9" x14ac:dyDescent="0.25">
      <c r="B161">
        <f>_xlfn.ISOWEEKNUM(Table2[[#This Row],[DATE]])</f>
        <v>24</v>
      </c>
      <c r="C161">
        <f>_xlfn.ISOWEEKNUM(Table2[[#This Row],[DATE]])</f>
        <v>24</v>
      </c>
      <c r="D161" t="str">
        <f>UPPER(TEXT(MONTH(Table2[[#This Row],[DATE]])*29,"mmm"))</f>
        <v>JUN</v>
      </c>
      <c r="E161" s="3">
        <v>45817</v>
      </c>
      <c r="F161" s="4">
        <v>0.70486111111111116</v>
      </c>
      <c r="G161" s="11">
        <f>SUMIFS(CHPP_DELAY[DELAY],CHPP_DELAY[MTN DELAY TYPE],"Unscheduled",CHPP_DELAY[DATE],Table2[[#This Row],[DATE]])</f>
        <v>7.0833333333333321</v>
      </c>
      <c r="H161" s="11">
        <f>SUMIFS(CHPP_DELAY[DELAY],CHPP_DELAY[MTN DELAY TYPE],"Scheduled",CHPP_DELAY[DATE],Table2[[#This Row],[DATE]])</f>
        <v>0</v>
      </c>
      <c r="I161" s="11">
        <f>SUM(Table2[[#This Row],[UNSCHEDULED]:[SCHEDULED]])</f>
        <v>7.0833333333333321</v>
      </c>
    </row>
    <row r="162" spans="2:9" x14ac:dyDescent="0.25">
      <c r="B162">
        <f>_xlfn.ISOWEEKNUM(Table2[[#This Row],[DATE]])</f>
        <v>24</v>
      </c>
      <c r="C162">
        <f>_xlfn.ISOWEEKNUM(Table2[[#This Row],[DATE]])</f>
        <v>24</v>
      </c>
      <c r="D162" t="str">
        <f>UPPER(TEXT(MONTH(Table2[[#This Row],[DATE]])*29,"mmm"))</f>
        <v>JUN</v>
      </c>
      <c r="E162" s="3">
        <v>45818</v>
      </c>
      <c r="F162" s="4">
        <v>0.77222222222222214</v>
      </c>
      <c r="G162" s="11">
        <f>SUMIFS(CHPP_DELAY[DELAY],CHPP_DELAY[MTN DELAY TYPE],"Unscheduled",CHPP_DELAY[DATE],Table2[[#This Row],[DATE]])</f>
        <v>4.9166666666666661</v>
      </c>
      <c r="H162" s="11">
        <f>SUMIFS(CHPP_DELAY[DELAY],CHPP_DELAY[MTN DELAY TYPE],"Scheduled",CHPP_DELAY[DATE],Table2[[#This Row],[DATE]])</f>
        <v>0</v>
      </c>
      <c r="I162" s="11">
        <f>SUM(Table2[[#This Row],[UNSCHEDULED]:[SCHEDULED]])</f>
        <v>4.9166666666666661</v>
      </c>
    </row>
    <row r="163" spans="2:9" x14ac:dyDescent="0.25">
      <c r="B163">
        <f>_xlfn.ISOWEEKNUM(Table2[[#This Row],[DATE]])</f>
        <v>24</v>
      </c>
      <c r="C163">
        <f>_xlfn.ISOWEEKNUM(Table2[[#This Row],[DATE]])</f>
        <v>24</v>
      </c>
      <c r="D163" t="str">
        <f>UPPER(TEXT(MONTH(Table2[[#This Row],[DATE]])*29,"mmm"))</f>
        <v>JUN</v>
      </c>
      <c r="E163" s="3">
        <v>45819</v>
      </c>
      <c r="F163" s="4">
        <v>0.99097222222222225</v>
      </c>
      <c r="G163" s="11">
        <f>SUMIFS(CHPP_DELAY[DELAY],CHPP_DELAY[MTN DELAY TYPE],"Unscheduled",CHPP_DELAY[DATE],Table2[[#This Row],[DATE]])</f>
        <v>8.3333333333333037E-2</v>
      </c>
      <c r="H163" s="11">
        <f>SUMIFS(CHPP_DELAY[DELAY],CHPP_DELAY[MTN DELAY TYPE],"Scheduled",CHPP_DELAY[DATE],Table2[[#This Row],[DATE]])</f>
        <v>0</v>
      </c>
      <c r="I163" s="11">
        <f>SUM(Table2[[#This Row],[UNSCHEDULED]:[SCHEDULED]])</f>
        <v>8.3333333333333037E-2</v>
      </c>
    </row>
    <row r="164" spans="2:9" x14ac:dyDescent="0.25">
      <c r="B164">
        <f>_xlfn.ISOWEEKNUM(Table2[[#This Row],[DATE]])</f>
        <v>24</v>
      </c>
      <c r="C164">
        <f>_xlfn.ISOWEEKNUM(Table2[[#This Row],[DATE]])</f>
        <v>24</v>
      </c>
      <c r="D164" t="str">
        <f>UPPER(TEXT(MONTH(Table2[[#This Row],[DATE]])*29,"mmm"))</f>
        <v>JUN</v>
      </c>
      <c r="E164" s="3">
        <v>45820</v>
      </c>
      <c r="F164" s="4">
        <v>0.89027777777777772</v>
      </c>
      <c r="G164" s="11">
        <f>SUMIFS(CHPP_DELAY[DELAY],CHPP_DELAY[MTN DELAY TYPE],"Unscheduled",CHPP_DELAY[DATE],Table2[[#This Row],[DATE]])</f>
        <v>1.3666666666666671</v>
      </c>
      <c r="H164" s="11">
        <f>SUMIFS(CHPP_DELAY[DELAY],CHPP_DELAY[MTN DELAY TYPE],"Scheduled",CHPP_DELAY[DATE],Table2[[#This Row],[DATE]])</f>
        <v>0</v>
      </c>
      <c r="I164" s="11">
        <f>SUM(Table2[[#This Row],[UNSCHEDULED]:[SCHEDULED]])</f>
        <v>1.3666666666666671</v>
      </c>
    </row>
    <row r="165" spans="2:9" x14ac:dyDescent="0.25">
      <c r="B165">
        <f>_xlfn.ISOWEEKNUM(Table2[[#This Row],[DATE]])</f>
        <v>24</v>
      </c>
      <c r="C165">
        <f>_xlfn.ISOWEEKNUM(Table2[[#This Row],[DATE]])</f>
        <v>24</v>
      </c>
      <c r="D165" t="str">
        <f>UPPER(TEXT(MONTH(Table2[[#This Row],[DATE]])*29,"mmm"))</f>
        <v>JUN</v>
      </c>
      <c r="E165" s="3">
        <v>45821</v>
      </c>
      <c r="F165" s="4">
        <v>0.99513888888888891</v>
      </c>
      <c r="G165" s="11">
        <f>SUMIFS(CHPP_DELAY[DELAY],CHPP_DELAY[MTN DELAY TYPE],"Unscheduled",CHPP_DELAY[DATE],Table2[[#This Row],[DATE]])</f>
        <v>0</v>
      </c>
      <c r="H165" s="11">
        <f>SUMIFS(CHPP_DELAY[DELAY],CHPP_DELAY[MTN DELAY TYPE],"Scheduled",CHPP_DELAY[DATE],Table2[[#This Row],[DATE]])</f>
        <v>0</v>
      </c>
      <c r="I165" s="11">
        <f>SUM(Table2[[#This Row],[UNSCHEDULED]:[SCHEDULED]])</f>
        <v>0</v>
      </c>
    </row>
    <row r="166" spans="2:9" x14ac:dyDescent="0.25">
      <c r="B166">
        <f>_xlfn.ISOWEEKNUM(Table2[[#This Row],[DATE]])</f>
        <v>24</v>
      </c>
      <c r="C166">
        <f>_xlfn.ISOWEEKNUM(Table2[[#This Row],[DATE]])</f>
        <v>24</v>
      </c>
      <c r="D166" t="str">
        <f>UPPER(TEXT(MONTH(Table2[[#This Row],[DATE]])*29,"mmm"))</f>
        <v>JUN</v>
      </c>
      <c r="E166" s="3">
        <v>45822</v>
      </c>
      <c r="F166" s="4">
        <v>0.98125000000000018</v>
      </c>
      <c r="G166" s="11">
        <f>SUMIFS(CHPP_DELAY[DELAY],CHPP_DELAY[MTN DELAY TYPE],"Unscheduled",CHPP_DELAY[DATE],Table2[[#This Row],[DATE]])</f>
        <v>0.33333333333333215</v>
      </c>
      <c r="H166" s="11">
        <f>SUMIFS(CHPP_DELAY[DELAY],CHPP_DELAY[MTN DELAY TYPE],"Scheduled",CHPP_DELAY[DATE],Table2[[#This Row],[DATE]])</f>
        <v>0</v>
      </c>
      <c r="I166" s="11">
        <f>SUM(Table2[[#This Row],[UNSCHEDULED]:[SCHEDULED]])</f>
        <v>0.33333333333333215</v>
      </c>
    </row>
    <row r="167" spans="2:9" x14ac:dyDescent="0.25">
      <c r="B167">
        <f>_xlfn.ISOWEEKNUM(Table2[[#This Row],[DATE]])</f>
        <v>24</v>
      </c>
      <c r="C167">
        <f>_xlfn.ISOWEEKNUM(Table2[[#This Row],[DATE]])</f>
        <v>24</v>
      </c>
      <c r="D167" t="str">
        <f>UPPER(TEXT(MONTH(Table2[[#This Row],[DATE]])*29,"mmm"))</f>
        <v>JUN</v>
      </c>
      <c r="E167" s="3">
        <v>45823</v>
      </c>
      <c r="F167" s="4">
        <v>0.91597222222222219</v>
      </c>
      <c r="G167" s="11">
        <f>SUMIFS(CHPP_DELAY[DELAY],CHPP_DELAY[MTN DELAY TYPE],"Unscheduled",CHPP_DELAY[DATE],Table2[[#This Row],[DATE]])</f>
        <v>2.0166666666666675</v>
      </c>
      <c r="H167" s="11">
        <f>SUMIFS(CHPP_DELAY[DELAY],CHPP_DELAY[MTN DELAY TYPE],"Scheduled",CHPP_DELAY[DATE],Table2[[#This Row],[DATE]])</f>
        <v>0</v>
      </c>
      <c r="I167" s="11">
        <f>SUM(Table2[[#This Row],[UNSCHEDULED]:[SCHEDULED]])</f>
        <v>2.0166666666666675</v>
      </c>
    </row>
    <row r="168" spans="2:9" x14ac:dyDescent="0.25">
      <c r="B168">
        <f>_xlfn.ISOWEEKNUM(Table2[[#This Row],[DATE]])</f>
        <v>25</v>
      </c>
      <c r="C168">
        <f>_xlfn.ISOWEEKNUM(Table2[[#This Row],[DATE]])</f>
        <v>25</v>
      </c>
      <c r="D168" t="str">
        <f>UPPER(TEXT(MONTH(Table2[[#This Row],[DATE]])*29,"mmm"))</f>
        <v>JUN</v>
      </c>
      <c r="E168" s="3">
        <v>45824</v>
      </c>
      <c r="F168" s="4">
        <v>0.68402777777777746</v>
      </c>
      <c r="G168" s="11">
        <f>SUMIFS(CHPP_DELAY[DELAY],CHPP_DELAY[MTN DELAY TYPE],"Unscheduled",CHPP_DELAY[DATE],Table2[[#This Row],[DATE]])</f>
        <v>7.2833333333333403</v>
      </c>
      <c r="H168" s="11">
        <f>SUMIFS(CHPP_DELAY[DELAY],CHPP_DELAY[MTN DELAY TYPE],"Scheduled",CHPP_DELAY[DATE],Table2[[#This Row],[DATE]])</f>
        <v>0</v>
      </c>
      <c r="I168" s="11">
        <f>SUM(Table2[[#This Row],[UNSCHEDULED]:[SCHEDULED]])</f>
        <v>7.2833333333333403</v>
      </c>
    </row>
    <row r="169" spans="2:9" x14ac:dyDescent="0.25">
      <c r="B169">
        <f>_xlfn.ISOWEEKNUM(Table2[[#This Row],[DATE]])</f>
        <v>25</v>
      </c>
      <c r="C169">
        <f>_xlfn.ISOWEEKNUM(Table2[[#This Row],[DATE]])</f>
        <v>25</v>
      </c>
      <c r="D169" t="str">
        <f>UPPER(TEXT(MONTH(Table2[[#This Row],[DATE]])*29,"mmm"))</f>
        <v>JUN</v>
      </c>
      <c r="E169" s="3">
        <v>45825</v>
      </c>
      <c r="F169" s="4">
        <v>0</v>
      </c>
      <c r="G169" s="11">
        <f>SUMIFS(CHPP_DELAY[DELAY],CHPP_DELAY[MTN DELAY TYPE],"Unscheduled",CHPP_DELAY[DATE],Table2[[#This Row],[DATE]])</f>
        <v>16</v>
      </c>
      <c r="H169" s="11">
        <f>SUMIFS(CHPP_DELAY[DELAY],CHPP_DELAY[MTN DELAY TYPE],"Scheduled",CHPP_DELAY[DATE],Table2[[#This Row],[DATE]])</f>
        <v>8</v>
      </c>
      <c r="I169" s="11">
        <f>SUM(Table2[[#This Row],[UNSCHEDULED]:[SCHEDULED]])</f>
        <v>24</v>
      </c>
    </row>
    <row r="170" spans="2:9" x14ac:dyDescent="0.25">
      <c r="B170">
        <f>_xlfn.ISOWEEKNUM(Table2[[#This Row],[DATE]])</f>
        <v>25</v>
      </c>
      <c r="C170">
        <f>_xlfn.ISOWEEKNUM(Table2[[#This Row],[DATE]])</f>
        <v>25</v>
      </c>
      <c r="D170" t="str">
        <f>UPPER(TEXT(MONTH(Table2[[#This Row],[DATE]])*29,"mmm"))</f>
        <v>JUN</v>
      </c>
      <c r="E170" s="3">
        <v>45826</v>
      </c>
      <c r="F170" s="4">
        <v>0.20347222222222217</v>
      </c>
      <c r="G170" s="11">
        <f>SUMIFS(CHPP_DELAY[DELAY],CHPP_DELAY[MTN DELAY TYPE],"Unscheduled",CHPP_DELAY[DATE],Table2[[#This Row],[DATE]])</f>
        <v>18.966666666666669</v>
      </c>
      <c r="H170" s="11">
        <f>SUMIFS(CHPP_DELAY[DELAY],CHPP_DELAY[MTN DELAY TYPE],"Scheduled",CHPP_DELAY[DATE],Table2[[#This Row],[DATE]])</f>
        <v>0</v>
      </c>
      <c r="I170" s="11">
        <f>SUM(Table2[[#This Row],[UNSCHEDULED]:[SCHEDULED]])</f>
        <v>18.966666666666669</v>
      </c>
    </row>
    <row r="171" spans="2:9" x14ac:dyDescent="0.25">
      <c r="B171">
        <f>_xlfn.ISOWEEKNUM(Table2[[#This Row],[DATE]])</f>
        <v>25</v>
      </c>
      <c r="C171">
        <f>_xlfn.ISOWEEKNUM(Table2[[#This Row],[DATE]])</f>
        <v>25</v>
      </c>
      <c r="D171" t="str">
        <f>UPPER(TEXT(MONTH(Table2[[#This Row],[DATE]])*29,"mmm"))</f>
        <v>JUN</v>
      </c>
      <c r="E171" s="3">
        <v>45827</v>
      </c>
      <c r="F171" s="4">
        <v>0.98680555555555549</v>
      </c>
      <c r="G171" s="11">
        <f>SUMIFS(CHPP_DELAY[DELAY],CHPP_DELAY[MTN DELAY TYPE],"Unscheduled",CHPP_DELAY[DATE],Table2[[#This Row],[DATE]])</f>
        <v>0</v>
      </c>
      <c r="H171" s="11">
        <f>SUMIFS(CHPP_DELAY[DELAY],CHPP_DELAY[MTN DELAY TYPE],"Scheduled",CHPP_DELAY[DATE],Table2[[#This Row],[DATE]])</f>
        <v>0</v>
      </c>
      <c r="I171" s="11">
        <f>SUM(Table2[[#This Row],[UNSCHEDULED]:[SCHEDULED]])</f>
        <v>0</v>
      </c>
    </row>
    <row r="172" spans="2:9" x14ac:dyDescent="0.25">
      <c r="B172">
        <f>_xlfn.ISOWEEKNUM(Table2[[#This Row],[DATE]])</f>
        <v>25</v>
      </c>
      <c r="C172">
        <f>_xlfn.ISOWEEKNUM(Table2[[#This Row],[DATE]])</f>
        <v>25</v>
      </c>
      <c r="D172" t="str">
        <f>UPPER(TEXT(MONTH(Table2[[#This Row],[DATE]])*29,"mmm"))</f>
        <v>JUN</v>
      </c>
      <c r="E172" s="3">
        <v>45828</v>
      </c>
      <c r="F172" s="4">
        <v>0.93055555555555547</v>
      </c>
      <c r="G172" s="11">
        <f>SUMIFS(CHPP_DELAY[DELAY],CHPP_DELAY[MTN DELAY TYPE],"Unscheduled",CHPP_DELAY[DATE],Table2[[#This Row],[DATE]])</f>
        <v>0.65000000000000036</v>
      </c>
      <c r="H172" s="11">
        <f>SUMIFS(CHPP_DELAY[DELAY],CHPP_DELAY[MTN DELAY TYPE],"Scheduled",CHPP_DELAY[DATE],Table2[[#This Row],[DATE]])</f>
        <v>0</v>
      </c>
      <c r="I172" s="11">
        <f>SUM(Table2[[#This Row],[UNSCHEDULED]:[SCHEDULED]])</f>
        <v>0.65000000000000036</v>
      </c>
    </row>
    <row r="173" spans="2:9" x14ac:dyDescent="0.25">
      <c r="B173">
        <f>_xlfn.ISOWEEKNUM(Table2[[#This Row],[DATE]])</f>
        <v>25</v>
      </c>
      <c r="C173">
        <f>_xlfn.ISOWEEKNUM(Table2[[#This Row],[DATE]])</f>
        <v>25</v>
      </c>
      <c r="D173" t="str">
        <f>UPPER(TEXT(MONTH(Table2[[#This Row],[DATE]])*29,"mmm"))</f>
        <v>JUN</v>
      </c>
      <c r="E173" s="3">
        <v>45829</v>
      </c>
      <c r="F173" s="4">
        <v>0.80208333333333381</v>
      </c>
      <c r="G173" s="11">
        <f>SUMIFS(CHPP_DELAY[DELAY],CHPP_DELAY[MTN DELAY TYPE],"Unscheduled",CHPP_DELAY[DATE],Table2[[#This Row],[DATE]])</f>
        <v>1.5166666666666586</v>
      </c>
      <c r="H173" s="11">
        <f>SUMIFS(CHPP_DELAY[DELAY],CHPP_DELAY[MTN DELAY TYPE],"Scheduled",CHPP_DELAY[DATE],Table2[[#This Row],[DATE]])</f>
        <v>0</v>
      </c>
      <c r="I173" s="11">
        <f>SUM(Table2[[#This Row],[UNSCHEDULED]:[SCHEDULED]])</f>
        <v>1.5166666666666586</v>
      </c>
    </row>
    <row r="174" spans="2:9" x14ac:dyDescent="0.25">
      <c r="B174">
        <f>_xlfn.ISOWEEKNUM(Table2[[#This Row],[DATE]])</f>
        <v>25</v>
      </c>
      <c r="C174">
        <f>_xlfn.ISOWEEKNUM(Table2[[#This Row],[DATE]])</f>
        <v>25</v>
      </c>
      <c r="D174" t="str">
        <f>UPPER(TEXT(MONTH(Table2[[#This Row],[DATE]])*29,"mmm"))</f>
        <v>JUN</v>
      </c>
      <c r="E174" s="3">
        <v>45830</v>
      </c>
      <c r="F174" s="4">
        <v>0.95208333333333339</v>
      </c>
      <c r="G174" s="11">
        <f>SUMIFS(CHPP_DELAY[DELAY],CHPP_DELAY[MTN DELAY TYPE],"Unscheduled",CHPP_DELAY[DATE],Table2[[#This Row],[DATE]])</f>
        <v>1.1499999999999999</v>
      </c>
      <c r="H174" s="11">
        <f>SUMIFS(CHPP_DELAY[DELAY],CHPP_DELAY[MTN DELAY TYPE],"Scheduled",CHPP_DELAY[DATE],Table2[[#This Row],[DATE]])</f>
        <v>0</v>
      </c>
      <c r="I174" s="11">
        <f>SUM(Table2[[#This Row],[UNSCHEDULED]:[SCHEDULED]])</f>
        <v>1.1499999999999999</v>
      </c>
    </row>
    <row r="175" spans="2:9" x14ac:dyDescent="0.25">
      <c r="B175">
        <f>_xlfn.ISOWEEKNUM(Table2[[#This Row],[DATE]])</f>
        <v>26</v>
      </c>
      <c r="C175">
        <f>_xlfn.ISOWEEKNUM(Table2[[#This Row],[DATE]])</f>
        <v>26</v>
      </c>
      <c r="D175" t="str">
        <f>UPPER(TEXT(MONTH(Table2[[#This Row],[DATE]])*29,"mmm"))</f>
        <v>JUN</v>
      </c>
      <c r="E175" s="3">
        <v>45831</v>
      </c>
      <c r="F175" s="4">
        <v>0.9916666666666667</v>
      </c>
      <c r="G175" s="11">
        <f>SUMIFS(CHPP_DELAY[DELAY],CHPP_DELAY[MTN DELAY TYPE],"Unscheduled",CHPP_DELAY[DATE],Table2[[#This Row],[DATE]])</f>
        <v>0.19999999999999929</v>
      </c>
      <c r="H175" s="11">
        <f>SUMIFS(CHPP_DELAY[DELAY],CHPP_DELAY[MTN DELAY TYPE],"Scheduled",CHPP_DELAY[DATE],Table2[[#This Row],[DATE]])</f>
        <v>0</v>
      </c>
      <c r="I175" s="11">
        <f>SUM(Table2[[#This Row],[UNSCHEDULED]:[SCHEDULED]])</f>
        <v>0.19999999999999929</v>
      </c>
    </row>
    <row r="176" spans="2:9" x14ac:dyDescent="0.25">
      <c r="B176">
        <f>_xlfn.ISOWEEKNUM(Table2[[#This Row],[DATE]])</f>
        <v>26</v>
      </c>
      <c r="C176">
        <f>_xlfn.ISOWEEKNUM(Table2[[#This Row],[DATE]])</f>
        <v>26</v>
      </c>
      <c r="D176" t="str">
        <f>UPPER(TEXT(MONTH(Table2[[#This Row],[DATE]])*29,"mmm"))</f>
        <v>JUN</v>
      </c>
      <c r="E176" s="3">
        <v>45832</v>
      </c>
      <c r="F176" s="4">
        <v>0.99097222222222225</v>
      </c>
      <c r="G176" s="11">
        <f>SUMIFS(CHPP_DELAY[DELAY],CHPP_DELAY[MTN DELAY TYPE],"Unscheduled",CHPP_DELAY[DATE],Table2[[#This Row],[DATE]])</f>
        <v>0.2166666666666659</v>
      </c>
      <c r="H176" s="11">
        <f>SUMIFS(CHPP_DELAY[DELAY],CHPP_DELAY[MTN DELAY TYPE],"Scheduled",CHPP_DELAY[DATE],Table2[[#This Row],[DATE]])</f>
        <v>0</v>
      </c>
      <c r="I176" s="11">
        <f>SUM(Table2[[#This Row],[UNSCHEDULED]:[SCHEDULED]])</f>
        <v>0.2166666666666659</v>
      </c>
    </row>
    <row r="177" spans="2:9" x14ac:dyDescent="0.25">
      <c r="B177">
        <f>_xlfn.ISOWEEKNUM(Table2[[#This Row],[DATE]])</f>
        <v>26</v>
      </c>
      <c r="C177" s="65">
        <f>_xlfn.ISOWEEKNUM(Table2[[#This Row],[DATE]])</f>
        <v>26</v>
      </c>
      <c r="D177" s="65" t="str">
        <f>UPPER(TEXT(MONTH(Table2[[#This Row],[DATE]])*29,"mmm"))</f>
        <v>JUN</v>
      </c>
      <c r="E177" s="3">
        <f t="shared" ref="E177:E182" si="0">E176+1</f>
        <v>45833</v>
      </c>
      <c r="F177" s="4">
        <v>0.94097222222222232</v>
      </c>
      <c r="G177" s="11">
        <f>SUMIFS(CHPP_DELAY[DELAY],CHPP_DELAY[MTN DELAY TYPE],"Unscheduled",CHPP_DELAY[DATE],Table2[[#This Row],[DATE]])</f>
        <v>0.78333333333333455</v>
      </c>
      <c r="H177" s="11">
        <f>SUMIFS(CHPP_DELAY[DELAY],CHPP_DELAY[MTN DELAY TYPE],"Scheduled",CHPP_DELAY[DATE],Table2[[#This Row],[DATE]])</f>
        <v>0</v>
      </c>
      <c r="I177" s="11">
        <f>SUM(Table2[[#This Row],[UNSCHEDULED]:[SCHEDULED]])</f>
        <v>0.78333333333333455</v>
      </c>
    </row>
    <row r="178" spans="2:9" x14ac:dyDescent="0.25">
      <c r="B178">
        <f>_xlfn.ISOWEEKNUM(Table2[[#This Row],[DATE]])</f>
        <v>26</v>
      </c>
      <c r="C178" s="65">
        <f>_xlfn.ISOWEEKNUM(Table2[[#This Row],[DATE]])</f>
        <v>26</v>
      </c>
      <c r="D178" s="65" t="str">
        <f>UPPER(TEXT(MONTH(Table2[[#This Row],[DATE]])*29,"mmm"))</f>
        <v>JUN</v>
      </c>
      <c r="E178" s="3">
        <f t="shared" si="0"/>
        <v>45834</v>
      </c>
      <c r="F178" s="4">
        <v>0.79999999999999982</v>
      </c>
      <c r="G178" s="11">
        <f>SUMIFS(CHPP_DELAY[DELAY],CHPP_DELAY[MTN DELAY TYPE],"Unscheduled",CHPP_DELAY[DATE],Table2[[#This Row],[DATE]])</f>
        <v>0.35000000000000275</v>
      </c>
      <c r="H178" s="11">
        <f>SUMIFS(CHPP_DELAY[DELAY],CHPP_DELAY[MTN DELAY TYPE],"Scheduled",CHPP_DELAY[DATE],Table2[[#This Row],[DATE]])</f>
        <v>0</v>
      </c>
      <c r="I178" s="11">
        <f>SUM(Table2[[#This Row],[UNSCHEDULED]:[SCHEDULED]])</f>
        <v>0.35000000000000275</v>
      </c>
    </row>
    <row r="179" spans="2:9" x14ac:dyDescent="0.25">
      <c r="B179">
        <f>_xlfn.ISOWEEKNUM(Table2[[#This Row],[DATE]])</f>
        <v>26</v>
      </c>
      <c r="C179" s="65">
        <f>_xlfn.ISOWEEKNUM(Table2[[#This Row],[DATE]])</f>
        <v>26</v>
      </c>
      <c r="D179" s="65" t="str">
        <f>UPPER(TEXT(MONTH(Table2[[#This Row],[DATE]])*29,"mmm"))</f>
        <v>JUN</v>
      </c>
      <c r="E179" s="3">
        <f t="shared" si="0"/>
        <v>45835</v>
      </c>
      <c r="F179" s="4">
        <v>0.7965277777777775</v>
      </c>
      <c r="G179" s="11">
        <f>SUMIFS(CHPP_DELAY[DELAY],CHPP_DELAY[MTN DELAY TYPE],"Unscheduled",CHPP_DELAY[DATE],Table2[[#This Row],[DATE]])</f>
        <v>0</v>
      </c>
      <c r="H179" s="11">
        <f>SUMIFS(CHPP_DELAY[DELAY],CHPP_DELAY[MTN DELAY TYPE],"Scheduled",CHPP_DELAY[DATE],Table2[[#This Row],[DATE]])</f>
        <v>0</v>
      </c>
      <c r="I179" s="11">
        <f>SUM(Table2[[#This Row],[UNSCHEDULED]:[SCHEDULED]])</f>
        <v>0</v>
      </c>
    </row>
    <row r="180" spans="2:9" x14ac:dyDescent="0.25">
      <c r="B180">
        <f>_xlfn.ISOWEEKNUM(Table2[[#This Row],[DATE]])</f>
        <v>26</v>
      </c>
      <c r="C180" s="65">
        <f>_xlfn.ISOWEEKNUM(Table2[[#This Row],[DATE]])</f>
        <v>26</v>
      </c>
      <c r="D180" s="65" t="str">
        <f>UPPER(TEXT(MONTH(Table2[[#This Row],[DATE]])*29,"mmm"))</f>
        <v>JUN</v>
      </c>
      <c r="E180" s="3">
        <f t="shared" si="0"/>
        <v>45836</v>
      </c>
      <c r="F180" s="4">
        <v>0.77083333333333326</v>
      </c>
      <c r="G180" s="11">
        <f>SUMIFS(CHPP_DELAY[DELAY],CHPP_DELAY[MTN DELAY TYPE],"Unscheduled",CHPP_DELAY[DATE],Table2[[#This Row],[DATE]])</f>
        <v>2.3833333333333355</v>
      </c>
      <c r="H180" s="11">
        <f>SUMIFS(CHPP_DELAY[DELAY],CHPP_DELAY[MTN DELAY TYPE],"Scheduled",CHPP_DELAY[DATE],Table2[[#This Row],[DATE]])</f>
        <v>0</v>
      </c>
      <c r="I180" s="11">
        <f>SUM(Table2[[#This Row],[UNSCHEDULED]:[SCHEDULED]])</f>
        <v>2.3833333333333355</v>
      </c>
    </row>
    <row r="181" spans="2:9" x14ac:dyDescent="0.25">
      <c r="B181">
        <f>_xlfn.ISOWEEKNUM(Table2[[#This Row],[DATE]])</f>
        <v>26</v>
      </c>
      <c r="C181" s="65">
        <f>_xlfn.ISOWEEKNUM(Table2[[#This Row],[DATE]])</f>
        <v>26</v>
      </c>
      <c r="D181" s="65" t="str">
        <f>UPPER(TEXT(MONTH(Table2[[#This Row],[DATE]])*29,"mmm"))</f>
        <v>JUN</v>
      </c>
      <c r="E181" s="3">
        <f t="shared" si="0"/>
        <v>45837</v>
      </c>
      <c r="F181" s="4">
        <v>0.93472222222222223</v>
      </c>
      <c r="G181" s="11">
        <f>SUMIFS(CHPP_DELAY[DELAY],CHPP_DELAY[MTN DELAY TYPE],"Unscheduled",CHPP_DELAY[DATE],Table2[[#This Row],[DATE]])</f>
        <v>1.116666666666668</v>
      </c>
      <c r="H181" s="11">
        <f>SUMIFS(CHPP_DELAY[DELAY],CHPP_DELAY[MTN DELAY TYPE],"Scheduled",CHPP_DELAY[DATE],Table2[[#This Row],[DATE]])</f>
        <v>0</v>
      </c>
      <c r="I181" s="11">
        <f>SUM(Table2[[#This Row],[UNSCHEDULED]:[SCHEDULED]])</f>
        <v>1.116666666666668</v>
      </c>
    </row>
    <row r="182" spans="2:9" x14ac:dyDescent="0.25">
      <c r="B182">
        <f>_xlfn.ISOWEEKNUM(Table2[[#This Row],[DATE]])</f>
        <v>27</v>
      </c>
      <c r="C182" s="65">
        <f>_xlfn.ISOWEEKNUM(Table2[[#This Row],[DATE]])</f>
        <v>27</v>
      </c>
      <c r="D182" s="65" t="str">
        <f>UPPER(TEXT(MONTH(Table2[[#This Row],[DATE]])*29,"mmm"))</f>
        <v>JUN</v>
      </c>
      <c r="E182" s="3">
        <f t="shared" si="0"/>
        <v>45838</v>
      </c>
      <c r="F182" s="4">
        <v>0.84444444444444455</v>
      </c>
      <c r="G182" s="11">
        <f>SUMIFS(CHPP_DELAY[DELAY],CHPP_DELAY[MTN DELAY TYPE],"Unscheduled",CHPP_DELAY[DATE],Table2[[#This Row],[DATE]])</f>
        <v>1.4500000000000002</v>
      </c>
      <c r="H182" s="11">
        <f>SUMIFS(CHPP_DELAY[DELAY],CHPP_DELAY[MTN DELAY TYPE],"Scheduled",CHPP_DELAY[DATE],Table2[[#This Row],[DATE]])</f>
        <v>0</v>
      </c>
      <c r="I182" s="11">
        <f>SUM(Table2[[#This Row],[UNSCHEDULED]:[SCHEDULED]])</f>
        <v>1.4500000000000002</v>
      </c>
    </row>
    <row r="183" spans="2:9" x14ac:dyDescent="0.25">
      <c r="B183">
        <f>_xlfn.ISOWEEKNUM(Table2[[#This Row],[DATE]])</f>
        <v>27</v>
      </c>
      <c r="C183" s="65">
        <f>_xlfn.ISOWEEKNUM(Table2[[#This Row],[DATE]])</f>
        <v>27</v>
      </c>
      <c r="D183" s="65" t="str">
        <f>UPPER(TEXT(MONTH(Table2[[#This Row],[DATE]])*29,"mmm"))</f>
        <v>JUL</v>
      </c>
      <c r="E183" s="3">
        <f t="shared" ref="E183:E189" si="1">E182+1</f>
        <v>45839</v>
      </c>
      <c r="F183" s="4">
        <v>0.54097222222222219</v>
      </c>
      <c r="G183" s="11">
        <f>SUMIFS(CHPP_DELAY[DELAY],CHPP_DELAY[MTN DELAY TYPE],"Unscheduled",CHPP_DELAY[DATE],Table2[[#This Row],[DATE]])</f>
        <v>10.750000000000004</v>
      </c>
      <c r="H183" s="11">
        <f>SUMIFS(CHPP_DELAY[DELAY],CHPP_DELAY[MTN DELAY TYPE],"Scheduled",CHPP_DELAY[DATE],Table2[[#This Row],[DATE]])</f>
        <v>0</v>
      </c>
      <c r="I183" s="11">
        <f>SUM(Table2[[#This Row],[UNSCHEDULED]:[SCHEDULED]])</f>
        <v>10.750000000000004</v>
      </c>
    </row>
    <row r="184" spans="2:9" x14ac:dyDescent="0.25">
      <c r="B184">
        <f>_xlfn.ISOWEEKNUM(Table2[[#This Row],[DATE]])</f>
        <v>27</v>
      </c>
      <c r="C184" s="65">
        <f>_xlfn.ISOWEEKNUM(Table2[[#This Row],[DATE]])</f>
        <v>27</v>
      </c>
      <c r="D184" s="65" t="str">
        <f>UPPER(TEXT(MONTH(Table2[[#This Row],[DATE]])*29,"mmm"))</f>
        <v>JUL</v>
      </c>
      <c r="E184" s="3">
        <f t="shared" si="1"/>
        <v>45840</v>
      </c>
      <c r="F184" s="4">
        <v>0.47777777777777775</v>
      </c>
      <c r="G184" s="11">
        <f>SUMIFS(CHPP_DELAY[DELAY],CHPP_DELAY[MTN DELAY TYPE],"Unscheduled",CHPP_DELAY[DATE],Table2[[#This Row],[DATE]])</f>
        <v>11.533333333333335</v>
      </c>
      <c r="H184" s="11">
        <f>SUMIFS(CHPP_DELAY[DELAY],CHPP_DELAY[MTN DELAY TYPE],"Scheduled",CHPP_DELAY[DATE],Table2[[#This Row],[DATE]])</f>
        <v>0</v>
      </c>
      <c r="I184" s="11">
        <f>SUM(Table2[[#This Row],[UNSCHEDULED]:[SCHEDULED]])</f>
        <v>11.533333333333335</v>
      </c>
    </row>
    <row r="185" spans="2:9" x14ac:dyDescent="0.25">
      <c r="B185">
        <f>_xlfn.ISOWEEKNUM(Table2[[#This Row],[DATE]])</f>
        <v>27</v>
      </c>
      <c r="C185" s="65">
        <f>_xlfn.ISOWEEKNUM(Table2[[#This Row],[DATE]])</f>
        <v>27</v>
      </c>
      <c r="D185" s="65" t="str">
        <f>UPPER(TEXT(MONTH(Table2[[#This Row],[DATE]])*29,"mmm"))</f>
        <v>JUL</v>
      </c>
      <c r="E185" s="3">
        <f t="shared" si="1"/>
        <v>45841</v>
      </c>
      <c r="F185" s="4">
        <v>0.85486111111111107</v>
      </c>
      <c r="G185" s="11">
        <f>SUMIFS(CHPP_DELAY[DELAY],CHPP_DELAY[MTN DELAY TYPE],"Unscheduled",CHPP_DELAY[DATE],Table2[[#This Row],[DATE]])</f>
        <v>3.4833333333333329</v>
      </c>
      <c r="H185" s="11">
        <f>SUMIFS(CHPP_DELAY[DELAY],CHPP_DELAY[MTN DELAY TYPE],"Scheduled",CHPP_DELAY[DATE],Table2[[#This Row],[DATE]])</f>
        <v>0</v>
      </c>
      <c r="I185" s="11">
        <f>SUM(Table2[[#This Row],[UNSCHEDULED]:[SCHEDULED]])</f>
        <v>3.4833333333333329</v>
      </c>
    </row>
    <row r="186" spans="2:9" x14ac:dyDescent="0.25">
      <c r="B186">
        <f>_xlfn.ISOWEEKNUM(Table2[[#This Row],[DATE]])</f>
        <v>27</v>
      </c>
      <c r="C186" s="65">
        <f>_xlfn.ISOWEEKNUM(Table2[[#This Row],[DATE]])</f>
        <v>27</v>
      </c>
      <c r="D186" s="65" t="str">
        <f>UPPER(TEXT(MONTH(Table2[[#This Row],[DATE]])*29,"mmm"))</f>
        <v>JUL</v>
      </c>
      <c r="E186" s="3">
        <f t="shared" si="1"/>
        <v>45842</v>
      </c>
      <c r="F186" s="4">
        <v>0.98194444444444451</v>
      </c>
      <c r="G186" s="11">
        <f>SUMIFS(CHPP_DELAY[DELAY],CHPP_DELAY[MTN DELAY TYPE],"Unscheduled",CHPP_DELAY[DATE],Table2[[#This Row],[DATE]])</f>
        <v>0</v>
      </c>
      <c r="H186" s="11">
        <f>SUMIFS(CHPP_DELAY[DELAY],CHPP_DELAY[MTN DELAY TYPE],"Scheduled",CHPP_DELAY[DATE],Table2[[#This Row],[DATE]])</f>
        <v>0</v>
      </c>
      <c r="I186" s="11">
        <f>SUM(Table2[[#This Row],[UNSCHEDULED]:[SCHEDULED]])</f>
        <v>0</v>
      </c>
    </row>
    <row r="187" spans="2:9" x14ac:dyDescent="0.25">
      <c r="B187">
        <f>_xlfn.ISOWEEKNUM(Table2[[#This Row],[DATE]])</f>
        <v>27</v>
      </c>
      <c r="C187" s="65">
        <f>_xlfn.ISOWEEKNUM(Table2[[#This Row],[DATE]])</f>
        <v>27</v>
      </c>
      <c r="D187" s="65" t="str">
        <f>UPPER(TEXT(MONTH(Table2[[#This Row],[DATE]])*29,"mmm"))</f>
        <v>JUL</v>
      </c>
      <c r="E187" s="3">
        <f t="shared" si="1"/>
        <v>45843</v>
      </c>
      <c r="F187" s="4">
        <v>0.89027777777777772</v>
      </c>
      <c r="G187" s="11">
        <f>SUMIFS(CHPP_DELAY[DELAY],CHPP_DELAY[MTN DELAY TYPE],"Unscheduled",CHPP_DELAY[DATE],Table2[[#This Row],[DATE]])</f>
        <v>0.11666666666666625</v>
      </c>
      <c r="H187" s="11">
        <f>SUMIFS(CHPP_DELAY[DELAY],CHPP_DELAY[MTN DELAY TYPE],"Scheduled",CHPP_DELAY[DATE],Table2[[#This Row],[DATE]])</f>
        <v>2.5166666666666671</v>
      </c>
      <c r="I187" s="11">
        <f>SUM(Table2[[#This Row],[UNSCHEDULED]:[SCHEDULED]])</f>
        <v>2.6333333333333333</v>
      </c>
    </row>
    <row r="188" spans="2:9" x14ac:dyDescent="0.25">
      <c r="B188">
        <f>_xlfn.ISOWEEKNUM(Table2[[#This Row],[DATE]])</f>
        <v>27</v>
      </c>
      <c r="C188" s="65">
        <f>_xlfn.ISOWEEKNUM(Table2[[#This Row],[DATE]])</f>
        <v>27</v>
      </c>
      <c r="D188" s="65" t="str">
        <f>UPPER(TEXT(MONTH(Table2[[#This Row],[DATE]])*29,"mmm"))</f>
        <v>JUL</v>
      </c>
      <c r="E188" s="3">
        <f t="shared" si="1"/>
        <v>45844</v>
      </c>
      <c r="F188" s="4">
        <v>0.85833333333333328</v>
      </c>
      <c r="G188" s="11">
        <f>SUMIFS(CHPP_DELAY[DELAY],CHPP_DELAY[MTN DELAY TYPE],"Unscheduled",CHPP_DELAY[DATE],Table2[[#This Row],[DATE]])</f>
        <v>2.5666666666666669</v>
      </c>
      <c r="H188" s="11">
        <f>SUMIFS(CHPP_DELAY[DELAY],CHPP_DELAY[MTN DELAY TYPE],"Scheduled",CHPP_DELAY[DATE],Table2[[#This Row],[DATE]])</f>
        <v>0</v>
      </c>
      <c r="I188" s="11">
        <f>SUM(Table2[[#This Row],[UNSCHEDULED]:[SCHEDULED]])</f>
        <v>2.5666666666666669</v>
      </c>
    </row>
    <row r="189" spans="2:9" x14ac:dyDescent="0.25">
      <c r="B189">
        <f>_xlfn.ISOWEEKNUM(Table2[[#This Row],[DATE]])</f>
        <v>28</v>
      </c>
      <c r="C189" s="65">
        <f>_xlfn.ISOWEEKNUM(Table2[[#This Row],[DATE]])</f>
        <v>28</v>
      </c>
      <c r="D189" s="65" t="str">
        <f>UPPER(TEXT(MONTH(Table2[[#This Row],[DATE]])*29,"mmm"))</f>
        <v>JUL</v>
      </c>
      <c r="E189" s="3">
        <f t="shared" si="1"/>
        <v>45845</v>
      </c>
      <c r="F189" s="4">
        <v>0.95694444444444449</v>
      </c>
      <c r="G189" s="11">
        <f>SUMIFS(CHPP_DELAY[DELAY],CHPP_DELAY[MTN DELAY TYPE],"Unscheduled",CHPP_DELAY[DATE],Table2[[#This Row],[DATE]])</f>
        <v>0.49999999999999956</v>
      </c>
      <c r="H189" s="11">
        <f>SUMIFS(CHPP_DELAY[DELAY],CHPP_DELAY[MTN DELAY TYPE],"Scheduled",CHPP_DELAY[DATE],Table2[[#This Row],[DATE]])</f>
        <v>0</v>
      </c>
      <c r="I189" s="11">
        <f>SUM(Table2[[#This Row],[UNSCHEDULED]:[SCHEDULED]])</f>
        <v>0.49999999999999956</v>
      </c>
    </row>
    <row r="190" spans="2:9" x14ac:dyDescent="0.25">
      <c r="B190">
        <f>_xlfn.ISOWEEKNUM(Table2[[#This Row],[DATE]])</f>
        <v>28</v>
      </c>
      <c r="C190" s="65">
        <f>_xlfn.ISOWEEKNUM(Table2[[#This Row],[DATE]])</f>
        <v>28</v>
      </c>
      <c r="D190" s="65" t="str">
        <f>UPPER(TEXT(MONTH(Table2[[#This Row],[DATE]])*29,"mmm"))</f>
        <v>JUL</v>
      </c>
      <c r="E190" s="3">
        <f t="shared" ref="E190:E209" si="2">E189+1</f>
        <v>45846</v>
      </c>
      <c r="F190" s="4">
        <v>0.74722222222222212</v>
      </c>
      <c r="G190" s="11">
        <f>SUMIFS(CHPP_DELAY[DELAY],CHPP_DELAY[MTN DELAY TYPE],"Unscheduled",CHPP_DELAY[DATE],Table2[[#This Row],[DATE]])</f>
        <v>0.26666666666666838</v>
      </c>
      <c r="H190" s="11">
        <f>SUMIFS(CHPP_DELAY[DELAY],CHPP_DELAY[MTN DELAY TYPE],"Scheduled",CHPP_DELAY[DATE],Table2[[#This Row],[DATE]])</f>
        <v>0</v>
      </c>
      <c r="I190" s="11">
        <f>SUM(Table2[[#This Row],[UNSCHEDULED]:[SCHEDULED]])</f>
        <v>0.26666666666666838</v>
      </c>
    </row>
    <row r="191" spans="2:9" x14ac:dyDescent="0.25">
      <c r="B191">
        <f>_xlfn.ISOWEEKNUM(Table2[[#This Row],[DATE]])</f>
        <v>28</v>
      </c>
      <c r="C191" s="65">
        <f>_xlfn.ISOWEEKNUM(Table2[[#This Row],[DATE]])</f>
        <v>28</v>
      </c>
      <c r="D191" s="65" t="str">
        <f>UPPER(TEXT(MONTH(Table2[[#This Row],[DATE]])*29,"mmm"))</f>
        <v>JUL</v>
      </c>
      <c r="E191" s="3">
        <f t="shared" si="2"/>
        <v>45847</v>
      </c>
      <c r="F191" s="4">
        <v>0.9145833333333333</v>
      </c>
      <c r="G191" s="11">
        <f>SUMIFS(CHPP_DELAY[DELAY],CHPP_DELAY[MTN DELAY TYPE],"Unscheduled",CHPP_DELAY[DATE],Table2[[#This Row],[DATE]])</f>
        <v>1.7666666666666644</v>
      </c>
      <c r="H191" s="11">
        <f>SUMIFS(CHPP_DELAY[DELAY],CHPP_DELAY[MTN DELAY TYPE],"Scheduled",CHPP_DELAY[DATE],Table2[[#This Row],[DATE]])</f>
        <v>0</v>
      </c>
      <c r="I191" s="11">
        <f>SUM(Table2[[#This Row],[UNSCHEDULED]:[SCHEDULED]])</f>
        <v>1.7666666666666644</v>
      </c>
    </row>
    <row r="192" spans="2:9" x14ac:dyDescent="0.25">
      <c r="B192">
        <f>_xlfn.ISOWEEKNUM(Table2[[#This Row],[DATE]])</f>
        <v>28</v>
      </c>
      <c r="C192" s="65">
        <f>_xlfn.ISOWEEKNUM(Table2[[#This Row],[DATE]])</f>
        <v>28</v>
      </c>
      <c r="D192" s="65" t="str">
        <f>UPPER(TEXT(MONTH(Table2[[#This Row],[DATE]])*29,"mmm"))</f>
        <v>JUL</v>
      </c>
      <c r="E192" s="3">
        <f t="shared" si="2"/>
        <v>45848</v>
      </c>
      <c r="F192" s="4">
        <v>0.37361111111111112</v>
      </c>
      <c r="G192" s="11">
        <f>SUMIFS(CHPP_DELAY[DELAY],CHPP_DELAY[MTN DELAY TYPE],"Unscheduled",CHPP_DELAY[DATE],Table2[[#This Row],[DATE]])</f>
        <v>9.9999999999999645E-2</v>
      </c>
      <c r="H192" s="11">
        <f>SUMIFS(CHPP_DELAY[DELAY],CHPP_DELAY[MTN DELAY TYPE],"Scheduled",CHPP_DELAY[DATE],Table2[[#This Row],[DATE]])</f>
        <v>14.933333333333334</v>
      </c>
      <c r="I192" s="11">
        <f>SUM(Table2[[#This Row],[UNSCHEDULED]:[SCHEDULED]])</f>
        <v>15.033333333333333</v>
      </c>
    </row>
    <row r="193" spans="2:9" x14ac:dyDescent="0.25">
      <c r="B193">
        <f>_xlfn.ISOWEEKNUM(Table2[[#This Row],[DATE]])</f>
        <v>28</v>
      </c>
      <c r="C193" s="65">
        <f>_xlfn.ISOWEEKNUM(Table2[[#This Row],[DATE]])</f>
        <v>28</v>
      </c>
      <c r="D193" s="65" t="str">
        <f>UPPER(TEXT(MONTH(Table2[[#This Row],[DATE]])*29,"mmm"))</f>
        <v>JUL</v>
      </c>
      <c r="E193" s="3">
        <f t="shared" si="2"/>
        <v>45849</v>
      </c>
      <c r="F193" s="4">
        <v>0.94722222222222219</v>
      </c>
      <c r="G193" s="11">
        <f>SUMIFS(CHPP_DELAY[DELAY],CHPP_DELAY[MTN DELAY TYPE],"Unscheduled",CHPP_DELAY[DATE],Table2[[#This Row],[DATE]])</f>
        <v>0.79999999999999982</v>
      </c>
      <c r="H193" s="11">
        <f>SUMIFS(CHPP_DELAY[DELAY],CHPP_DELAY[MTN DELAY TYPE],"Scheduled",CHPP_DELAY[DATE],Table2[[#This Row],[DATE]])</f>
        <v>0</v>
      </c>
      <c r="I193" s="11">
        <f>SUM(Table2[[#This Row],[UNSCHEDULED]:[SCHEDULED]])</f>
        <v>0.79999999999999982</v>
      </c>
    </row>
    <row r="194" spans="2:9" x14ac:dyDescent="0.25">
      <c r="B194">
        <f>_xlfn.ISOWEEKNUM(Table2[[#This Row],[DATE]])</f>
        <v>28</v>
      </c>
      <c r="C194" s="65">
        <f>_xlfn.ISOWEEKNUM(Table2[[#This Row],[DATE]])</f>
        <v>28</v>
      </c>
      <c r="D194" s="65" t="str">
        <f>UPPER(TEXT(MONTH(Table2[[#This Row],[DATE]])*29,"mmm"))</f>
        <v>JUL</v>
      </c>
      <c r="E194" s="3">
        <f t="shared" si="2"/>
        <v>45850</v>
      </c>
      <c r="F194" s="4">
        <v>0.96319444444444424</v>
      </c>
      <c r="G194" s="11">
        <f>SUMIFS(CHPP_DELAY[DELAY],CHPP_DELAY[MTN DELAY TYPE],"Unscheduled",CHPP_DELAY[DATE],Table2[[#This Row],[DATE]])</f>
        <v>0.88333333333333686</v>
      </c>
      <c r="H194" s="11">
        <f>SUMIFS(CHPP_DELAY[DELAY],CHPP_DELAY[MTN DELAY TYPE],"Scheduled",CHPP_DELAY[DATE],Table2[[#This Row],[DATE]])</f>
        <v>0</v>
      </c>
      <c r="I194" s="11">
        <f>SUM(Table2[[#This Row],[UNSCHEDULED]:[SCHEDULED]])</f>
        <v>0.88333333333333686</v>
      </c>
    </row>
    <row r="195" spans="2:9" x14ac:dyDescent="0.25">
      <c r="B195">
        <f>_xlfn.ISOWEEKNUM(Table2[[#This Row],[DATE]])</f>
        <v>28</v>
      </c>
      <c r="C195" s="65">
        <f>_xlfn.ISOWEEKNUM(Table2[[#This Row],[DATE]])</f>
        <v>28</v>
      </c>
      <c r="D195" s="65" t="str">
        <f>UPPER(TEXT(MONTH(Table2[[#This Row],[DATE]])*29,"mmm"))</f>
        <v>JUL</v>
      </c>
      <c r="E195" s="3">
        <f t="shared" si="2"/>
        <v>45851</v>
      </c>
      <c r="F195" s="4">
        <v>0.60902777777777783</v>
      </c>
      <c r="G195" s="11">
        <f>SUMIFS(CHPP_DELAY[DELAY],CHPP_DELAY[MTN DELAY TYPE],"Unscheduled",CHPP_DELAY[DATE],Table2[[#This Row],[DATE]])</f>
        <v>9.3833333333333329</v>
      </c>
      <c r="H195" s="11">
        <f>SUMIFS(CHPP_DELAY[DELAY],CHPP_DELAY[MTN DELAY TYPE],"Scheduled",CHPP_DELAY[DATE],Table2[[#This Row],[DATE]])</f>
        <v>0</v>
      </c>
      <c r="I195" s="11">
        <f>SUM(Table2[[#This Row],[UNSCHEDULED]:[SCHEDULED]])</f>
        <v>9.3833333333333329</v>
      </c>
    </row>
    <row r="196" spans="2:9" x14ac:dyDescent="0.25">
      <c r="B196">
        <f>_xlfn.ISOWEEKNUM(Table2[[#This Row],[DATE]])</f>
        <v>29</v>
      </c>
      <c r="C196" s="65">
        <f>_xlfn.ISOWEEKNUM(Table2[[#This Row],[DATE]])</f>
        <v>29</v>
      </c>
      <c r="D196" s="65" t="str">
        <f>UPPER(TEXT(MONTH(Table2[[#This Row],[DATE]])*29,"mmm"))</f>
        <v>JUL</v>
      </c>
      <c r="E196" s="3">
        <f t="shared" si="2"/>
        <v>45852</v>
      </c>
      <c r="F196" s="4">
        <v>0.77083333333333348</v>
      </c>
      <c r="G196" s="11">
        <f>SUMIFS(CHPP_DELAY[DELAY],CHPP_DELAY[MTN DELAY TYPE],"Unscheduled",CHPP_DELAY[DATE],Table2[[#This Row],[DATE]])</f>
        <v>5.4999999999999973</v>
      </c>
      <c r="H196" s="11">
        <f>SUMIFS(CHPP_DELAY[DELAY],CHPP_DELAY[MTN DELAY TYPE],"Scheduled",CHPP_DELAY[DATE],Table2[[#This Row],[DATE]])</f>
        <v>0</v>
      </c>
      <c r="I196" s="11">
        <f>SUM(Table2[[#This Row],[UNSCHEDULED]:[SCHEDULED]])</f>
        <v>5.4999999999999973</v>
      </c>
    </row>
    <row r="197" spans="2:9" x14ac:dyDescent="0.25">
      <c r="B197">
        <f>_xlfn.ISOWEEKNUM(Table2[[#This Row],[DATE]])</f>
        <v>29</v>
      </c>
      <c r="C197" s="65">
        <f>_xlfn.ISOWEEKNUM(Table2[[#This Row],[DATE]])</f>
        <v>29</v>
      </c>
      <c r="D197" s="65" t="str">
        <f>UPPER(TEXT(MONTH(Table2[[#This Row],[DATE]])*29,"mmm"))</f>
        <v>JUL</v>
      </c>
      <c r="E197" s="3">
        <f t="shared" si="2"/>
        <v>45853</v>
      </c>
      <c r="F197" s="4">
        <v>0.91666666666666652</v>
      </c>
      <c r="G197" s="11">
        <f>SUMIFS(CHPP_DELAY[DELAY],CHPP_DELAY[MTN DELAY TYPE],"Unscheduled",CHPP_DELAY[DATE],Table2[[#This Row],[DATE]])</f>
        <v>1.7833333333333383</v>
      </c>
      <c r="H197" s="11">
        <f>SUMIFS(CHPP_DELAY[DELAY],CHPP_DELAY[MTN DELAY TYPE],"Scheduled",CHPP_DELAY[DATE],Table2[[#This Row],[DATE]])</f>
        <v>0</v>
      </c>
      <c r="I197" s="11">
        <f>SUM(Table2[[#This Row],[UNSCHEDULED]:[SCHEDULED]])</f>
        <v>1.7833333333333383</v>
      </c>
    </row>
    <row r="198" spans="2:9" x14ac:dyDescent="0.25">
      <c r="B198">
        <f>_xlfn.ISOWEEKNUM(Table2[[#This Row],[DATE]])</f>
        <v>29</v>
      </c>
      <c r="C198" s="65">
        <f>_xlfn.ISOWEEKNUM(Table2[[#This Row],[DATE]])</f>
        <v>29</v>
      </c>
      <c r="D198" s="65" t="str">
        <f>UPPER(TEXT(MONTH(Table2[[#This Row],[DATE]])*29,"mmm"))</f>
        <v>JUL</v>
      </c>
      <c r="E198" s="3">
        <f t="shared" si="2"/>
        <v>45854</v>
      </c>
      <c r="F198" s="4">
        <v>0.90416666666666656</v>
      </c>
      <c r="G198" s="11">
        <f>SUMIFS(CHPP_DELAY[DELAY],CHPP_DELAY[MTN DELAY TYPE],"Unscheduled",CHPP_DELAY[DATE],Table2[[#This Row],[DATE]])</f>
        <v>0.36666666666666869</v>
      </c>
      <c r="H198" s="11">
        <f>SUMIFS(CHPP_DELAY[DELAY],CHPP_DELAY[MTN DELAY TYPE],"Scheduled",CHPP_DELAY[DATE],Table2[[#This Row],[DATE]])</f>
        <v>0</v>
      </c>
      <c r="I198" s="11">
        <f>SUM(Table2[[#This Row],[UNSCHEDULED]:[SCHEDULED]])</f>
        <v>0.36666666666666869</v>
      </c>
    </row>
    <row r="199" spans="2:9" x14ac:dyDescent="0.25">
      <c r="B199">
        <f>_xlfn.ISOWEEKNUM(Table2[[#This Row],[DATE]])</f>
        <v>29</v>
      </c>
      <c r="C199" s="65">
        <f>_xlfn.ISOWEEKNUM(Table2[[#This Row],[DATE]])</f>
        <v>29</v>
      </c>
      <c r="D199" s="65" t="str">
        <f>UPPER(TEXT(MONTH(Table2[[#This Row],[DATE]])*29,"mmm"))</f>
        <v>JUL</v>
      </c>
      <c r="E199" s="3">
        <f t="shared" si="2"/>
        <v>45855</v>
      </c>
      <c r="F199" s="4">
        <v>0.84444444444444433</v>
      </c>
      <c r="G199" s="11">
        <f>SUMIFS(CHPP_DELAY[DELAY],CHPP_DELAY[MTN DELAY TYPE],"Unscheduled",CHPP_DELAY[DATE],Table2[[#This Row],[DATE]])</f>
        <v>0.71666666666666945</v>
      </c>
      <c r="H199" s="11">
        <f>SUMIFS(CHPP_DELAY[DELAY],CHPP_DELAY[MTN DELAY TYPE],"Scheduled",CHPP_DELAY[DATE],Table2[[#This Row],[DATE]])</f>
        <v>0.89999999999999947</v>
      </c>
      <c r="I199" s="11">
        <f>SUM(Table2[[#This Row],[UNSCHEDULED]:[SCHEDULED]])</f>
        <v>1.6166666666666689</v>
      </c>
    </row>
    <row r="200" spans="2:9" x14ac:dyDescent="0.25">
      <c r="B200">
        <f>_xlfn.ISOWEEKNUM(Table2[[#This Row],[DATE]])</f>
        <v>29</v>
      </c>
      <c r="C200" s="65">
        <f>_xlfn.ISOWEEKNUM(Table2[[#This Row],[DATE]])</f>
        <v>29</v>
      </c>
      <c r="D200" s="65" t="str">
        <f>UPPER(TEXT(MONTH(Table2[[#This Row],[DATE]])*29,"mmm"))</f>
        <v>JUL</v>
      </c>
      <c r="E200" s="3">
        <f t="shared" si="2"/>
        <v>45856</v>
      </c>
      <c r="F200" s="4">
        <v>0.93680555555555545</v>
      </c>
      <c r="G200" s="11">
        <f>SUMIFS(CHPP_DELAY[DELAY],CHPP_DELAY[MTN DELAY TYPE],"Unscheduled",CHPP_DELAY[DATE],Table2[[#This Row],[DATE]])</f>
        <v>0.53333333333333344</v>
      </c>
      <c r="H200" s="11">
        <f>SUMIFS(CHPP_DELAY[DELAY],CHPP_DELAY[MTN DELAY TYPE],"Scheduled",CHPP_DELAY[DATE],Table2[[#This Row],[DATE]])</f>
        <v>0</v>
      </c>
      <c r="I200" s="11">
        <f>SUM(Table2[[#This Row],[UNSCHEDULED]:[SCHEDULED]])</f>
        <v>0.53333333333333344</v>
      </c>
    </row>
    <row r="201" spans="2:9" x14ac:dyDescent="0.25">
      <c r="B201">
        <f>_xlfn.ISOWEEKNUM(Table2[[#This Row],[DATE]])</f>
        <v>29</v>
      </c>
      <c r="C201" s="65">
        <f>_xlfn.ISOWEEKNUM(Table2[[#This Row],[DATE]])</f>
        <v>29</v>
      </c>
      <c r="D201" s="65" t="str">
        <f>UPPER(TEXT(MONTH(Table2[[#This Row],[DATE]])*29,"mmm"))</f>
        <v>JUL</v>
      </c>
      <c r="E201" s="3">
        <f t="shared" si="2"/>
        <v>45857</v>
      </c>
      <c r="F201" s="4">
        <v>0.50555555555555565</v>
      </c>
      <c r="G201" s="11">
        <f>SUMIFS(CHPP_DELAY[DELAY],CHPP_DELAY[MTN DELAY TYPE],"Unscheduled",CHPP_DELAY[DATE],Table2[[#This Row],[DATE]])</f>
        <v>0.71666666666666445</v>
      </c>
      <c r="H201" s="11">
        <f>SUMIFS(CHPP_DELAY[DELAY],CHPP_DELAY[MTN DELAY TYPE],"Scheduled",CHPP_DELAY[DATE],Table2[[#This Row],[DATE]])</f>
        <v>0</v>
      </c>
      <c r="I201" s="11">
        <f>SUM(Table2[[#This Row],[UNSCHEDULED]:[SCHEDULED]])</f>
        <v>0.71666666666666445</v>
      </c>
    </row>
    <row r="202" spans="2:9" x14ac:dyDescent="0.25">
      <c r="B202">
        <f>_xlfn.ISOWEEKNUM(Table2[[#This Row],[DATE]])</f>
        <v>29</v>
      </c>
      <c r="C202" s="65">
        <f>_xlfn.ISOWEEKNUM(Table2[[#This Row],[DATE]])</f>
        <v>29</v>
      </c>
      <c r="D202" s="65" t="str">
        <f>UPPER(TEXT(MONTH(Table2[[#This Row],[DATE]])*29,"mmm"))</f>
        <v>JUL</v>
      </c>
      <c r="E202" s="3">
        <f t="shared" si="2"/>
        <v>45858</v>
      </c>
      <c r="F202" s="4">
        <v>0.97083333333333344</v>
      </c>
      <c r="G202" s="11">
        <f>SUMIFS(CHPP_DELAY[DELAY],CHPP_DELAY[MTN DELAY TYPE],"Unscheduled",CHPP_DELAY[DATE],Table2[[#This Row],[DATE]])</f>
        <v>0.41666666666666652</v>
      </c>
      <c r="H202" s="11">
        <f>SUMIFS(CHPP_DELAY[DELAY],CHPP_DELAY[MTN DELAY TYPE],"Scheduled",CHPP_DELAY[DATE],Table2[[#This Row],[DATE]])</f>
        <v>0</v>
      </c>
      <c r="I202" s="11">
        <f>SUM(Table2[[#This Row],[UNSCHEDULED]:[SCHEDULED]])</f>
        <v>0.41666666666666652</v>
      </c>
    </row>
    <row r="203" spans="2:9" x14ac:dyDescent="0.25">
      <c r="B203">
        <f>_xlfn.ISOWEEKNUM(Table2[[#This Row],[DATE]])</f>
        <v>30</v>
      </c>
      <c r="C203" s="65">
        <f>_xlfn.ISOWEEKNUM(Table2[[#This Row],[DATE]])</f>
        <v>30</v>
      </c>
      <c r="D203" s="65" t="str">
        <f>UPPER(TEXT(MONTH(Table2[[#This Row],[DATE]])*29,"mmm"))</f>
        <v>JUL</v>
      </c>
      <c r="E203" s="3">
        <f t="shared" si="2"/>
        <v>45859</v>
      </c>
      <c r="F203" s="4">
        <v>0.95486111111111116</v>
      </c>
      <c r="G203" s="11">
        <f>SUMIFS(CHPP_DELAY[DELAY],CHPP_DELAY[MTN DELAY TYPE],"Unscheduled",CHPP_DELAY[DATE],Table2[[#This Row],[DATE]])</f>
        <v>0.41666666666666519</v>
      </c>
      <c r="H203" s="11">
        <f>SUMIFS(CHPP_DELAY[DELAY],CHPP_DELAY[MTN DELAY TYPE],"Scheduled",CHPP_DELAY[DATE],Table2[[#This Row],[DATE]])</f>
        <v>0</v>
      </c>
      <c r="I203" s="11">
        <f>SUM(Table2[[#This Row],[UNSCHEDULED]:[SCHEDULED]])</f>
        <v>0.41666666666666519</v>
      </c>
    </row>
    <row r="204" spans="2:9" x14ac:dyDescent="0.25">
      <c r="B204">
        <f>_xlfn.ISOWEEKNUM(Table2[[#This Row],[DATE]])</f>
        <v>30</v>
      </c>
      <c r="C204" s="65">
        <f>_xlfn.ISOWEEKNUM(Table2[[#This Row],[DATE]])</f>
        <v>30</v>
      </c>
      <c r="D204" s="65" t="str">
        <f>UPPER(TEXT(MONTH(Table2[[#This Row],[DATE]])*29,"mmm"))</f>
        <v>JUL</v>
      </c>
      <c r="E204" s="3">
        <f t="shared" si="2"/>
        <v>45860</v>
      </c>
      <c r="F204" s="4">
        <v>0.75833333333333319</v>
      </c>
      <c r="G204" s="11">
        <f>SUMIFS(CHPP_DELAY[DELAY],CHPP_DELAY[MTN DELAY TYPE],"Unscheduled",CHPP_DELAY[DATE],Table2[[#This Row],[DATE]])</f>
        <v>1.3333333333333359</v>
      </c>
      <c r="H204" s="11">
        <f>SUMIFS(CHPP_DELAY[DELAY],CHPP_DELAY[MTN DELAY TYPE],"Scheduled",CHPP_DELAY[DATE],Table2[[#This Row],[DATE]])</f>
        <v>4.0499999999999989</v>
      </c>
      <c r="I204" s="11">
        <f>SUM(Table2[[#This Row],[UNSCHEDULED]:[SCHEDULED]])</f>
        <v>5.3833333333333346</v>
      </c>
    </row>
    <row r="205" spans="2:9" x14ac:dyDescent="0.25">
      <c r="B205">
        <f>_xlfn.ISOWEEKNUM(Table2[[#This Row],[DATE]])</f>
        <v>30</v>
      </c>
      <c r="C205" s="65">
        <f>_xlfn.ISOWEEKNUM(Table2[[#This Row],[DATE]])</f>
        <v>30</v>
      </c>
      <c r="D205" s="65" t="str">
        <f>UPPER(TEXT(MONTH(Table2[[#This Row],[DATE]])*29,"mmm"))</f>
        <v>JUL</v>
      </c>
      <c r="E205" s="3">
        <f t="shared" si="2"/>
        <v>45861</v>
      </c>
      <c r="F205" s="4">
        <v>0.93194444444444446</v>
      </c>
      <c r="G205" s="11">
        <f>SUMIFS(CHPP_DELAY[DELAY],CHPP_DELAY[MTN DELAY TYPE],"Unscheduled",CHPP_DELAY[DATE],Table2[[#This Row],[DATE]])</f>
        <v>0.18333333333333268</v>
      </c>
      <c r="H205" s="11">
        <f>SUMIFS(CHPP_DELAY[DELAY],CHPP_DELAY[MTN DELAY TYPE],"Scheduled",CHPP_DELAY[DATE],Table2[[#This Row],[DATE]])</f>
        <v>0</v>
      </c>
      <c r="I205" s="11">
        <f>SUM(Table2[[#This Row],[UNSCHEDULED]:[SCHEDULED]])</f>
        <v>0.18333333333333268</v>
      </c>
    </row>
    <row r="206" spans="2:9" x14ac:dyDescent="0.25">
      <c r="B206">
        <f>_xlfn.ISOWEEKNUM(Table2[[#This Row],[DATE]])</f>
        <v>30</v>
      </c>
      <c r="C206" s="65">
        <f>_xlfn.ISOWEEKNUM(Table2[[#This Row],[DATE]])</f>
        <v>30</v>
      </c>
      <c r="D206" s="65" t="str">
        <f>UPPER(TEXT(MONTH(Table2[[#This Row],[DATE]])*29,"mmm"))</f>
        <v>JUL</v>
      </c>
      <c r="E206" s="3">
        <f t="shared" si="2"/>
        <v>45862</v>
      </c>
      <c r="F206" s="4">
        <v>0.96388888888888891</v>
      </c>
      <c r="G206" s="11">
        <f>SUMIFS(CHPP_DELAY[DELAY],CHPP_DELAY[MTN DELAY TYPE],"Unscheduled",CHPP_DELAY[DATE],Table2[[#This Row],[DATE]])</f>
        <v>0</v>
      </c>
      <c r="H206" s="11">
        <f>SUMIFS(CHPP_DELAY[DELAY],CHPP_DELAY[MTN DELAY TYPE],"Scheduled",CHPP_DELAY[DATE],Table2[[#This Row],[DATE]])</f>
        <v>0</v>
      </c>
      <c r="I206" s="11">
        <f>SUM(Table2[[#This Row],[UNSCHEDULED]:[SCHEDULED]])</f>
        <v>0</v>
      </c>
    </row>
    <row r="207" spans="2:9" x14ac:dyDescent="0.25">
      <c r="B207">
        <f>_xlfn.ISOWEEKNUM(Table2[[#This Row],[DATE]])</f>
        <v>30</v>
      </c>
      <c r="C207" s="65">
        <f>_xlfn.ISOWEEKNUM(Table2[[#This Row],[DATE]])</f>
        <v>30</v>
      </c>
      <c r="D207" s="65" t="str">
        <f>UPPER(TEXT(MONTH(Table2[[#This Row],[DATE]])*29,"mmm"))</f>
        <v>JUL</v>
      </c>
      <c r="E207" s="3">
        <f t="shared" si="2"/>
        <v>45863</v>
      </c>
      <c r="F207" s="4">
        <v>0.22777777777777786</v>
      </c>
      <c r="G207" s="11">
        <f>SUMIFS(CHPP_DELAY[DELAY],CHPP_DELAY[MTN DELAY TYPE],"Unscheduled",CHPP_DELAY[DATE],Table2[[#This Row],[DATE]])</f>
        <v>9.9999999999999645E-2</v>
      </c>
      <c r="H207" s="11">
        <f>SUMIFS(CHPP_DELAY[DELAY],CHPP_DELAY[MTN DELAY TYPE],"Scheduled",CHPP_DELAY[DATE],Table2[[#This Row],[DATE]])</f>
        <v>18.43333333333333</v>
      </c>
      <c r="I207" s="11">
        <f>SUM(Table2[[#This Row],[UNSCHEDULED]:[SCHEDULED]])</f>
        <v>18.533333333333331</v>
      </c>
    </row>
    <row r="208" spans="2:9" x14ac:dyDescent="0.25">
      <c r="B208">
        <f>_xlfn.ISOWEEKNUM(Table2[[#This Row],[DATE]])</f>
        <v>30</v>
      </c>
      <c r="C208" s="65">
        <f>_xlfn.ISOWEEKNUM(Table2[[#This Row],[DATE]])</f>
        <v>30</v>
      </c>
      <c r="D208" s="65" t="str">
        <f>UPPER(TEXT(MONTH(Table2[[#This Row],[DATE]])*29,"mmm"))</f>
        <v>JUL</v>
      </c>
      <c r="E208" s="3">
        <f t="shared" si="2"/>
        <v>45864</v>
      </c>
      <c r="F208" s="4">
        <v>0</v>
      </c>
      <c r="G208" s="11">
        <f>SUMIFS(CHPP_DELAY[DELAY],CHPP_DELAY[MTN DELAY TYPE],"Unscheduled",CHPP_DELAY[DATE],Table2[[#This Row],[DATE]])</f>
        <v>0</v>
      </c>
      <c r="H208" s="11">
        <f>SUMIFS(CHPP_DELAY[DELAY],CHPP_DELAY[MTN DELAY TYPE],"Scheduled",CHPP_DELAY[DATE],Table2[[#This Row],[DATE]])</f>
        <v>24</v>
      </c>
      <c r="I208" s="11">
        <f>SUM(Table2[[#This Row],[UNSCHEDULED]:[SCHEDULED]])</f>
        <v>24</v>
      </c>
    </row>
    <row r="209" spans="2:9" x14ac:dyDescent="0.25">
      <c r="B209">
        <f>_xlfn.ISOWEEKNUM(Table2[[#This Row],[DATE]])</f>
        <v>30</v>
      </c>
      <c r="C209" s="65">
        <f>_xlfn.ISOWEEKNUM(Table2[[#This Row],[DATE]])</f>
        <v>30</v>
      </c>
      <c r="D209" s="65" t="str">
        <f>UPPER(TEXT(MONTH(Table2[[#This Row],[DATE]])*29,"mmm"))</f>
        <v>JUL</v>
      </c>
      <c r="E209" s="3">
        <f t="shared" si="2"/>
        <v>45865</v>
      </c>
      <c r="F209" s="4">
        <v>0</v>
      </c>
      <c r="G209" s="11">
        <f>SUMIFS(CHPP_DELAY[DELAY],CHPP_DELAY[MTN DELAY TYPE],"Unscheduled",CHPP_DELAY[DATE],Table2[[#This Row],[DATE]])</f>
        <v>0</v>
      </c>
      <c r="H209" s="11">
        <f>SUMIFS(CHPP_DELAY[DELAY],CHPP_DELAY[MTN DELAY TYPE],"Scheduled",CHPP_DELAY[DATE],Table2[[#This Row],[DATE]])</f>
        <v>24</v>
      </c>
      <c r="I209" s="11">
        <f>SUM(Table2[[#This Row],[UNSCHEDULED]:[SCHEDULED]])</f>
        <v>24</v>
      </c>
    </row>
    <row r="210" spans="2:9" x14ac:dyDescent="0.25">
      <c r="B210">
        <f>_xlfn.ISOWEEKNUM(Table2[[#This Row],[DATE]])</f>
        <v>31</v>
      </c>
      <c r="C210" s="65">
        <f>_xlfn.ISOWEEKNUM(Table2[[#This Row],[DATE]])</f>
        <v>31</v>
      </c>
      <c r="D210" s="65" t="str">
        <f>UPPER(TEXT(MONTH(Table2[[#This Row],[DATE]])*29,"mmm"))</f>
        <v>JUL</v>
      </c>
      <c r="E210" s="3">
        <f t="shared" ref="E210:E218" si="3">E209+1</f>
        <v>45866</v>
      </c>
      <c r="F210" s="4">
        <v>0</v>
      </c>
      <c r="G210" s="11">
        <f>SUMIFS(CHPP_DELAY[DELAY],CHPP_DELAY[MTN DELAY TYPE],"Unscheduled",CHPP_DELAY[DATE],Table2[[#This Row],[DATE]])</f>
        <v>0</v>
      </c>
      <c r="H210" s="11">
        <f>SUMIFS(CHPP_DELAY[DELAY],CHPP_DELAY[MTN DELAY TYPE],"Scheduled",CHPP_DELAY[DATE],Table2[[#This Row],[DATE]])</f>
        <v>24</v>
      </c>
      <c r="I210" s="11">
        <f>SUM(Table2[[#This Row],[UNSCHEDULED]:[SCHEDULED]])</f>
        <v>24</v>
      </c>
    </row>
    <row r="211" spans="2:9" x14ac:dyDescent="0.25">
      <c r="B211">
        <f>_xlfn.ISOWEEKNUM(Table2[[#This Row],[DATE]])</f>
        <v>31</v>
      </c>
      <c r="C211" s="65">
        <f>_xlfn.ISOWEEKNUM(Table2[[#This Row],[DATE]])</f>
        <v>31</v>
      </c>
      <c r="D211" s="65" t="str">
        <f>UPPER(TEXT(MONTH(Table2[[#This Row],[DATE]])*29,"mmm"))</f>
        <v>JUL</v>
      </c>
      <c r="E211" s="3">
        <f t="shared" si="3"/>
        <v>45867</v>
      </c>
      <c r="F211" s="4">
        <v>0</v>
      </c>
      <c r="G211" s="11">
        <f>SUMIFS(CHPP_DELAY[DELAY],CHPP_DELAY[MTN DELAY TYPE],"Unscheduled",CHPP_DELAY[DATE],Table2[[#This Row],[DATE]])</f>
        <v>0</v>
      </c>
      <c r="H211" s="11">
        <f>SUMIFS(CHPP_DELAY[DELAY],CHPP_DELAY[MTN DELAY TYPE],"Scheduled",CHPP_DELAY[DATE],Table2[[#This Row],[DATE]])</f>
        <v>24</v>
      </c>
      <c r="I211" s="11">
        <f>SUM(Table2[[#This Row],[UNSCHEDULED]:[SCHEDULED]])</f>
        <v>24</v>
      </c>
    </row>
    <row r="212" spans="2:9" x14ac:dyDescent="0.25">
      <c r="B212">
        <f>_xlfn.ISOWEEKNUM(Table2[[#This Row],[DATE]])</f>
        <v>31</v>
      </c>
      <c r="C212" s="65">
        <f>_xlfn.ISOWEEKNUM(Table2[[#This Row],[DATE]])</f>
        <v>31</v>
      </c>
      <c r="D212" s="65" t="str">
        <f>UPPER(TEXT(MONTH(Table2[[#This Row],[DATE]])*29,"mmm"))</f>
        <v>JUL</v>
      </c>
      <c r="E212" s="3">
        <f t="shared" si="3"/>
        <v>45868</v>
      </c>
      <c r="F212" s="4">
        <v>0.92777777777777781</v>
      </c>
      <c r="G212" s="11">
        <f>SUMIFS(CHPP_DELAY[DELAY],CHPP_DELAY[MTN DELAY TYPE],"Unscheduled",CHPP_DELAY[DATE],Table2[[#This Row],[DATE]])</f>
        <v>0</v>
      </c>
      <c r="H212" s="11">
        <f>SUMIFS(CHPP_DELAY[DELAY],CHPP_DELAY[MTN DELAY TYPE],"Scheduled",CHPP_DELAY[DATE],Table2[[#This Row],[DATE]])</f>
        <v>1.7333333333333338</v>
      </c>
      <c r="I212" s="11">
        <f>SUM(Table2[[#This Row],[UNSCHEDULED]:[SCHEDULED]])</f>
        <v>1.7333333333333338</v>
      </c>
    </row>
    <row r="213" spans="2:9" x14ac:dyDescent="0.25">
      <c r="B213">
        <f>_xlfn.ISOWEEKNUM(Table2[[#This Row],[DATE]])</f>
        <v>31</v>
      </c>
      <c r="C213" s="65">
        <f>_xlfn.ISOWEEKNUM(Table2[[#This Row],[DATE]])</f>
        <v>31</v>
      </c>
      <c r="D213" s="65" t="str">
        <f>UPPER(TEXT(MONTH(Table2[[#This Row],[DATE]])*29,"mmm"))</f>
        <v>JUL</v>
      </c>
      <c r="E213" s="3">
        <f t="shared" si="3"/>
        <v>45869</v>
      </c>
      <c r="F213" s="4">
        <v>0.91111111111111098</v>
      </c>
      <c r="G213" s="11">
        <f>SUMIFS(CHPP_DELAY[DELAY],CHPP_DELAY[MTN DELAY TYPE],"Unscheduled",CHPP_DELAY[DATE],Table2[[#This Row],[DATE]])</f>
        <v>1.2333333333333343</v>
      </c>
      <c r="H213" s="11">
        <f>SUMIFS(CHPP_DELAY[DELAY],CHPP_DELAY[MTN DELAY TYPE],"Scheduled",CHPP_DELAY[DATE],Table2[[#This Row],[DATE]])</f>
        <v>0</v>
      </c>
      <c r="I213" s="11">
        <f>SUM(Table2[[#This Row],[UNSCHEDULED]:[SCHEDULED]])</f>
        <v>1.2333333333333343</v>
      </c>
    </row>
    <row r="214" spans="2:9" x14ac:dyDescent="0.25">
      <c r="B214">
        <f>_xlfn.ISOWEEKNUM(Table2[[#This Row],[DATE]])</f>
        <v>31</v>
      </c>
      <c r="C214" s="65">
        <f>_xlfn.ISOWEEKNUM(Table2[[#This Row],[DATE]])</f>
        <v>31</v>
      </c>
      <c r="D214" s="65" t="str">
        <f>UPPER(TEXT(MONTH(Table2[[#This Row],[DATE]])*29,"mmm"))</f>
        <v>AUG</v>
      </c>
      <c r="E214" s="3">
        <f t="shared" si="3"/>
        <v>45870</v>
      </c>
      <c r="F214" s="4">
        <v>0.89166666666666672</v>
      </c>
      <c r="G214" s="11">
        <f>SUMIFS(CHPP_DELAY[DELAY],CHPP_DELAY[MTN DELAY TYPE],"Unscheduled",CHPP_DELAY[DATE],Table2[[#This Row],[DATE]])</f>
        <v>0.31666666666666554</v>
      </c>
      <c r="H214" s="11">
        <f>SUMIFS(CHPP_DELAY[DELAY],CHPP_DELAY[MTN DELAY TYPE],"Scheduled",CHPP_DELAY[DATE],Table2[[#This Row],[DATE]])</f>
        <v>2.1166666666666671</v>
      </c>
      <c r="I214" s="11">
        <f>SUM(Table2[[#This Row],[UNSCHEDULED]:[SCHEDULED]])</f>
        <v>2.4333333333333327</v>
      </c>
    </row>
    <row r="215" spans="2:9" x14ac:dyDescent="0.25">
      <c r="B215">
        <f>_xlfn.ISOWEEKNUM(Table2[[#This Row],[DATE]])</f>
        <v>31</v>
      </c>
      <c r="C215" s="65">
        <f>_xlfn.ISOWEEKNUM(Table2[[#This Row],[DATE]])</f>
        <v>31</v>
      </c>
      <c r="D215" s="65" t="str">
        <f>UPPER(TEXT(MONTH(Table2[[#This Row],[DATE]])*29,"mmm"))</f>
        <v>AUG</v>
      </c>
      <c r="E215" s="3">
        <f t="shared" si="3"/>
        <v>45871</v>
      </c>
      <c r="F215" s="4">
        <v>0.96944444444444455</v>
      </c>
      <c r="G215" s="11">
        <f>SUMIFS(CHPP_DELAY[DELAY],CHPP_DELAY[MTN DELAY TYPE],"Unscheduled",CHPP_DELAY[DATE],Table2[[#This Row],[DATE]])</f>
        <v>0.59999999999999654</v>
      </c>
      <c r="H215" s="11">
        <f>SUMIFS(CHPP_DELAY[DELAY],CHPP_DELAY[MTN DELAY TYPE],"Scheduled",CHPP_DELAY[DATE],Table2[[#This Row],[DATE]])</f>
        <v>0</v>
      </c>
      <c r="I215" s="11">
        <f>SUM(Table2[[#This Row],[UNSCHEDULED]:[SCHEDULED]])</f>
        <v>0.59999999999999654</v>
      </c>
    </row>
    <row r="216" spans="2:9" x14ac:dyDescent="0.25">
      <c r="B216">
        <f>_xlfn.ISOWEEKNUM(Table2[[#This Row],[DATE]])</f>
        <v>31</v>
      </c>
      <c r="C216" s="65">
        <f>_xlfn.ISOWEEKNUM(Table2[[#This Row],[DATE]])</f>
        <v>31</v>
      </c>
      <c r="D216" s="65" t="str">
        <f>UPPER(TEXT(MONTH(Table2[[#This Row],[DATE]])*29,"mmm"))</f>
        <v>AUG</v>
      </c>
      <c r="E216" s="3">
        <f t="shared" si="3"/>
        <v>45872</v>
      </c>
      <c r="F216" s="4">
        <v>0.98402777777777772</v>
      </c>
      <c r="G216" s="11">
        <f>SUMIFS(CHPP_DELAY[DELAY],CHPP_DELAY[MTN DELAY TYPE],"Unscheduled",CHPP_DELAY[DATE],Table2[[#This Row],[DATE]])</f>
        <v>0.11666666666666892</v>
      </c>
      <c r="H216" s="11">
        <f>SUMIFS(CHPP_DELAY[DELAY],CHPP_DELAY[MTN DELAY TYPE],"Scheduled",CHPP_DELAY[DATE],Table2[[#This Row],[DATE]])</f>
        <v>0</v>
      </c>
      <c r="I216" s="11">
        <f>SUM(Table2[[#This Row],[UNSCHEDULED]:[SCHEDULED]])</f>
        <v>0.11666666666666892</v>
      </c>
    </row>
    <row r="217" spans="2:9" x14ac:dyDescent="0.25">
      <c r="B217">
        <f>_xlfn.ISOWEEKNUM(Table2[[#This Row],[DATE]])</f>
        <v>32</v>
      </c>
      <c r="C217" s="65">
        <f>_xlfn.ISOWEEKNUM(Table2[[#This Row],[DATE]])</f>
        <v>32</v>
      </c>
      <c r="D217" s="65" t="str">
        <f>UPPER(TEXT(MONTH(Table2[[#This Row],[DATE]])*29,"mmm"))</f>
        <v>AUG</v>
      </c>
      <c r="E217" s="3">
        <f t="shared" si="3"/>
        <v>45873</v>
      </c>
      <c r="F217" s="4">
        <v>0.72291666666666654</v>
      </c>
      <c r="G217" s="11">
        <f>SUMIFS(CHPP_DELAY[DELAY],CHPP_DELAY[MTN DELAY TYPE],"Unscheduled",CHPP_DELAY[DATE],Table2[[#This Row],[DATE]])</f>
        <v>5.4000000000000021</v>
      </c>
      <c r="H217" s="11">
        <f>SUMIFS(CHPP_DELAY[DELAY],CHPP_DELAY[MTN DELAY TYPE],"Scheduled",CHPP_DELAY[DATE],Table2[[#This Row],[DATE]])</f>
        <v>0</v>
      </c>
      <c r="I217" s="11">
        <f>SUM(Table2[[#This Row],[UNSCHEDULED]:[SCHEDULED]])</f>
        <v>5.4000000000000021</v>
      </c>
    </row>
    <row r="218" spans="2:9" x14ac:dyDescent="0.25">
      <c r="B218">
        <f>_xlfn.ISOWEEKNUM(Table2[[#This Row],[DATE]])</f>
        <v>32</v>
      </c>
      <c r="C218" s="65">
        <f>_xlfn.ISOWEEKNUM(Table2[[#This Row],[DATE]])</f>
        <v>32</v>
      </c>
      <c r="D218" s="65" t="str">
        <f>UPPER(TEXT(MONTH(Table2[[#This Row],[DATE]])*29,"mmm"))</f>
        <v>AUG</v>
      </c>
      <c r="E218" s="3">
        <f t="shared" si="3"/>
        <v>45874</v>
      </c>
      <c r="F218" s="4">
        <v>0.39583333333333326</v>
      </c>
      <c r="G218" s="11">
        <f>SUMIFS(CHPP_DELAY[DELAY],CHPP_DELAY[MTN DELAY TYPE],"Unscheduled",CHPP_DELAY[DATE],Table2[[#This Row],[DATE]])</f>
        <v>0.35000000000000142</v>
      </c>
      <c r="H218" s="11">
        <f>SUMIFS(CHPP_DELAY[DELAY],CHPP_DELAY[MTN DELAY TYPE],"Scheduled",CHPP_DELAY[DATE],Table2[[#This Row],[DATE]])</f>
        <v>14.15</v>
      </c>
      <c r="I218" s="11">
        <f>SUM(Table2[[#This Row],[UNSCHEDULED]:[SCHEDULED]])</f>
        <v>14.500000000000002</v>
      </c>
    </row>
    <row r="219" spans="2:9" x14ac:dyDescent="0.25">
      <c r="B219">
        <f>_xlfn.ISOWEEKNUM(Table2[[#This Row],[DATE]])</f>
        <v>32</v>
      </c>
      <c r="C219" s="65">
        <f>_xlfn.ISOWEEKNUM(Table2[[#This Row],[DATE]])</f>
        <v>32</v>
      </c>
      <c r="D219" s="65" t="str">
        <f>UPPER(TEXT(MONTH(Table2[[#This Row],[DATE]])*29,"mmm"))</f>
        <v>AUG</v>
      </c>
      <c r="E219" s="3">
        <f t="shared" ref="E219:E237" si="4">E218+1</f>
        <v>45875</v>
      </c>
      <c r="F219" s="4">
        <v>0.8555555555555554</v>
      </c>
      <c r="G219" s="11">
        <f>SUMIFS(CHPP_DELAY[DELAY],CHPP_DELAY[MTN DELAY TYPE],"Unscheduled",CHPP_DELAY[DATE],Table2[[#This Row],[DATE]])</f>
        <v>3.4666666666666703</v>
      </c>
      <c r="H219" s="11">
        <f>SUMIFS(CHPP_DELAY[DELAY],CHPP_DELAY[MTN DELAY TYPE],"Scheduled",CHPP_DELAY[DATE],Table2[[#This Row],[DATE]])</f>
        <v>0</v>
      </c>
      <c r="I219" s="11">
        <f>SUM(Table2[[#This Row],[UNSCHEDULED]:[SCHEDULED]])</f>
        <v>3.4666666666666703</v>
      </c>
    </row>
    <row r="220" spans="2:9" x14ac:dyDescent="0.25">
      <c r="B220">
        <f>_xlfn.ISOWEEKNUM(Table2[[#This Row],[DATE]])</f>
        <v>32</v>
      </c>
      <c r="C220" s="65">
        <f>_xlfn.ISOWEEKNUM(Table2[[#This Row],[DATE]])</f>
        <v>32</v>
      </c>
      <c r="D220" s="65" t="str">
        <f>UPPER(TEXT(MONTH(Table2[[#This Row],[DATE]])*29,"mmm"))</f>
        <v>AUG</v>
      </c>
      <c r="E220" s="3">
        <f t="shared" si="4"/>
        <v>45876</v>
      </c>
      <c r="F220" s="4">
        <v>1</v>
      </c>
      <c r="G220" s="11">
        <f>SUMIFS(CHPP_DELAY[DELAY],CHPP_DELAY[MTN DELAY TYPE],"Unscheduled",CHPP_DELAY[DATE],Table2[[#This Row],[DATE]])</f>
        <v>0</v>
      </c>
      <c r="H220" s="11">
        <f>SUMIFS(CHPP_DELAY[DELAY],CHPP_DELAY[MTN DELAY TYPE],"Scheduled",CHPP_DELAY[DATE],Table2[[#This Row],[DATE]])</f>
        <v>0</v>
      </c>
      <c r="I220" s="11">
        <f>SUM(Table2[[#This Row],[UNSCHEDULED]:[SCHEDULED]])</f>
        <v>0</v>
      </c>
    </row>
    <row r="221" spans="2:9" x14ac:dyDescent="0.25">
      <c r="B221">
        <f>_xlfn.ISOWEEKNUM(Table2[[#This Row],[DATE]])</f>
        <v>32</v>
      </c>
      <c r="C221" s="65">
        <f>_xlfn.ISOWEEKNUM(Table2[[#This Row],[DATE]])</f>
        <v>32</v>
      </c>
      <c r="D221" s="65" t="str">
        <f>UPPER(TEXT(MONTH(Table2[[#This Row],[DATE]])*29,"mmm"))</f>
        <v>AUG</v>
      </c>
      <c r="E221" s="3">
        <f t="shared" si="4"/>
        <v>45877</v>
      </c>
      <c r="F221" s="4">
        <v>0.67916666666666659</v>
      </c>
      <c r="G221" s="11">
        <f>SUMIFS(CHPP_DELAY[DELAY],CHPP_DELAY[MTN DELAY TYPE],"Unscheduled",CHPP_DELAY[DATE],Table2[[#This Row],[DATE]])</f>
        <v>7.700000000000002</v>
      </c>
      <c r="H221" s="11">
        <f>SUMIFS(CHPP_DELAY[DELAY],CHPP_DELAY[MTN DELAY TYPE],"Scheduled",CHPP_DELAY[DATE],Table2[[#This Row],[DATE]])</f>
        <v>0</v>
      </c>
      <c r="I221" s="11">
        <f>SUM(Table2[[#This Row],[UNSCHEDULED]:[SCHEDULED]])</f>
        <v>7.700000000000002</v>
      </c>
    </row>
    <row r="222" spans="2:9" x14ac:dyDescent="0.25">
      <c r="B222">
        <f>_xlfn.ISOWEEKNUM(Table2[[#This Row],[DATE]])</f>
        <v>32</v>
      </c>
      <c r="C222" s="65">
        <f>_xlfn.ISOWEEKNUM(Table2[[#This Row],[DATE]])</f>
        <v>32</v>
      </c>
      <c r="D222" s="65" t="str">
        <f>UPPER(TEXT(MONTH(Table2[[#This Row],[DATE]])*29,"mmm"))</f>
        <v>AUG</v>
      </c>
      <c r="E222" s="3">
        <f t="shared" si="4"/>
        <v>45878</v>
      </c>
      <c r="F222" s="4">
        <v>1</v>
      </c>
      <c r="G222" s="11">
        <f>SUMIFS(CHPP_DELAY[DELAY],CHPP_DELAY[MTN DELAY TYPE],"Unscheduled",CHPP_DELAY[DATE],Table2[[#This Row],[DATE]])</f>
        <v>0</v>
      </c>
      <c r="H222" s="11">
        <f>SUMIFS(CHPP_DELAY[DELAY],CHPP_DELAY[MTN DELAY TYPE],"Scheduled",CHPP_DELAY[DATE],Table2[[#This Row],[DATE]])</f>
        <v>0</v>
      </c>
      <c r="I222" s="11">
        <f>SUM(Table2[[#This Row],[UNSCHEDULED]:[SCHEDULED]])</f>
        <v>0</v>
      </c>
    </row>
    <row r="223" spans="2:9" x14ac:dyDescent="0.25">
      <c r="B223">
        <f>_xlfn.ISOWEEKNUM(Table2[[#This Row],[DATE]])</f>
        <v>32</v>
      </c>
      <c r="C223" s="65">
        <f>_xlfn.ISOWEEKNUM(Table2[[#This Row],[DATE]])</f>
        <v>32</v>
      </c>
      <c r="D223" s="65" t="str">
        <f>UPPER(TEXT(MONTH(Table2[[#This Row],[DATE]])*29,"mmm"))</f>
        <v>AUG</v>
      </c>
      <c r="E223" s="3">
        <f t="shared" si="4"/>
        <v>45879</v>
      </c>
      <c r="F223" s="4">
        <v>0.99097222222222214</v>
      </c>
      <c r="G223" s="11">
        <f>SUMIFS(CHPP_DELAY[DELAY],CHPP_DELAY[MTN DELAY TYPE],"Unscheduled",CHPP_DELAY[DATE],Table2[[#This Row],[DATE]])</f>
        <v>0.21666666666666856</v>
      </c>
      <c r="H223" s="11">
        <f>SUMIFS(CHPP_DELAY[DELAY],CHPP_DELAY[MTN DELAY TYPE],"Scheduled",CHPP_DELAY[DATE],Table2[[#This Row],[DATE]])</f>
        <v>0</v>
      </c>
      <c r="I223" s="11">
        <f>SUM(Table2[[#This Row],[UNSCHEDULED]:[SCHEDULED]])</f>
        <v>0.21666666666666856</v>
      </c>
    </row>
    <row r="224" spans="2:9" x14ac:dyDescent="0.25">
      <c r="B224">
        <f>_xlfn.ISOWEEKNUM(Table2[[#This Row],[DATE]])</f>
        <v>33</v>
      </c>
      <c r="C224" s="65">
        <f>_xlfn.ISOWEEKNUM(Table2[[#This Row],[DATE]])</f>
        <v>33</v>
      </c>
      <c r="D224" s="65" t="str">
        <f>UPPER(TEXT(MONTH(Table2[[#This Row],[DATE]])*29,"mmm"))</f>
        <v>AUG</v>
      </c>
      <c r="E224" s="3">
        <f t="shared" si="4"/>
        <v>45880</v>
      </c>
      <c r="F224" s="4">
        <v>1</v>
      </c>
      <c r="G224" s="11">
        <f>SUMIFS(CHPP_DELAY[DELAY],CHPP_DELAY[MTN DELAY TYPE],"Unscheduled",CHPP_DELAY[DATE],Table2[[#This Row],[DATE]])</f>
        <v>0</v>
      </c>
      <c r="H224" s="11">
        <f>SUMIFS(CHPP_DELAY[DELAY],CHPP_DELAY[MTN DELAY TYPE],"Scheduled",CHPP_DELAY[DATE],Table2[[#This Row],[DATE]])</f>
        <v>0</v>
      </c>
      <c r="I224" s="11">
        <f>SUM(Table2[[#This Row],[UNSCHEDULED]:[SCHEDULED]])</f>
        <v>0</v>
      </c>
    </row>
    <row r="225" spans="2:9" x14ac:dyDescent="0.25">
      <c r="B225">
        <f>_xlfn.ISOWEEKNUM(Table2[[#This Row],[DATE]])</f>
        <v>33</v>
      </c>
      <c r="C225" s="65">
        <f>_xlfn.ISOWEEKNUM(Table2[[#This Row],[DATE]])</f>
        <v>33</v>
      </c>
      <c r="D225" s="65" t="str">
        <f>UPPER(TEXT(MONTH(Table2[[#This Row],[DATE]])*29,"mmm"))</f>
        <v>AUG</v>
      </c>
      <c r="E225" s="3">
        <f t="shared" si="4"/>
        <v>45881</v>
      </c>
      <c r="F225" s="4">
        <v>0.8930555555555556</v>
      </c>
      <c r="G225" s="11">
        <f>SUMIFS(CHPP_DELAY[DELAY],CHPP_DELAY[MTN DELAY TYPE],"Unscheduled",CHPP_DELAY[DATE],Table2[[#This Row],[DATE]])</f>
        <v>0</v>
      </c>
      <c r="H225" s="11">
        <f>SUMIFS(CHPP_DELAY[DELAY],CHPP_DELAY[MTN DELAY TYPE],"Scheduled",CHPP_DELAY[DATE],Table2[[#This Row],[DATE]])</f>
        <v>0</v>
      </c>
      <c r="I225" s="11">
        <f>SUM(Table2[[#This Row],[UNSCHEDULED]:[SCHEDULED]])</f>
        <v>0</v>
      </c>
    </row>
    <row r="226" spans="2:9" x14ac:dyDescent="0.25">
      <c r="B226">
        <f>_xlfn.ISOWEEKNUM(Table2[[#This Row],[DATE]])</f>
        <v>33</v>
      </c>
      <c r="C226" s="65">
        <f>_xlfn.ISOWEEKNUM(Table2[[#This Row],[DATE]])</f>
        <v>33</v>
      </c>
      <c r="D226" s="65" t="str">
        <f>UPPER(TEXT(MONTH(Table2[[#This Row],[DATE]])*29,"mmm"))</f>
        <v>AUG</v>
      </c>
      <c r="E226" s="3">
        <f t="shared" si="4"/>
        <v>45882</v>
      </c>
      <c r="F226" s="4">
        <v>0.87291666666666667</v>
      </c>
      <c r="G226" s="11">
        <f>SUMIFS(CHPP_DELAY[DELAY],CHPP_DELAY[MTN DELAY TYPE],"Unscheduled",CHPP_DELAY[DATE],Table2[[#This Row],[DATE]])</f>
        <v>2.1166666666666671</v>
      </c>
      <c r="H226" s="11">
        <f>SUMIFS(CHPP_DELAY[DELAY],CHPP_DELAY[MTN DELAY TYPE],"Scheduled",CHPP_DELAY[DATE],Table2[[#This Row],[DATE]])</f>
        <v>0</v>
      </c>
      <c r="I226" s="11">
        <f>SUM(Table2[[#This Row],[UNSCHEDULED]:[SCHEDULED]])</f>
        <v>2.1166666666666671</v>
      </c>
    </row>
    <row r="227" spans="2:9" x14ac:dyDescent="0.25">
      <c r="B227">
        <f>_xlfn.ISOWEEKNUM(Table2[[#This Row],[DATE]])</f>
        <v>33</v>
      </c>
      <c r="C227" s="65">
        <f>_xlfn.ISOWEEKNUM(Table2[[#This Row],[DATE]])</f>
        <v>33</v>
      </c>
      <c r="D227" s="65" t="str">
        <f>UPPER(TEXT(MONTH(Table2[[#This Row],[DATE]])*29,"mmm"))</f>
        <v>AUG</v>
      </c>
      <c r="E227" s="3">
        <f t="shared" si="4"/>
        <v>45883</v>
      </c>
      <c r="F227" s="4">
        <v>0.98055555555555551</v>
      </c>
      <c r="G227" s="11">
        <f>SUMIFS(CHPP_DELAY[DELAY],CHPP_DELAY[MTN DELAY TYPE],"Unscheduled",CHPP_DELAY[DATE],Table2[[#This Row],[DATE]])</f>
        <v>0.46666666666666767</v>
      </c>
      <c r="H227" s="11">
        <f>SUMIFS(CHPP_DELAY[DELAY],CHPP_DELAY[MTN DELAY TYPE],"Scheduled",CHPP_DELAY[DATE],Table2[[#This Row],[DATE]])</f>
        <v>0</v>
      </c>
      <c r="I227" s="11">
        <f>SUM(Table2[[#This Row],[UNSCHEDULED]:[SCHEDULED]])</f>
        <v>0.46666666666666767</v>
      </c>
    </row>
    <row r="228" spans="2:9" x14ac:dyDescent="0.25">
      <c r="B228">
        <f>_xlfn.ISOWEEKNUM(Table2[[#This Row],[DATE]])</f>
        <v>33</v>
      </c>
      <c r="C228" s="65">
        <f>_xlfn.ISOWEEKNUM(Table2[[#This Row],[DATE]])</f>
        <v>33</v>
      </c>
      <c r="D228" s="65" t="str">
        <f>UPPER(TEXT(MONTH(Table2[[#This Row],[DATE]])*29,"mmm"))</f>
        <v>AUG</v>
      </c>
      <c r="E228" s="3">
        <f t="shared" si="4"/>
        <v>45884</v>
      </c>
      <c r="F228" s="4">
        <v>1</v>
      </c>
      <c r="G228" s="11">
        <f>SUMIFS(CHPP_DELAY[DELAY],CHPP_DELAY[MTN DELAY TYPE],"Unscheduled",CHPP_DELAY[DATE],Table2[[#This Row],[DATE]])</f>
        <v>0</v>
      </c>
      <c r="H228" s="11">
        <f>SUMIFS(CHPP_DELAY[DELAY],CHPP_DELAY[MTN DELAY TYPE],"Scheduled",CHPP_DELAY[DATE],Table2[[#This Row],[DATE]])</f>
        <v>0</v>
      </c>
      <c r="I228" s="11">
        <f>SUM(Table2[[#This Row],[UNSCHEDULED]:[SCHEDULED]])</f>
        <v>0</v>
      </c>
    </row>
    <row r="229" spans="2:9" x14ac:dyDescent="0.25">
      <c r="B229">
        <f>_xlfn.ISOWEEKNUM(Table2[[#This Row],[DATE]])</f>
        <v>33</v>
      </c>
      <c r="C229" s="65">
        <f>_xlfn.ISOWEEKNUM(Table2[[#This Row],[DATE]])</f>
        <v>33</v>
      </c>
      <c r="D229" s="65" t="str">
        <f>UPPER(TEXT(MONTH(Table2[[#This Row],[DATE]])*29,"mmm"))</f>
        <v>AUG</v>
      </c>
      <c r="E229" s="3">
        <f t="shared" si="4"/>
        <v>45885</v>
      </c>
      <c r="F229" s="4">
        <v>0.95347222222222217</v>
      </c>
      <c r="G229" s="11">
        <f>SUMIFS(CHPP_DELAY[DELAY],CHPP_DELAY[MTN DELAY TYPE],"Unscheduled",CHPP_DELAY[DATE],Table2[[#This Row],[DATE]])</f>
        <v>0.13333333333333286</v>
      </c>
      <c r="H229" s="11">
        <f>SUMIFS(CHPP_DELAY[DELAY],CHPP_DELAY[MTN DELAY TYPE],"Scheduled",CHPP_DELAY[DATE],Table2[[#This Row],[DATE]])</f>
        <v>0</v>
      </c>
      <c r="I229" s="11">
        <f>SUM(Table2[[#This Row],[UNSCHEDULED]:[SCHEDULED]])</f>
        <v>0.13333333333333286</v>
      </c>
    </row>
    <row r="230" spans="2:9" x14ac:dyDescent="0.25">
      <c r="B230">
        <f>_xlfn.ISOWEEKNUM(Table2[[#This Row],[DATE]])</f>
        <v>33</v>
      </c>
      <c r="C230" s="65">
        <f>_xlfn.ISOWEEKNUM(Table2[[#This Row],[DATE]])</f>
        <v>33</v>
      </c>
      <c r="D230" s="65" t="str">
        <f>UPPER(TEXT(MONTH(Table2[[#This Row],[DATE]])*29,"mmm"))</f>
        <v>AUG</v>
      </c>
      <c r="E230" s="3">
        <f t="shared" si="4"/>
        <v>45886</v>
      </c>
      <c r="F230" s="4">
        <v>0.75347222222222221</v>
      </c>
      <c r="G230" s="11">
        <f>SUMIFS(CHPP_DELAY[DELAY],CHPP_DELAY[MTN DELAY TYPE],"Unscheduled",CHPP_DELAY[DATE],Table2[[#This Row],[DATE]])</f>
        <v>5.7833333333333341</v>
      </c>
      <c r="H230" s="11">
        <f>SUMIFS(CHPP_DELAY[DELAY],CHPP_DELAY[MTN DELAY TYPE],"Scheduled",CHPP_DELAY[DATE],Table2[[#This Row],[DATE]])</f>
        <v>0</v>
      </c>
      <c r="I230" s="11">
        <f>SUM(Table2[[#This Row],[UNSCHEDULED]:[SCHEDULED]])</f>
        <v>5.7833333333333341</v>
      </c>
    </row>
    <row r="231" spans="2:9" x14ac:dyDescent="0.25">
      <c r="B231">
        <f>_xlfn.ISOWEEKNUM(Table2[[#This Row],[DATE]])</f>
        <v>34</v>
      </c>
      <c r="C231" s="65">
        <f>_xlfn.ISOWEEKNUM(Table2[[#This Row],[DATE]])</f>
        <v>34</v>
      </c>
      <c r="D231" s="65" t="str">
        <f>UPPER(TEXT(MONTH(Table2[[#This Row],[DATE]])*29,"mmm"))</f>
        <v>AUG</v>
      </c>
      <c r="E231" s="3">
        <f t="shared" si="4"/>
        <v>45887</v>
      </c>
      <c r="F231" s="4">
        <v>0.9770833333333333</v>
      </c>
      <c r="G231" s="11">
        <f>SUMIFS(CHPP_DELAY[DELAY],CHPP_DELAY[MTN DELAY TYPE],"Unscheduled",CHPP_DELAY[DATE],Table2[[#This Row],[DATE]])</f>
        <v>0.24999999999999911</v>
      </c>
      <c r="H231" s="11">
        <f>SUMIFS(CHPP_DELAY[DELAY],CHPP_DELAY[MTN DELAY TYPE],"Scheduled",CHPP_DELAY[DATE],Table2[[#This Row],[DATE]])</f>
        <v>0</v>
      </c>
      <c r="I231" s="11">
        <f>SUM(Table2[[#This Row],[UNSCHEDULED]:[SCHEDULED]])</f>
        <v>0.24999999999999911</v>
      </c>
    </row>
    <row r="232" spans="2:9" x14ac:dyDescent="0.25">
      <c r="B232">
        <f>_xlfn.ISOWEEKNUM(Table2[[#This Row],[DATE]])</f>
        <v>34</v>
      </c>
      <c r="C232" s="65">
        <f>_xlfn.ISOWEEKNUM(Table2[[#This Row],[DATE]])</f>
        <v>34</v>
      </c>
      <c r="D232" s="65" t="str">
        <f>UPPER(TEXT(MONTH(Table2[[#This Row],[DATE]])*29,"mmm"))</f>
        <v>AUG</v>
      </c>
      <c r="E232" s="3">
        <f t="shared" si="4"/>
        <v>45888</v>
      </c>
      <c r="F232" s="4">
        <v>0.98888888888888893</v>
      </c>
      <c r="G232" s="11">
        <f>SUMIFS(CHPP_DELAY[DELAY],CHPP_DELAY[MTN DELAY TYPE],"Unscheduled",CHPP_DELAY[DATE],Table2[[#This Row],[DATE]])</f>
        <v>0.13333333333333286</v>
      </c>
      <c r="H232" s="11">
        <f>SUMIFS(CHPP_DELAY[DELAY],CHPP_DELAY[MTN DELAY TYPE],"Scheduled",CHPP_DELAY[DATE],Table2[[#This Row],[DATE]])</f>
        <v>0</v>
      </c>
      <c r="I232" s="11">
        <f>SUM(Table2[[#This Row],[UNSCHEDULED]:[SCHEDULED]])</f>
        <v>0.13333333333333286</v>
      </c>
    </row>
    <row r="233" spans="2:9" x14ac:dyDescent="0.25">
      <c r="B233">
        <f>_xlfn.ISOWEEKNUM(Table2[[#This Row],[DATE]])</f>
        <v>34</v>
      </c>
      <c r="C233" s="65">
        <f>_xlfn.ISOWEEKNUM(Table2[[#This Row],[DATE]])</f>
        <v>34</v>
      </c>
      <c r="D233" s="65" t="str">
        <f>UPPER(TEXT(MONTH(Table2[[#This Row],[DATE]])*29,"mmm"))</f>
        <v>AUG</v>
      </c>
      <c r="E233" s="3">
        <f t="shared" si="4"/>
        <v>45889</v>
      </c>
      <c r="F233" s="4">
        <v>0.99722222222222223</v>
      </c>
      <c r="G233" s="11">
        <f>SUMIFS(CHPP_DELAY[DELAY],CHPP_DELAY[MTN DELAY TYPE],"Unscheduled",CHPP_DELAY[DATE],Table2[[#This Row],[DATE]])</f>
        <v>6.666666666666643E-2</v>
      </c>
      <c r="H233" s="11">
        <f>SUMIFS(CHPP_DELAY[DELAY],CHPP_DELAY[MTN DELAY TYPE],"Scheduled",CHPP_DELAY[DATE],Table2[[#This Row],[DATE]])</f>
        <v>0</v>
      </c>
      <c r="I233" s="11">
        <f>SUM(Table2[[#This Row],[UNSCHEDULED]:[SCHEDULED]])</f>
        <v>6.666666666666643E-2</v>
      </c>
    </row>
    <row r="234" spans="2:9" x14ac:dyDescent="0.25">
      <c r="B234">
        <f>_xlfn.ISOWEEKNUM(Table2[[#This Row],[DATE]])</f>
        <v>34</v>
      </c>
      <c r="C234" s="65">
        <f>_xlfn.ISOWEEKNUM(Table2[[#This Row],[DATE]])</f>
        <v>34</v>
      </c>
      <c r="D234" s="65" t="str">
        <f>UPPER(TEXT(MONTH(Table2[[#This Row],[DATE]])*29,"mmm"))</f>
        <v>AUG</v>
      </c>
      <c r="E234" s="3">
        <f t="shared" si="4"/>
        <v>45890</v>
      </c>
      <c r="F234" s="4">
        <v>0.98333333333333339</v>
      </c>
      <c r="G234" s="11">
        <f>SUMIFS(CHPP_DELAY[DELAY],CHPP_DELAY[MTN DELAY TYPE],"Unscheduled",CHPP_DELAY[DATE],Table2[[#This Row],[DATE]])</f>
        <v>1.6666666666666607E-2</v>
      </c>
      <c r="H234" s="11">
        <f>SUMIFS(CHPP_DELAY[DELAY],CHPP_DELAY[MTN DELAY TYPE],"Scheduled",CHPP_DELAY[DATE],Table2[[#This Row],[DATE]])</f>
        <v>0</v>
      </c>
      <c r="I234" s="11">
        <f>SUM(Table2[[#This Row],[UNSCHEDULED]:[SCHEDULED]])</f>
        <v>1.6666666666666607E-2</v>
      </c>
    </row>
    <row r="235" spans="2:9" x14ac:dyDescent="0.25">
      <c r="B235">
        <f>_xlfn.ISOWEEKNUM(Table2[[#This Row],[DATE]])</f>
        <v>34</v>
      </c>
      <c r="C235" s="65">
        <f>_xlfn.ISOWEEKNUM(Table2[[#This Row],[DATE]])</f>
        <v>34</v>
      </c>
      <c r="D235" s="65" t="str">
        <f>UPPER(TEXT(MONTH(Table2[[#This Row],[DATE]])*29,"mmm"))</f>
        <v>AUG</v>
      </c>
      <c r="E235" s="3">
        <f t="shared" si="4"/>
        <v>45891</v>
      </c>
      <c r="F235" s="4">
        <v>0.55138888888888882</v>
      </c>
      <c r="G235" s="11">
        <f>SUMIFS(CHPP_DELAY[DELAY],CHPP_DELAY[MTN DELAY TYPE],"Unscheduled",CHPP_DELAY[DATE],Table2[[#This Row],[DATE]])</f>
        <v>10.166666666666668</v>
      </c>
      <c r="H235" s="11">
        <f>SUMIFS(CHPP_DELAY[DELAY],CHPP_DELAY[MTN DELAY TYPE],"Scheduled",CHPP_DELAY[DATE],Table2[[#This Row],[DATE]])</f>
        <v>0</v>
      </c>
      <c r="I235" s="11">
        <f>SUM(Table2[[#This Row],[UNSCHEDULED]:[SCHEDULED]])</f>
        <v>10.166666666666668</v>
      </c>
    </row>
    <row r="236" spans="2:9" x14ac:dyDescent="0.25">
      <c r="B236">
        <f>_xlfn.ISOWEEKNUM(Table2[[#This Row],[DATE]])</f>
        <v>34</v>
      </c>
      <c r="C236" s="65">
        <f>_xlfn.ISOWEEKNUM(Table2[[#This Row],[DATE]])</f>
        <v>34</v>
      </c>
      <c r="D236" s="65" t="str">
        <f>UPPER(TEXT(MONTH(Table2[[#This Row],[DATE]])*29,"mmm"))</f>
        <v>AUG</v>
      </c>
      <c r="E236" s="3">
        <f t="shared" si="4"/>
        <v>45892</v>
      </c>
      <c r="F236" s="4">
        <v>0.99583333333333335</v>
      </c>
      <c r="G236" s="11">
        <f>SUMIFS(CHPP_DELAY[DELAY],CHPP_DELAY[MTN DELAY TYPE],"Unscheduled",CHPP_DELAY[DATE],Table2[[#This Row],[DATE]])</f>
        <v>9.9999999999999645E-2</v>
      </c>
      <c r="H236" s="11">
        <f>SUMIFS(CHPP_DELAY[DELAY],CHPP_DELAY[MTN DELAY TYPE],"Scheduled",CHPP_DELAY[DATE],Table2[[#This Row],[DATE]])</f>
        <v>0</v>
      </c>
      <c r="I236" s="11">
        <f>SUM(Table2[[#This Row],[UNSCHEDULED]:[SCHEDULED]])</f>
        <v>9.9999999999999645E-2</v>
      </c>
    </row>
    <row r="237" spans="2:9" x14ac:dyDescent="0.25">
      <c r="B237">
        <f>_xlfn.ISOWEEKNUM(Table2[[#This Row],[DATE]])</f>
        <v>34</v>
      </c>
      <c r="C237" s="65">
        <f>_xlfn.ISOWEEKNUM(Table2[[#This Row],[DATE]])</f>
        <v>34</v>
      </c>
      <c r="D237" s="65" t="str">
        <f>UPPER(TEXT(MONTH(Table2[[#This Row],[DATE]])*29,"mmm"))</f>
        <v>AUG</v>
      </c>
      <c r="E237" s="3">
        <f t="shared" si="4"/>
        <v>45893</v>
      </c>
      <c r="F237" s="4">
        <v>0.86875000000000002</v>
      </c>
      <c r="G237" s="11">
        <f>SUMIFS(CHPP_DELAY[DELAY],CHPP_DELAY[MTN DELAY TYPE],"Unscheduled",CHPP_DELAY[DATE],Table2[[#This Row],[DATE]])</f>
        <v>0</v>
      </c>
      <c r="H237" s="11">
        <f>SUMIFS(CHPP_DELAY[DELAY],CHPP_DELAY[MTN DELAY TYPE],"Scheduled",CHPP_DELAY[DATE],Table2[[#This Row],[DATE]])</f>
        <v>0</v>
      </c>
      <c r="I237" s="11">
        <f>SUM(Table2[[#This Row],[UNSCHEDULED]:[SCHEDULED]])</f>
        <v>0</v>
      </c>
    </row>
    <row r="238" spans="2:9" x14ac:dyDescent="0.25">
      <c r="B238">
        <f>_xlfn.ISOWEEKNUM(Table2[[#This Row],[DATE]])</f>
        <v>35</v>
      </c>
      <c r="C238" s="65">
        <f>_xlfn.ISOWEEKNUM(Table2[[#This Row],[DATE]])</f>
        <v>35</v>
      </c>
      <c r="D238" s="65" t="str">
        <f>UPPER(TEXT(MONTH(Table2[[#This Row],[DATE]])*29,"mmm"))</f>
        <v>AUG</v>
      </c>
      <c r="E238" s="3">
        <f t="shared" ref="E238:E248" si="5">E237+1</f>
        <v>45894</v>
      </c>
      <c r="F238" s="4">
        <v>1</v>
      </c>
      <c r="G238" s="11">
        <f>SUMIFS(CHPP_DELAY[DELAY],CHPP_DELAY[MTN DELAY TYPE],"Unscheduled",CHPP_DELAY[DATE],Table2[[#This Row],[DATE]])</f>
        <v>0</v>
      </c>
      <c r="H238" s="11">
        <f>SUMIFS(CHPP_DELAY[DELAY],CHPP_DELAY[MTN DELAY TYPE],"Scheduled",CHPP_DELAY[DATE],Table2[[#This Row],[DATE]])</f>
        <v>0</v>
      </c>
      <c r="I238" s="11">
        <f>SUM(Table2[[#This Row],[UNSCHEDULED]:[SCHEDULED]])</f>
        <v>0</v>
      </c>
    </row>
    <row r="239" spans="2:9" x14ac:dyDescent="0.25">
      <c r="B239">
        <f>_xlfn.ISOWEEKNUM(Table2[[#This Row],[DATE]])</f>
        <v>35</v>
      </c>
      <c r="C239" s="65">
        <f>_xlfn.ISOWEEKNUM(Table2[[#This Row],[DATE]])</f>
        <v>35</v>
      </c>
      <c r="D239" s="65" t="str">
        <f>UPPER(TEXT(MONTH(Table2[[#This Row],[DATE]])*29,"mmm"))</f>
        <v>AUG</v>
      </c>
      <c r="E239" s="3">
        <f t="shared" si="5"/>
        <v>45895</v>
      </c>
      <c r="F239" s="4">
        <v>0.9784722222222223</v>
      </c>
      <c r="G239" s="11">
        <f>SUMIFS(CHPP_DELAY[DELAY],CHPP_DELAY[MTN DELAY TYPE],"Unscheduled",CHPP_DELAY[DATE],Table2[[#This Row],[DATE]])</f>
        <v>0.2166666666666659</v>
      </c>
      <c r="H239" s="11">
        <f>SUMIFS(CHPP_DELAY[DELAY],CHPP_DELAY[MTN DELAY TYPE],"Scheduled",CHPP_DELAY[DATE],Table2[[#This Row],[DATE]])</f>
        <v>0.29999999999999893</v>
      </c>
      <c r="I239" s="11">
        <f>SUM(Table2[[#This Row],[UNSCHEDULED]:[SCHEDULED]])</f>
        <v>0.51666666666666483</v>
      </c>
    </row>
    <row r="240" spans="2:9" x14ac:dyDescent="0.25">
      <c r="B240">
        <f>_xlfn.ISOWEEKNUM(Table2[[#This Row],[DATE]])</f>
        <v>35</v>
      </c>
      <c r="C240" s="65">
        <f>_xlfn.ISOWEEKNUM(Table2[[#This Row],[DATE]])</f>
        <v>35</v>
      </c>
      <c r="D240" s="65" t="str">
        <f>UPPER(TEXT(MONTH(Table2[[#This Row],[DATE]])*29,"mmm"))</f>
        <v>AUG</v>
      </c>
      <c r="E240" s="3">
        <f t="shared" si="5"/>
        <v>45896</v>
      </c>
      <c r="F240" s="4">
        <v>0</v>
      </c>
      <c r="G240" s="11">
        <f>SUMIFS(CHPP_DELAY[DELAY],CHPP_DELAY[MTN DELAY TYPE],"Unscheduled",CHPP_DELAY[DATE],Table2[[#This Row],[DATE]])</f>
        <v>10</v>
      </c>
      <c r="H240" s="11">
        <f>SUMIFS(CHPP_DELAY[DELAY],CHPP_DELAY[MTN DELAY TYPE],"Scheduled",CHPP_DELAY[DATE],Table2[[#This Row],[DATE]])</f>
        <v>14</v>
      </c>
      <c r="I240" s="11">
        <f>SUM(Table2[[#This Row],[UNSCHEDULED]:[SCHEDULED]])</f>
        <v>24</v>
      </c>
    </row>
    <row r="241" spans="2:9" x14ac:dyDescent="0.25">
      <c r="B241">
        <f>_xlfn.ISOWEEKNUM(Table2[[#This Row],[DATE]])</f>
        <v>35</v>
      </c>
      <c r="C241" s="65">
        <f>_xlfn.ISOWEEKNUM(Table2[[#This Row],[DATE]])</f>
        <v>35</v>
      </c>
      <c r="D241" s="65" t="str">
        <f>UPPER(TEXT(MONTH(Table2[[#This Row],[DATE]])*29,"mmm"))</f>
        <v>AUG</v>
      </c>
      <c r="E241" s="3">
        <f t="shared" si="5"/>
        <v>45897</v>
      </c>
      <c r="F241" s="4">
        <v>0.6527777777777779</v>
      </c>
      <c r="G241" s="11">
        <f>SUMIFS(CHPP_DELAY[DELAY],CHPP_DELAY[MTN DELAY TYPE],"Unscheduled",CHPP_DELAY[DATE],Table2[[#This Row],[DATE]])</f>
        <v>8.1666666666666643</v>
      </c>
      <c r="H241" s="11">
        <f>SUMIFS(CHPP_DELAY[DELAY],CHPP_DELAY[MTN DELAY TYPE],"Scheduled",CHPP_DELAY[DATE],Table2[[#This Row],[DATE]])</f>
        <v>0</v>
      </c>
      <c r="I241" s="11">
        <f>SUM(Table2[[#This Row],[UNSCHEDULED]:[SCHEDULED]])</f>
        <v>8.1666666666666643</v>
      </c>
    </row>
    <row r="242" spans="2:9" x14ac:dyDescent="0.25">
      <c r="B242">
        <f>_xlfn.ISOWEEKNUM(Table2[[#This Row],[DATE]])</f>
        <v>35</v>
      </c>
      <c r="C242" s="65">
        <f>_xlfn.ISOWEEKNUM(Table2[[#This Row],[DATE]])</f>
        <v>35</v>
      </c>
      <c r="D242" s="65" t="str">
        <f>UPPER(TEXT(MONTH(Table2[[#This Row],[DATE]])*29,"mmm"))</f>
        <v>AUG</v>
      </c>
      <c r="E242" s="3">
        <f t="shared" si="5"/>
        <v>45898</v>
      </c>
      <c r="F242" s="4">
        <v>0.96111111111111103</v>
      </c>
      <c r="G242" s="11">
        <f>SUMIFS(CHPP_DELAY[DELAY],CHPP_DELAY[MTN DELAY TYPE],"Unscheduled",CHPP_DELAY[DATE],Table2[[#This Row],[DATE]])</f>
        <v>0</v>
      </c>
      <c r="H242" s="11">
        <f>SUMIFS(CHPP_DELAY[DELAY],CHPP_DELAY[MTN DELAY TYPE],"Scheduled",CHPP_DELAY[DATE],Table2[[#This Row],[DATE]])</f>
        <v>0</v>
      </c>
      <c r="I242" s="11">
        <f>SUM(Table2[[#This Row],[UNSCHEDULED]:[SCHEDULED]])</f>
        <v>0</v>
      </c>
    </row>
    <row r="243" spans="2:9" x14ac:dyDescent="0.25">
      <c r="B243">
        <f>_xlfn.ISOWEEKNUM(Table2[[#This Row],[DATE]])</f>
        <v>35</v>
      </c>
      <c r="C243" s="65">
        <f>_xlfn.ISOWEEKNUM(Table2[[#This Row],[DATE]])</f>
        <v>35</v>
      </c>
      <c r="D243" s="65" t="str">
        <f>UPPER(TEXT(MONTH(Table2[[#This Row],[DATE]])*29,"mmm"))</f>
        <v>AUG</v>
      </c>
      <c r="E243" s="3">
        <f t="shared" si="5"/>
        <v>45899</v>
      </c>
      <c r="F243" s="4">
        <v>0.81527777777777777</v>
      </c>
      <c r="G243" s="11">
        <f>SUMIFS(CHPP_DELAY[DELAY],CHPP_DELAY[MTN DELAY TYPE],"Unscheduled",CHPP_DELAY[DATE],Table2[[#This Row],[DATE]])</f>
        <v>2.7333333333333316</v>
      </c>
      <c r="H243" s="11">
        <f>SUMIFS(CHPP_DELAY[DELAY],CHPP_DELAY[MTN DELAY TYPE],"Scheduled",CHPP_DELAY[DATE],Table2[[#This Row],[DATE]])</f>
        <v>0</v>
      </c>
      <c r="I243" s="11">
        <f>SUM(Table2[[#This Row],[UNSCHEDULED]:[SCHEDULED]])</f>
        <v>2.7333333333333316</v>
      </c>
    </row>
    <row r="244" spans="2:9" x14ac:dyDescent="0.25">
      <c r="B244">
        <f>_xlfn.ISOWEEKNUM(Table2[[#This Row],[DATE]])</f>
        <v>35</v>
      </c>
      <c r="C244" s="65">
        <f>_xlfn.ISOWEEKNUM(Table2[[#This Row],[DATE]])</f>
        <v>35</v>
      </c>
      <c r="D244" s="65" t="str">
        <f>UPPER(TEXT(MONTH(Table2[[#This Row],[DATE]])*29,"mmm"))</f>
        <v>AUG</v>
      </c>
      <c r="E244" s="3">
        <f t="shared" si="5"/>
        <v>45900</v>
      </c>
      <c r="F244" s="4">
        <v>0.92291666666666661</v>
      </c>
      <c r="G244" s="11">
        <f>SUMIFS(CHPP_DELAY[DELAY],CHPP_DELAY[MTN DELAY TYPE],"Unscheduled",CHPP_DELAY[DATE],Table2[[#This Row],[DATE]])</f>
        <v>1.7666666666666684</v>
      </c>
      <c r="H244" s="11">
        <f>SUMIFS(CHPP_DELAY[DELAY],CHPP_DELAY[MTN DELAY TYPE],"Scheduled",CHPP_DELAY[DATE],Table2[[#This Row],[DATE]])</f>
        <v>0</v>
      </c>
      <c r="I244" s="11">
        <f>SUM(Table2[[#This Row],[UNSCHEDULED]:[SCHEDULED]])</f>
        <v>1.7666666666666684</v>
      </c>
    </row>
    <row r="245" spans="2:9" x14ac:dyDescent="0.25">
      <c r="C245" s="65"/>
      <c r="D245" s="65"/>
      <c r="E245" s="3"/>
      <c r="F245" s="4"/>
      <c r="G245" s="11"/>
      <c r="H245" s="11"/>
      <c r="I245" s="11"/>
    </row>
    <row r="246" spans="2:9" x14ac:dyDescent="0.25">
      <c r="C246" s="65"/>
      <c r="D246" s="65"/>
      <c r="E246" s="3"/>
      <c r="F246" s="4"/>
      <c r="G246" s="11"/>
      <c r="H246" s="11"/>
      <c r="I246" s="11"/>
    </row>
    <row r="247" spans="2:9" x14ac:dyDescent="0.25">
      <c r="C247" s="65"/>
      <c r="D247" s="65"/>
      <c r="E247" s="3"/>
      <c r="F247" s="4"/>
      <c r="G247" s="11"/>
      <c r="H247" s="11"/>
      <c r="I247" s="11"/>
    </row>
    <row r="248" spans="2:9" x14ac:dyDescent="0.25">
      <c r="C248" s="65"/>
      <c r="D248" s="65"/>
      <c r="E248" s="3"/>
      <c r="F248" s="4"/>
      <c r="G248" s="11"/>
      <c r="H248" s="11"/>
      <c r="I248" s="11"/>
    </row>
    <row r="249" spans="2:9" x14ac:dyDescent="0.25">
      <c r="C249" s="65"/>
      <c r="D249" s="65"/>
      <c r="E249" s="3"/>
      <c r="F249" s="4"/>
      <c r="G249" s="11"/>
      <c r="H249" s="11"/>
      <c r="I249" s="11"/>
    </row>
    <row r="250" spans="2:9" x14ac:dyDescent="0.25">
      <c r="C250" s="65"/>
      <c r="D250" s="65"/>
      <c r="E250" s="3"/>
      <c r="F250" s="4"/>
      <c r="G250" s="11"/>
      <c r="H250" s="11"/>
      <c r="I250" s="11"/>
    </row>
    <row r="251" spans="2:9" x14ac:dyDescent="0.25">
      <c r="C251" s="65"/>
      <c r="D251" s="65"/>
      <c r="E251" s="3"/>
      <c r="F251" s="4"/>
      <c r="G251" s="11"/>
      <c r="H251" s="11"/>
      <c r="I251" s="11"/>
    </row>
    <row r="252" spans="2:9" x14ac:dyDescent="0.25">
      <c r="C252" s="65"/>
      <c r="D252" s="65"/>
      <c r="E252" s="3"/>
      <c r="F252" s="4"/>
      <c r="G252" s="11"/>
      <c r="H252" s="11"/>
      <c r="I252" s="11"/>
    </row>
    <row r="253" spans="2:9" x14ac:dyDescent="0.25">
      <c r="C253" s="65"/>
      <c r="D253" s="65"/>
      <c r="E253" s="3"/>
      <c r="F253" s="4"/>
      <c r="G253" s="11"/>
      <c r="H253" s="11"/>
      <c r="I253" s="11"/>
    </row>
    <row r="254" spans="2:9" x14ac:dyDescent="0.25">
      <c r="C254" s="65"/>
      <c r="D254" s="65"/>
      <c r="E254" s="3"/>
      <c r="F254" s="4"/>
      <c r="G254" s="11"/>
      <c r="H254" s="11"/>
      <c r="I254" s="11"/>
    </row>
    <row r="255" spans="2:9" x14ac:dyDescent="0.25">
      <c r="C255" s="65"/>
      <c r="D255" s="65"/>
      <c r="E255" s="3"/>
      <c r="F255" s="4"/>
      <c r="G255" s="11"/>
      <c r="H255" s="11"/>
      <c r="I255" s="11"/>
    </row>
    <row r="256" spans="2:9" x14ac:dyDescent="0.25">
      <c r="C256" s="65"/>
      <c r="D256" s="65"/>
      <c r="E256" s="3"/>
      <c r="F256" s="4"/>
      <c r="G256" s="11"/>
      <c r="H256" s="11"/>
      <c r="I256" s="11"/>
    </row>
    <row r="257" spans="3:9" x14ac:dyDescent="0.25">
      <c r="C257" s="65"/>
      <c r="D257" s="65"/>
      <c r="E257" s="3"/>
      <c r="F257" s="4"/>
      <c r="G257" s="11"/>
      <c r="H257" s="11"/>
      <c r="I257" s="11"/>
    </row>
    <row r="258" spans="3:9" x14ac:dyDescent="0.25">
      <c r="C258" s="65"/>
      <c r="D258" s="65"/>
      <c r="E258" s="3"/>
      <c r="F258" s="4"/>
      <c r="G258" s="11"/>
      <c r="H258" s="11"/>
      <c r="I258" s="11"/>
    </row>
    <row r="259" spans="3:9" x14ac:dyDescent="0.25">
      <c r="C259" s="65"/>
      <c r="D259" s="65"/>
      <c r="E259" s="3"/>
      <c r="F259" s="4"/>
      <c r="G259" s="11"/>
      <c r="H259" s="11"/>
      <c r="I259" s="11"/>
    </row>
    <row r="260" spans="3:9" x14ac:dyDescent="0.25">
      <c r="C260" s="65"/>
      <c r="D260" s="65"/>
      <c r="E260" s="3"/>
      <c r="F260" s="4"/>
      <c r="G260" s="11"/>
      <c r="H260" s="11"/>
      <c r="I260" s="11"/>
    </row>
    <row r="261" spans="3:9" x14ac:dyDescent="0.25">
      <c r="C261" s="65"/>
      <c r="D261" s="65"/>
      <c r="E261" s="3"/>
      <c r="F261" s="4"/>
      <c r="G261" s="11"/>
      <c r="H261" s="11"/>
      <c r="I261" s="11"/>
    </row>
    <row r="262" spans="3:9" x14ac:dyDescent="0.25">
      <c r="C262" s="65"/>
      <c r="D262" s="65"/>
      <c r="E262" s="3"/>
      <c r="F262" s="4"/>
      <c r="G262" s="11"/>
      <c r="H262" s="11"/>
      <c r="I262" s="11"/>
    </row>
    <row r="263" spans="3:9" x14ac:dyDescent="0.25">
      <c r="C263" s="65"/>
      <c r="D263" s="65"/>
      <c r="E263" s="3"/>
      <c r="F263" s="4"/>
      <c r="G263" s="11"/>
      <c r="H263" s="11"/>
      <c r="I263" s="11"/>
    </row>
    <row r="264" spans="3:9" x14ac:dyDescent="0.25">
      <c r="C264" s="65"/>
      <c r="D264" s="65"/>
      <c r="E264" s="3"/>
      <c r="F264" s="4"/>
      <c r="G264" s="11"/>
      <c r="H264" s="11"/>
      <c r="I264" s="11"/>
    </row>
    <row r="265" spans="3:9" x14ac:dyDescent="0.25">
      <c r="C265" s="65"/>
      <c r="D265" s="65"/>
      <c r="E265" s="3"/>
      <c r="F265" s="4"/>
      <c r="G265" s="11"/>
      <c r="H265" s="11"/>
      <c r="I265" s="11"/>
    </row>
    <row r="266" spans="3:9" x14ac:dyDescent="0.25">
      <c r="C266" s="65"/>
      <c r="D266" s="65"/>
      <c r="E266" s="3"/>
      <c r="F266" s="4"/>
      <c r="G266" s="11"/>
      <c r="H266" s="11"/>
      <c r="I266" s="11"/>
    </row>
    <row r="267" spans="3:9" x14ac:dyDescent="0.25">
      <c r="C267" s="65"/>
      <c r="D267" s="65"/>
      <c r="E267" s="3"/>
      <c r="F267" s="4"/>
      <c r="G267" s="11"/>
      <c r="H267" s="11"/>
      <c r="I267" s="11"/>
    </row>
    <row r="268" spans="3:9" x14ac:dyDescent="0.25">
      <c r="C268" s="65"/>
      <c r="D268" s="65"/>
      <c r="E268" s="3"/>
      <c r="F268" s="4"/>
      <c r="G268" s="11"/>
      <c r="H268" s="11"/>
      <c r="I268" s="11"/>
    </row>
    <row r="269" spans="3:9" x14ac:dyDescent="0.25">
      <c r="C269" s="65"/>
      <c r="D269" s="65"/>
      <c r="E269" s="3"/>
      <c r="F269" s="4"/>
      <c r="G269" s="11"/>
      <c r="H269" s="11"/>
      <c r="I269" s="11"/>
    </row>
    <row r="270" spans="3:9" x14ac:dyDescent="0.25">
      <c r="C270" s="65"/>
      <c r="D270" s="65"/>
      <c r="E270" s="3"/>
      <c r="F270" s="4"/>
      <c r="G270" s="11"/>
      <c r="H270" s="11"/>
      <c r="I270" s="11"/>
    </row>
    <row r="271" spans="3:9" x14ac:dyDescent="0.25">
      <c r="C271" s="65"/>
      <c r="D271" s="65"/>
      <c r="E271" s="3"/>
      <c r="F271" s="4"/>
      <c r="G271" s="11"/>
      <c r="H271" s="11"/>
      <c r="I271" s="11"/>
    </row>
    <row r="272" spans="3:9" x14ac:dyDescent="0.25">
      <c r="C272" s="65"/>
      <c r="D272" s="65"/>
      <c r="E272" s="3"/>
      <c r="F272" s="4"/>
      <c r="G272" s="11"/>
      <c r="H272" s="11"/>
      <c r="I272" s="11"/>
    </row>
    <row r="273" spans="3:9" x14ac:dyDescent="0.25">
      <c r="C273" s="65"/>
      <c r="D273" s="65"/>
      <c r="E273" s="3"/>
      <c r="F273" s="4"/>
      <c r="G273" s="11"/>
      <c r="H273" s="11"/>
      <c r="I273" s="11"/>
    </row>
    <row r="274" spans="3:9" x14ac:dyDescent="0.25">
      <c r="C274" s="65"/>
      <c r="D274" s="65"/>
      <c r="E274" s="3"/>
      <c r="F274" s="4"/>
      <c r="G274" s="11"/>
      <c r="H274" s="11"/>
      <c r="I274" s="11"/>
    </row>
    <row r="275" spans="3:9" x14ac:dyDescent="0.25">
      <c r="C275" s="65"/>
      <c r="D275" s="65"/>
      <c r="E275" s="3"/>
      <c r="F275" s="4"/>
      <c r="G275" s="11"/>
      <c r="H275" s="11"/>
      <c r="I275" s="11"/>
    </row>
  </sheetData>
  <phoneticPr fontId="4" type="noConversion"/>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C69AD-D416-45AE-986F-1870503CE0E2}">
  <dimension ref="B1:AB2160"/>
  <sheetViews>
    <sheetView showGridLines="0" tabSelected="1" topLeftCell="I4" zoomScale="70" zoomScaleNormal="70" workbookViewId="0">
      <selection activeCell="K9" sqref="K9"/>
    </sheetView>
  </sheetViews>
  <sheetFormatPr defaultRowHeight="15" x14ac:dyDescent="0.25"/>
  <cols>
    <col min="1" max="1" width="2.140625" customWidth="1"/>
    <col min="2" max="2" width="8" customWidth="1"/>
    <col min="3" max="3" width="10.7109375" customWidth="1"/>
    <col min="4" max="4" width="8.7109375" customWidth="1"/>
    <col min="5" max="5" width="12.85546875" bestFit="1" customWidth="1"/>
    <col min="6" max="6" width="17.85546875" bestFit="1" customWidth="1"/>
    <col min="7" max="7" width="26.140625" bestFit="1" customWidth="1"/>
    <col min="8" max="8" width="13.42578125" bestFit="1" customWidth="1"/>
    <col min="9" max="9" width="12.7109375" bestFit="1" customWidth="1"/>
    <col min="10" max="10" width="36.42578125" customWidth="1"/>
    <col min="11" max="11" width="88.42578125" customWidth="1"/>
    <col min="12" max="12" width="13.140625" customWidth="1"/>
    <col min="15" max="15" width="12.85546875" customWidth="1"/>
    <col min="16" max="16" width="14" customWidth="1"/>
    <col min="17" max="17" width="13" customWidth="1"/>
    <col min="18" max="19" width="14.140625" customWidth="1"/>
    <col min="20" max="20" width="10.5703125" customWidth="1"/>
    <col min="21" max="21" width="18.42578125" customWidth="1"/>
    <col min="22" max="22" width="16.42578125" customWidth="1"/>
    <col min="23" max="23" width="17.85546875" customWidth="1"/>
    <col min="24" max="24" width="15.7109375" customWidth="1"/>
    <col min="25" max="25" width="17" customWidth="1"/>
    <col min="26" max="26" width="55.5703125" customWidth="1"/>
    <col min="27" max="27" width="73.28515625" customWidth="1"/>
    <col min="28" max="28" width="43.7109375" customWidth="1"/>
  </cols>
  <sheetData>
    <row r="1" spans="2:28" x14ac:dyDescent="0.25">
      <c r="B1" s="9"/>
      <c r="C1" t="s">
        <v>151</v>
      </c>
    </row>
    <row r="2" spans="2:28" x14ac:dyDescent="0.25">
      <c r="B2" s="10"/>
      <c r="C2" t="s">
        <v>152</v>
      </c>
      <c r="L2" s="3"/>
    </row>
    <row r="3" spans="2:28" x14ac:dyDescent="0.25">
      <c r="B3" s="12"/>
      <c r="C3" t="s">
        <v>153</v>
      </c>
    </row>
    <row r="7" spans="2:28" x14ac:dyDescent="0.25">
      <c r="B7" s="8" t="s">
        <v>144</v>
      </c>
      <c r="C7" s="8" t="s">
        <v>0</v>
      </c>
      <c r="D7" s="8" t="s">
        <v>220</v>
      </c>
      <c r="E7" s="8" t="s">
        <v>150</v>
      </c>
      <c r="F7" s="8" t="s">
        <v>158</v>
      </c>
      <c r="G7" s="8" t="s">
        <v>219</v>
      </c>
      <c r="H7" s="8" t="s">
        <v>226</v>
      </c>
      <c r="I7" s="8" t="s">
        <v>217</v>
      </c>
      <c r="J7" s="10" t="s">
        <v>668</v>
      </c>
      <c r="K7" s="10" t="s">
        <v>669</v>
      </c>
      <c r="L7" s="10" t="s">
        <v>145</v>
      </c>
      <c r="M7" t="s">
        <v>146</v>
      </c>
      <c r="N7" t="s">
        <v>147</v>
      </c>
      <c r="O7" t="s">
        <v>148</v>
      </c>
      <c r="P7" t="s">
        <v>149</v>
      </c>
      <c r="Q7" t="s">
        <v>154</v>
      </c>
      <c r="R7" t="s">
        <v>672</v>
      </c>
      <c r="S7" t="s">
        <v>671</v>
      </c>
      <c r="T7" t="s">
        <v>138</v>
      </c>
      <c r="U7" t="s">
        <v>139</v>
      </c>
      <c r="V7" t="s">
        <v>140</v>
      </c>
      <c r="W7" t="s">
        <v>141</v>
      </c>
      <c r="X7" t="s">
        <v>142</v>
      </c>
      <c r="Y7" t="s">
        <v>143</v>
      </c>
      <c r="Z7" t="s">
        <v>648</v>
      </c>
      <c r="AA7" s="8" t="s">
        <v>667</v>
      </c>
      <c r="AB7" s="8" t="s">
        <v>674</v>
      </c>
    </row>
    <row r="8" spans="2:28" x14ac:dyDescent="0.25">
      <c r="B8" s="7">
        <f>_xlfn.ISOWEEKNUM(CHPP_DELAY[[#This Row],[DATE]])</f>
        <v>1</v>
      </c>
      <c r="C8" s="2" t="str">
        <f>UPPER(TEXT(MONTH(CHPP_DELAY[[#This Row],[DATE]])*29,"mmm"))</f>
        <v>JAN</v>
      </c>
      <c r="D8" s="27">
        <f>YEAR(CHPP_DELAY[[#This Row],[DATE]])</f>
        <v>2025</v>
      </c>
      <c r="E8" s="11">
        <f>(CHPP_DELAY[[#This Row],[START]]-CHPP_DELAY[[#This Row],[STOP]])*24</f>
        <v>0.31666666666666687</v>
      </c>
      <c r="F8" s="14" t="str" cm="1">
        <f t="array" ref="F8">_xlfn.IFNA(_xlfn.IFS(CHPP_DELAY[[#This Row],[SCH MTN]]&lt;&gt;"","Scheduled",CHPP_DELAY[[#This Row],[UNSCH MTN]]&lt;&gt;"","Unscheduled"),"")</f>
        <v/>
      </c>
      <c r="G8" s="26">
        <f>24*(DAY(EOMONTH(CHPP_DELAY[[#This Row],[DATE]],0)))</f>
        <v>744</v>
      </c>
      <c r="H8" s="14">
        <v>0.85</v>
      </c>
      <c r="I8" s="14">
        <v>0.9</v>
      </c>
      <c r="J8" s="14"/>
      <c r="K8" s="14"/>
      <c r="L8" s="3">
        <v>45658</v>
      </c>
      <c r="M8" s="6">
        <v>0.25</v>
      </c>
      <c r="N8" s="6">
        <v>0.26319444444444445</v>
      </c>
      <c r="O8" t="s">
        <v>58</v>
      </c>
      <c r="P8" t="s">
        <v>58</v>
      </c>
      <c r="Q8" s="11">
        <v>1.3194444444444453E-2</v>
      </c>
      <c r="V8" t="s">
        <v>173</v>
      </c>
      <c r="Y8" t="s">
        <v>675</v>
      </c>
      <c r="AA8" t="str" cm="1">
        <f t="array" ref="AA8">_xlfn.IFS(AND(CHPP_DELAY[[#This Row],[Column1]]="",CHPP_DELAY[[#This Row],[Column2]]=""),"",CHPP_DELAY[[#This Row],[Column1]]&lt;&gt;"",CHPP_DELAY[[#This Row],[Column1]],CHPP_DELAY[[#This Row],[Column2]]&lt;&gt;"",CHPP_DELAY[[#This Row],[Column2]])</f>
        <v>Waiting loader support and confirmation</v>
      </c>
    </row>
    <row r="9" spans="2:28" x14ac:dyDescent="0.25">
      <c r="B9" s="7">
        <f>_xlfn.ISOWEEKNUM(CHPP_DELAY[[#This Row],[DATE]])</f>
        <v>1</v>
      </c>
      <c r="C9" s="2" t="str">
        <f>UPPER(TEXT(MONTH(CHPP_DELAY[[#This Row],[DATE]])*29,"mmm"))</f>
        <v>JAN</v>
      </c>
      <c r="D9" s="27">
        <f>YEAR(CHPP_DELAY[[#This Row],[DATE]])</f>
        <v>2025</v>
      </c>
      <c r="E9" s="11">
        <f>(CHPP_DELAY[[#This Row],[START]]-CHPP_DELAY[[#This Row],[STOP]])*24</f>
        <v>3.3333333333334547E-2</v>
      </c>
      <c r="F9" s="14" t="str" cm="1">
        <f t="array" ref="F9">_xlfn.IFNA(_xlfn.IFS(CHPP_DELAY[[#This Row],[SCH MTN]]&lt;&gt;"","Scheduled",CHPP_DELAY[[#This Row],[UNSCH MTN]]&lt;&gt;"","Unscheduled"),"")</f>
        <v>Unscheduled</v>
      </c>
      <c r="G9" s="26">
        <f>24*(DAY(EOMONTH(CHPP_DELAY[[#This Row],[DATE]],0)))</f>
        <v>744</v>
      </c>
      <c r="H9" s="14">
        <v>0.85</v>
      </c>
      <c r="I9" s="14">
        <v>0.9</v>
      </c>
      <c r="J9" s="14"/>
      <c r="K9" s="14"/>
      <c r="L9" s="3">
        <v>45658</v>
      </c>
      <c r="M9" s="6">
        <v>0.27291666666666664</v>
      </c>
      <c r="N9" s="6">
        <v>0.27430555555555558</v>
      </c>
      <c r="O9" t="s">
        <v>41</v>
      </c>
      <c r="P9" t="s">
        <v>42</v>
      </c>
      <c r="Q9" s="11">
        <v>1.3888888888889395E-3</v>
      </c>
      <c r="S9" t="s">
        <v>155</v>
      </c>
      <c r="Y9" t="s">
        <v>676</v>
      </c>
      <c r="AA9" t="str" cm="1">
        <f t="array" ref="AA9">_xlfn.IFS(AND(CHPP_DELAY[[#This Row],[Column1]]="",CHPP_DELAY[[#This Row],[Column2]]=""),"",CHPP_DELAY[[#This Row],[Column1]]&lt;&gt;"",CHPP_DELAY[[#This Row],[Column1]],CHPP_DELAY[[#This Row],[Column2]]&lt;&gt;"",CHPP_DELAY[[#This Row],[Column2]])</f>
        <v>Plant feed sampler_hammer instream (due to problem in motor brake)</v>
      </c>
    </row>
    <row r="10" spans="2:28" x14ac:dyDescent="0.25">
      <c r="B10" s="7">
        <f>_xlfn.ISOWEEKNUM(CHPP_DELAY[[#This Row],[DATE]])</f>
        <v>1</v>
      </c>
      <c r="C10" s="2" t="str">
        <f>UPPER(TEXT(MONTH(CHPP_DELAY[[#This Row],[DATE]])*29,"mmm"))</f>
        <v>JAN</v>
      </c>
      <c r="D10" s="27">
        <f>YEAR(CHPP_DELAY[[#This Row],[DATE]])</f>
        <v>2025</v>
      </c>
      <c r="E10" s="11">
        <f>(CHPP_DELAY[[#This Row],[START]]-CHPP_DELAY[[#This Row],[STOP]])*24</f>
        <v>19.749999999999996</v>
      </c>
      <c r="F10" s="14" t="str" cm="1">
        <f t="array" ref="F10">_xlfn.IFNA(_xlfn.IFS(CHPP_DELAY[[#This Row],[SCH MTN]]&lt;&gt;"","Scheduled",CHPP_DELAY[[#This Row],[UNSCH MTN]]&lt;&gt;"","Unscheduled"),"")</f>
        <v/>
      </c>
      <c r="G10" s="26">
        <f>24*(DAY(EOMONTH(CHPP_DELAY[[#This Row],[DATE]],0)))</f>
        <v>744</v>
      </c>
      <c r="H10" s="14">
        <v>0.85</v>
      </c>
      <c r="I10" s="14">
        <v>0.9</v>
      </c>
      <c r="J10" s="14"/>
      <c r="K10" s="14"/>
      <c r="L10" s="3">
        <v>45658</v>
      </c>
      <c r="M10" s="6">
        <v>0.32291666666666669</v>
      </c>
      <c r="N10" s="6">
        <v>1.1458333333333333</v>
      </c>
      <c r="O10" t="s">
        <v>83</v>
      </c>
      <c r="P10" t="s">
        <v>29</v>
      </c>
      <c r="Q10" s="11">
        <v>0.82291666666666652</v>
      </c>
      <c r="U10" t="s">
        <v>157</v>
      </c>
      <c r="Y10" t="s">
        <v>677</v>
      </c>
      <c r="AA10" t="str" cm="1">
        <f t="array" ref="AA10">_xlfn.IFS(AND(CHPP_DELAY[[#This Row],[Column1]]="",CHPP_DELAY[[#This Row],[Column2]]=""),"",CHPP_DELAY[[#This Row],[Column1]]&lt;&gt;"",CHPP_DELAY[[#This Row],[Column1]],CHPP_DELAY[[#This Row],[Column2]]&lt;&gt;"",CHPP_DELAY[[#This Row],[Column2]])</f>
        <v>Thickener_torque and bedmass_high (due  to accumulation material when the downtime happen before)</v>
      </c>
    </row>
    <row r="11" spans="2:28" x14ac:dyDescent="0.25">
      <c r="B11" s="7">
        <f>_xlfn.ISOWEEKNUM(CHPP_DELAY[[#This Row],[DATE]])</f>
        <v>1</v>
      </c>
      <c r="C11" s="2" t="str">
        <f>UPPER(TEXT(MONTH(CHPP_DELAY[[#This Row],[DATE]])*29,"mmm"))</f>
        <v>JAN</v>
      </c>
      <c r="D11" s="27">
        <f>YEAR(CHPP_DELAY[[#This Row],[DATE]])</f>
        <v>2025</v>
      </c>
      <c r="E11" s="11">
        <f>(CHPP_DELAY[[#This Row],[START]]-CHPP_DELAY[[#This Row],[STOP]])*24</f>
        <v>0</v>
      </c>
      <c r="F11" s="14" t="str" cm="1">
        <f t="array" ref="F11">_xlfn.IFNA(_xlfn.IFS(CHPP_DELAY[[#This Row],[SCH MTN]]&lt;&gt;"","Scheduled",CHPP_DELAY[[#This Row],[UNSCH MTN]]&lt;&gt;"","Unscheduled"),"")</f>
        <v/>
      </c>
      <c r="G11" s="26">
        <f>24*(DAY(EOMONTH(CHPP_DELAY[[#This Row],[DATE]],0)))</f>
        <v>744</v>
      </c>
      <c r="H11" s="14">
        <v>0.85</v>
      </c>
      <c r="I11" s="14">
        <v>0.9</v>
      </c>
      <c r="J11" s="14"/>
      <c r="K11" s="14"/>
      <c r="L11" s="3">
        <v>45659</v>
      </c>
      <c r="M11" s="6">
        <v>0.25</v>
      </c>
      <c r="N11" s="6">
        <v>0.25</v>
      </c>
      <c r="O11" t="s">
        <v>58</v>
      </c>
      <c r="P11" t="s">
        <v>58</v>
      </c>
      <c r="Q11" s="11">
        <v>0</v>
      </c>
      <c r="Y11" t="s">
        <v>166</v>
      </c>
      <c r="AA11" t="str" cm="1">
        <f t="array" ref="AA11">_xlfn.IFS(AND(CHPP_DELAY[[#This Row],[Column1]]="",CHPP_DELAY[[#This Row],[Column2]]=""),"",CHPP_DELAY[[#This Row],[Column1]]&lt;&gt;"",CHPP_DELAY[[#This Row],[Column1]],CHPP_DELAY[[#This Row],[Column2]]&lt;&gt;"",CHPP_DELAY[[#This Row],[Column2]])</f>
        <v>No delay</v>
      </c>
    </row>
    <row r="12" spans="2:28" x14ac:dyDescent="0.25">
      <c r="B12" s="7">
        <f>_xlfn.ISOWEEKNUM(CHPP_DELAY[[#This Row],[DATE]])</f>
        <v>1</v>
      </c>
      <c r="C12" s="2" t="str">
        <f>UPPER(TEXT(MONTH(CHPP_DELAY[[#This Row],[DATE]])*29,"mmm"))</f>
        <v>JAN</v>
      </c>
      <c r="D12" s="27">
        <f>YEAR(CHPP_DELAY[[#This Row],[DATE]])</f>
        <v>2025</v>
      </c>
      <c r="E12" s="11">
        <f>(CHPP_DELAY[[#This Row],[START]]-CHPP_DELAY[[#This Row],[STOP]])*24</f>
        <v>1.316666666666666</v>
      </c>
      <c r="F12" s="14" t="str" cm="1">
        <f t="array" ref="F12">_xlfn.IFNA(_xlfn.IFS(CHPP_DELAY[[#This Row],[SCH MTN]]&lt;&gt;"","Scheduled",CHPP_DELAY[[#This Row],[UNSCH MTN]]&lt;&gt;"","Unscheduled"),"")</f>
        <v/>
      </c>
      <c r="G12" s="26">
        <f>24*(DAY(EOMONTH(CHPP_DELAY[[#This Row],[DATE]],0)))</f>
        <v>744</v>
      </c>
      <c r="H12" s="14">
        <v>0.85</v>
      </c>
      <c r="I12" s="14">
        <v>0.9</v>
      </c>
      <c r="J12" s="14"/>
      <c r="K12" s="14"/>
      <c r="L12" s="3">
        <v>45660</v>
      </c>
      <c r="M12" s="6">
        <v>0.46041666666666664</v>
      </c>
      <c r="N12" s="6">
        <v>0.51527777777777772</v>
      </c>
      <c r="O12" t="s">
        <v>58</v>
      </c>
      <c r="P12" t="s">
        <v>58</v>
      </c>
      <c r="Q12" s="11">
        <v>5.4861111111111083E-2</v>
      </c>
      <c r="X12" t="s">
        <v>167</v>
      </c>
      <c r="Y12" t="s">
        <v>168</v>
      </c>
      <c r="AA12" t="str" cm="1">
        <f t="array" ref="AA12">_xlfn.IFS(AND(CHPP_DELAY[[#This Row],[Column1]]="",CHPP_DELAY[[#This Row],[Column2]]=""),"",CHPP_DELAY[[#This Row],[Column1]]&lt;&gt;"",CHPP_DELAY[[#This Row],[Column1]],CHPP_DELAY[[#This Row],[Column2]]&lt;&gt;"",CHPP_DELAY[[#This Row],[Column2]])</f>
        <v>Friday prayer</v>
      </c>
    </row>
    <row r="13" spans="2:28" x14ac:dyDescent="0.25">
      <c r="B13" s="7">
        <f>_xlfn.ISOWEEKNUM(CHPP_DELAY[[#This Row],[DATE]])</f>
        <v>1</v>
      </c>
      <c r="C13" s="2" t="str">
        <f>UPPER(TEXT(MONTH(CHPP_DELAY[[#This Row],[DATE]])*29,"mmm"))</f>
        <v>JAN</v>
      </c>
      <c r="D13" s="27">
        <f>YEAR(CHPP_DELAY[[#This Row],[DATE]])</f>
        <v>2025</v>
      </c>
      <c r="E13" s="11">
        <f>(CHPP_DELAY[[#This Row],[START]]-CHPP_DELAY[[#This Row],[STOP]])*24</f>
        <v>0.28333333333333233</v>
      </c>
      <c r="F13" s="14" t="str" cm="1">
        <f t="array" ref="F13">_xlfn.IFNA(_xlfn.IFS(CHPP_DELAY[[#This Row],[SCH MTN]]&lt;&gt;"","Scheduled",CHPP_DELAY[[#This Row],[UNSCH MTN]]&lt;&gt;"","Unscheduled"),"")</f>
        <v>Unscheduled</v>
      </c>
      <c r="G13" s="26">
        <f>24*(DAY(EOMONTH(CHPP_DELAY[[#This Row],[DATE]],0)))</f>
        <v>744</v>
      </c>
      <c r="H13" s="14">
        <v>0.85</v>
      </c>
      <c r="I13" s="14">
        <v>0.9</v>
      </c>
      <c r="J13" s="14"/>
      <c r="K13" s="14"/>
      <c r="L13" s="3">
        <v>45660</v>
      </c>
      <c r="M13" s="6">
        <v>0.80347222222222225</v>
      </c>
      <c r="N13" s="6">
        <v>0.81527777777777777</v>
      </c>
      <c r="O13" t="s">
        <v>43</v>
      </c>
      <c r="P13" t="s">
        <v>44</v>
      </c>
      <c r="Q13" s="11">
        <v>1.1805555555555514E-2</v>
      </c>
      <c r="S13" t="s">
        <v>155</v>
      </c>
      <c r="Y13" t="s">
        <v>678</v>
      </c>
      <c r="AA13" t="str" cm="1">
        <f t="array" ref="AA13">_xlfn.IFS(AND(CHPP_DELAY[[#This Row],[Column1]]="",CHPP_DELAY[[#This Row],[Column2]]=""),"",CHPP_DELAY[[#This Row],[Column1]]&lt;&gt;"",CHPP_DELAY[[#This Row],[Column1]],CHPP_DELAY[[#This Row],[Column2]]&lt;&gt;"",CHPP_DELAY[[#This Row],[Column2]])</f>
        <v>HM cyclone_underflow_block (due to oversize material)</v>
      </c>
    </row>
    <row r="14" spans="2:28" x14ac:dyDescent="0.25">
      <c r="B14" s="7">
        <f>_xlfn.ISOWEEKNUM(CHPP_DELAY[[#This Row],[DATE]])</f>
        <v>1</v>
      </c>
      <c r="C14" s="2" t="str">
        <f>UPPER(TEXT(MONTH(CHPP_DELAY[[#This Row],[DATE]])*29,"mmm"))</f>
        <v>JAN</v>
      </c>
      <c r="D14" s="27">
        <f>YEAR(CHPP_DELAY[[#This Row],[DATE]])</f>
        <v>2025</v>
      </c>
      <c r="E14" s="11">
        <f>(CHPP_DELAY[[#This Row],[START]]-CHPP_DELAY[[#This Row],[STOP]])*24</f>
        <v>0</v>
      </c>
      <c r="F14" s="14" t="str" cm="1">
        <f t="array" ref="F14">_xlfn.IFNA(_xlfn.IFS(CHPP_DELAY[[#This Row],[SCH MTN]]&lt;&gt;"","Scheduled",CHPP_DELAY[[#This Row],[UNSCH MTN]]&lt;&gt;"","Unscheduled"),"")</f>
        <v/>
      </c>
      <c r="G14" s="26">
        <f>24*(DAY(EOMONTH(CHPP_DELAY[[#This Row],[DATE]],0)))</f>
        <v>744</v>
      </c>
      <c r="H14" s="14">
        <v>0.85</v>
      </c>
      <c r="I14" s="14">
        <v>0.9</v>
      </c>
      <c r="J14" s="14"/>
      <c r="K14" s="14"/>
      <c r="L14" s="3">
        <v>45661</v>
      </c>
      <c r="M14" s="6">
        <v>0.25</v>
      </c>
      <c r="N14" s="6">
        <v>0.25</v>
      </c>
      <c r="O14" t="s">
        <v>58</v>
      </c>
      <c r="P14" t="s">
        <v>58</v>
      </c>
      <c r="Q14" s="11">
        <v>0</v>
      </c>
      <c r="Y14" t="s">
        <v>166</v>
      </c>
      <c r="AA14" t="str" cm="1">
        <f t="array" ref="AA14">_xlfn.IFS(AND(CHPP_DELAY[[#This Row],[Column1]]="",CHPP_DELAY[[#This Row],[Column2]]=""),"",CHPP_DELAY[[#This Row],[Column1]]&lt;&gt;"",CHPP_DELAY[[#This Row],[Column1]],CHPP_DELAY[[#This Row],[Column2]]&lt;&gt;"",CHPP_DELAY[[#This Row],[Column2]])</f>
        <v>No delay</v>
      </c>
    </row>
    <row r="15" spans="2:28" x14ac:dyDescent="0.25">
      <c r="B15" s="7">
        <f>_xlfn.ISOWEEKNUM(CHPP_DELAY[[#This Row],[DATE]])</f>
        <v>1</v>
      </c>
      <c r="C15" s="2" t="str">
        <f>UPPER(TEXT(MONTH(CHPP_DELAY[[#This Row],[DATE]])*29,"mmm"))</f>
        <v>JAN</v>
      </c>
      <c r="D15" s="27">
        <f>YEAR(CHPP_DELAY[[#This Row],[DATE]])</f>
        <v>2025</v>
      </c>
      <c r="E15" s="11">
        <f>(CHPP_DELAY[[#This Row],[START]]-CHPP_DELAY[[#This Row],[STOP]])*24</f>
        <v>0.3666666666666667</v>
      </c>
      <c r="F15" s="14" t="str" cm="1">
        <f t="array" ref="F15">_xlfn.IFNA(_xlfn.IFS(CHPP_DELAY[[#This Row],[SCH MTN]]&lt;&gt;"","Scheduled",CHPP_DELAY[[#This Row],[UNSCH MTN]]&lt;&gt;"","Unscheduled"),"")</f>
        <v>Unscheduled</v>
      </c>
      <c r="G15" s="26">
        <f>24*(DAY(EOMONTH(CHPP_DELAY[[#This Row],[DATE]],0)))</f>
        <v>744</v>
      </c>
      <c r="H15" s="14">
        <v>0.85</v>
      </c>
      <c r="I15" s="14">
        <v>0.9</v>
      </c>
      <c r="J15" s="14"/>
      <c r="K15" s="14"/>
      <c r="L15" s="3">
        <v>45662</v>
      </c>
      <c r="M15" s="6">
        <v>0.32361111111111113</v>
      </c>
      <c r="N15" s="6">
        <v>0.33888888888888891</v>
      </c>
      <c r="O15" t="s">
        <v>22</v>
      </c>
      <c r="P15" t="s">
        <v>108</v>
      </c>
      <c r="Q15" s="11">
        <v>1.5277777777777779E-2</v>
      </c>
      <c r="S15" t="s">
        <v>155</v>
      </c>
      <c r="Y15" t="s">
        <v>679</v>
      </c>
      <c r="AA15" t="str" cm="1">
        <f t="array" ref="AA15">_xlfn.IFS(AND(CHPP_DELAY[[#This Row],[Column1]]="",CHPP_DELAY[[#This Row],[Column2]]=""),"",CHPP_DELAY[[#This Row],[Column1]]&lt;&gt;"",CHPP_DELAY[[#This Row],[Column1]],CHPP_DELAY[[#This Row],[Column2]]&lt;&gt;"",CHPP_DELAY[[#This Row],[Column2]])</f>
        <v>Rejects dewatering screen_clamp_repair (due to clamp detached)</v>
      </c>
    </row>
    <row r="16" spans="2:28" x14ac:dyDescent="0.25">
      <c r="B16" s="7">
        <f>_xlfn.ISOWEEKNUM(CHPP_DELAY[[#This Row],[DATE]])</f>
        <v>1</v>
      </c>
      <c r="C16" s="2" t="str">
        <f>UPPER(TEXT(MONTH(CHPP_DELAY[[#This Row],[DATE]])*29,"mmm"))</f>
        <v>JAN</v>
      </c>
      <c r="D16" s="27">
        <f>YEAR(CHPP_DELAY[[#This Row],[DATE]])</f>
        <v>2025</v>
      </c>
      <c r="E16" s="11">
        <f>(CHPP_DELAY[[#This Row],[START]]-CHPP_DELAY[[#This Row],[STOP]])*24</f>
        <v>1.5666666666666664</v>
      </c>
      <c r="F16" s="14" t="str" cm="1">
        <f t="array" ref="F16">_xlfn.IFNA(_xlfn.IFS(CHPP_DELAY[[#This Row],[SCH MTN]]&lt;&gt;"","Scheduled",CHPP_DELAY[[#This Row],[UNSCH MTN]]&lt;&gt;"","Unscheduled"),"")</f>
        <v>Unscheduled</v>
      </c>
      <c r="G16" s="26">
        <f>24*(DAY(EOMONTH(CHPP_DELAY[[#This Row],[DATE]],0)))</f>
        <v>744</v>
      </c>
      <c r="H16" s="14">
        <v>0.85</v>
      </c>
      <c r="I16" s="14">
        <v>0.9</v>
      </c>
      <c r="J16" s="14"/>
      <c r="K16" s="14"/>
      <c r="L16" s="3">
        <v>45662</v>
      </c>
      <c r="M16" s="6">
        <v>0.56874999999999998</v>
      </c>
      <c r="N16" s="6">
        <v>0.63402777777777775</v>
      </c>
      <c r="O16" t="s">
        <v>190</v>
      </c>
      <c r="P16" t="s">
        <v>191</v>
      </c>
      <c r="Q16" s="11">
        <v>6.5277777777777768E-2</v>
      </c>
      <c r="S16" t="s">
        <v>155</v>
      </c>
      <c r="Y16" t="s">
        <v>680</v>
      </c>
      <c r="AA16" t="str" cm="1">
        <f t="array" ref="AA16">_xlfn.IFS(AND(CHPP_DELAY[[#This Row],[Column1]]="",CHPP_DELAY[[#This Row],[Column2]]=""),"",CHPP_DELAY[[#This Row],[Column1]]&lt;&gt;"",CHPP_DELAY[[#This Row],[Column1]],CHPP_DELAY[[#This Row],[Column2]]&lt;&gt;"",CHPP_DELAY[[#This Row],[Column2]])</f>
        <v>Mixing box_inlet pipe_patching (due to pipe leakage)</v>
      </c>
    </row>
    <row r="17" spans="2:27" x14ac:dyDescent="0.25">
      <c r="B17" s="7">
        <f>_xlfn.ISOWEEKNUM(CHPP_DELAY[[#This Row],[DATE]])</f>
        <v>1</v>
      </c>
      <c r="C17" s="2" t="str">
        <f>UPPER(TEXT(MONTH(CHPP_DELAY[[#This Row],[DATE]])*29,"mmm"))</f>
        <v>JAN</v>
      </c>
      <c r="D17" s="27">
        <f>YEAR(CHPP_DELAY[[#This Row],[DATE]])</f>
        <v>2025</v>
      </c>
      <c r="E17" s="11">
        <f>(CHPP_DELAY[[#This Row],[START]]-CHPP_DELAY[[#This Row],[STOP]])*24</f>
        <v>8.3333333333333037E-2</v>
      </c>
      <c r="F17" s="14" t="str" cm="1">
        <f t="array" ref="F17">_xlfn.IFNA(_xlfn.IFS(CHPP_DELAY[[#This Row],[SCH MTN]]&lt;&gt;"","Scheduled",CHPP_DELAY[[#This Row],[UNSCH MTN]]&lt;&gt;"","Unscheduled"),"")</f>
        <v>Unscheduled</v>
      </c>
      <c r="G17" s="26">
        <f>24*(DAY(EOMONTH(CHPP_DELAY[[#This Row],[DATE]],0)))</f>
        <v>744</v>
      </c>
      <c r="H17" s="14">
        <v>0.85</v>
      </c>
      <c r="I17" s="14">
        <v>0.9</v>
      </c>
      <c r="J17" s="14"/>
      <c r="K17" s="14"/>
      <c r="L17" s="3">
        <v>45662</v>
      </c>
      <c r="M17" s="6">
        <v>0.64652777777777781</v>
      </c>
      <c r="N17" s="6">
        <v>0.65</v>
      </c>
      <c r="O17" t="s">
        <v>485</v>
      </c>
      <c r="P17" t="s">
        <v>302</v>
      </c>
      <c r="Q17" s="11">
        <v>3.4722222222222099E-3</v>
      </c>
      <c r="S17" t="s">
        <v>155</v>
      </c>
      <c r="Y17" t="s">
        <v>681</v>
      </c>
      <c r="AA17" t="str" cm="1">
        <f t="array" ref="AA17">_xlfn.IFS(AND(CHPP_DELAY[[#This Row],[Column1]]="",CHPP_DELAY[[#This Row],[Column2]]=""),"",CHPP_DELAY[[#This Row],[Column1]]&lt;&gt;"",CHPP_DELAY[[#This Row],[Column1]],CHPP_DELAY[[#This Row],[Column2]]&lt;&gt;"",CHPP_DELAY[[#This Row],[Column2]])</f>
        <v>Fines pump_stop (no indication trip)</v>
      </c>
    </row>
    <row r="18" spans="2:27" x14ac:dyDescent="0.25">
      <c r="B18" s="7">
        <f>_xlfn.ISOWEEKNUM(CHPP_DELAY[[#This Row],[DATE]])</f>
        <v>1</v>
      </c>
      <c r="C18" s="2" t="str">
        <f>UPPER(TEXT(MONTH(CHPP_DELAY[[#This Row],[DATE]])*29,"mmm"))</f>
        <v>JAN</v>
      </c>
      <c r="D18" s="27">
        <f>YEAR(CHPP_DELAY[[#This Row],[DATE]])</f>
        <v>2025</v>
      </c>
      <c r="E18" s="11">
        <f>(CHPP_DELAY[[#This Row],[START]]-CHPP_DELAY[[#This Row],[STOP]])*24</f>
        <v>0.24999999999999911</v>
      </c>
      <c r="F18" s="14" t="str" cm="1">
        <f t="array" ref="F18">_xlfn.IFNA(_xlfn.IFS(CHPP_DELAY[[#This Row],[SCH MTN]]&lt;&gt;"","Scheduled",CHPP_DELAY[[#This Row],[UNSCH MTN]]&lt;&gt;"","Unscheduled"),"")</f>
        <v>Unscheduled</v>
      </c>
      <c r="G18" s="26">
        <f>24*(DAY(EOMONTH(CHPP_DELAY[[#This Row],[DATE]],0)))</f>
        <v>744</v>
      </c>
      <c r="H18" s="14">
        <v>0.85</v>
      </c>
      <c r="I18" s="14">
        <v>0.9</v>
      </c>
      <c r="J18" s="14"/>
      <c r="K18" s="14"/>
      <c r="L18" s="3">
        <v>45662</v>
      </c>
      <c r="M18" s="6">
        <v>0.75069444444444444</v>
      </c>
      <c r="N18" s="6">
        <v>0.76111111111111107</v>
      </c>
      <c r="O18" t="s">
        <v>131</v>
      </c>
      <c r="P18" t="s">
        <v>209</v>
      </c>
      <c r="Q18" s="11">
        <v>1.041666666666663E-2</v>
      </c>
      <c r="S18" t="s">
        <v>155</v>
      </c>
      <c r="Y18" t="s">
        <v>682</v>
      </c>
      <c r="AA18" t="str" cm="1">
        <f t="array" ref="AA18">_xlfn.IFS(AND(CHPP_DELAY[[#This Row],[Column1]]="",CHPP_DELAY[[#This Row],[Column2]]=""),"",CHPP_DELAY[[#This Row],[Column1]]&lt;&gt;"",CHPP_DELAY[[#This Row],[Column1]],CHPP_DELAY[[#This Row],[Column2]]&lt;&gt;"",CHPP_DELAY[[#This Row],[Column2]])</f>
        <v>Aucomp 004_low pressure no indication</v>
      </c>
    </row>
    <row r="19" spans="2:27" x14ac:dyDescent="0.25">
      <c r="B19" s="7">
        <f>_xlfn.ISOWEEKNUM(CHPP_DELAY[[#This Row],[DATE]])</f>
        <v>2</v>
      </c>
      <c r="C19" s="2" t="str">
        <f>UPPER(TEXT(MONTH(CHPP_DELAY[[#This Row],[DATE]])*29,"mmm"))</f>
        <v>JAN</v>
      </c>
      <c r="D19" s="27">
        <f>YEAR(CHPP_DELAY[[#This Row],[DATE]])</f>
        <v>2025</v>
      </c>
      <c r="E19" s="11">
        <f>(CHPP_DELAY[[#This Row],[START]]-CHPP_DELAY[[#This Row],[STOP]])*24</f>
        <v>0.25000000000000178</v>
      </c>
      <c r="F19" s="14" t="str" cm="1">
        <f t="array" ref="F19">_xlfn.IFNA(_xlfn.IFS(CHPP_DELAY[[#This Row],[SCH MTN]]&lt;&gt;"","Scheduled",CHPP_DELAY[[#This Row],[UNSCH MTN]]&lt;&gt;"","Unscheduled"),"")</f>
        <v>Unscheduled</v>
      </c>
      <c r="G19" s="26">
        <f>24*(DAY(EOMONTH(CHPP_DELAY[[#This Row],[DATE]],0)))</f>
        <v>744</v>
      </c>
      <c r="H19" s="14">
        <v>0.85</v>
      </c>
      <c r="I19" s="14">
        <v>0.9</v>
      </c>
      <c r="J19" s="14"/>
      <c r="K19" s="14"/>
      <c r="L19" s="3">
        <v>45663</v>
      </c>
      <c r="M19" s="6">
        <v>0.91388888888888886</v>
      </c>
      <c r="N19" s="6">
        <v>0.9243055555555556</v>
      </c>
      <c r="O19" t="s">
        <v>77</v>
      </c>
      <c r="P19" t="s">
        <v>78</v>
      </c>
      <c r="Q19" s="11">
        <v>1.0416666666666741E-2</v>
      </c>
      <c r="S19" t="s">
        <v>155</v>
      </c>
      <c r="Y19" t="s">
        <v>683</v>
      </c>
      <c r="AA19" t="str" cm="1">
        <f t="array" ref="AA19">_xlfn.IFS(AND(CHPP_DELAY[[#This Row],[Column1]]="",CHPP_DELAY[[#This Row],[Column2]]=""),"",CHPP_DELAY[[#This Row],[Column1]]&lt;&gt;"",CHPP_DELAY[[#This Row],[Column1]],CHPP_DELAY[[#This Row],[Column2]]&lt;&gt;"",CHPP_DELAY[[#This Row],[Column2]])</f>
        <v>Tertiary sizer discharge chute_sensor block chute_active ( due to Cable sensor broken cause by hit by materials (Repair cable &amp; replace fuse, Modify cover cable sensor for prevent  breakdown)</v>
      </c>
    </row>
    <row r="20" spans="2:27" x14ac:dyDescent="0.25">
      <c r="B20" s="7">
        <f>_xlfn.ISOWEEKNUM(CHPP_DELAY[[#This Row],[DATE]])</f>
        <v>2</v>
      </c>
      <c r="C20" s="2" t="str">
        <f>UPPER(TEXT(MONTH(CHPP_DELAY[[#This Row],[DATE]])*29,"mmm"))</f>
        <v>JAN</v>
      </c>
      <c r="D20" s="27">
        <f>YEAR(CHPP_DELAY[[#This Row],[DATE]])</f>
        <v>2025</v>
      </c>
      <c r="E20" s="11">
        <f>(CHPP_DELAY[[#This Row],[START]]-CHPP_DELAY[[#This Row],[STOP]])*24</f>
        <v>0.26666666666666572</v>
      </c>
      <c r="F20" s="14" t="str" cm="1">
        <f t="array" ref="F20">_xlfn.IFNA(_xlfn.IFS(CHPP_DELAY[[#This Row],[SCH MTN]]&lt;&gt;"","Scheduled",CHPP_DELAY[[#This Row],[UNSCH MTN]]&lt;&gt;"","Unscheduled"),"")</f>
        <v>Unscheduled</v>
      </c>
      <c r="G20" s="26">
        <f>24*(DAY(EOMONTH(CHPP_DELAY[[#This Row],[DATE]],0)))</f>
        <v>744</v>
      </c>
      <c r="H20" s="14">
        <v>0.85</v>
      </c>
      <c r="I20" s="14">
        <v>0.9</v>
      </c>
      <c r="J20" s="14"/>
      <c r="K20" s="14"/>
      <c r="L20" s="3">
        <v>45663</v>
      </c>
      <c r="M20" s="6">
        <v>0.95416666666666672</v>
      </c>
      <c r="N20" s="6">
        <v>0.96527777777777779</v>
      </c>
      <c r="O20" t="s">
        <v>97</v>
      </c>
      <c r="P20" t="s">
        <v>98</v>
      </c>
      <c r="Q20" s="11">
        <v>1.1111111111111072E-2</v>
      </c>
      <c r="S20" t="s">
        <v>155</v>
      </c>
      <c r="Y20" t="s">
        <v>684</v>
      </c>
      <c r="AA20" t="str" cm="1">
        <f t="array" ref="AA20">_xlfn.IFS(AND(CHPP_DELAY[[#This Row],[Column1]]="",CHPP_DELAY[[#This Row],[Column2]]=""),"",CHPP_DELAY[[#This Row],[Column1]]&lt;&gt;"",CHPP_DELAY[[#This Row],[Column1]],CHPP_DELAY[[#This Row],[Column2]]&lt;&gt;"",CHPP_DELAY[[#This Row],[Column2]])</f>
        <v>Plant feed bin conveyor_speed_low (due to sensor bypass)</v>
      </c>
    </row>
    <row r="21" spans="2:27" x14ac:dyDescent="0.25">
      <c r="B21" s="7">
        <f>_xlfn.ISOWEEKNUM(CHPP_DELAY[[#This Row],[DATE]])</f>
        <v>2</v>
      </c>
      <c r="C21" s="2" t="str">
        <f>UPPER(TEXT(MONTH(CHPP_DELAY[[#This Row],[DATE]])*29,"mmm"))</f>
        <v>JAN</v>
      </c>
      <c r="D21" s="27">
        <f>YEAR(CHPP_DELAY[[#This Row],[DATE]])</f>
        <v>2025</v>
      </c>
      <c r="E21" s="11">
        <f>(CHPP_DELAY[[#This Row],[START]]-CHPP_DELAY[[#This Row],[STOP]])*24</f>
        <v>4.9999999999999822E-2</v>
      </c>
      <c r="F21" s="14" t="str" cm="1">
        <f t="array" ref="F21">_xlfn.IFNA(_xlfn.IFS(CHPP_DELAY[[#This Row],[SCH MTN]]&lt;&gt;"","Scheduled",CHPP_DELAY[[#This Row],[UNSCH MTN]]&lt;&gt;"","Unscheduled"),"")</f>
        <v>Unscheduled</v>
      </c>
      <c r="G21" s="26">
        <f>24*(DAY(EOMONTH(CHPP_DELAY[[#This Row],[DATE]],0)))</f>
        <v>744</v>
      </c>
      <c r="H21" s="14">
        <v>0.85</v>
      </c>
      <c r="I21" s="14">
        <v>0.9</v>
      </c>
      <c r="J21" s="14"/>
      <c r="K21" s="14"/>
      <c r="L21" s="3">
        <v>45664</v>
      </c>
      <c r="M21" s="6">
        <v>0.40555555555555556</v>
      </c>
      <c r="N21" s="6">
        <v>0.40763888888888888</v>
      </c>
      <c r="O21" t="s">
        <v>31</v>
      </c>
      <c r="P21" t="s">
        <v>32</v>
      </c>
      <c r="Q21" s="11">
        <v>2.0833333333333259E-3</v>
      </c>
      <c r="S21" t="s">
        <v>155</v>
      </c>
      <c r="Y21" t="s">
        <v>685</v>
      </c>
      <c r="AA21" t="str" cm="1">
        <f t="array" ref="AA21">_xlfn.IFS(AND(CHPP_DELAY[[#This Row],[Column1]]="",CHPP_DELAY[[#This Row],[Column2]]=""),"",CHPP_DELAY[[#This Row],[Column1]]&lt;&gt;"",CHPP_DELAY[[#This Row],[Column1]],CHPP_DELAY[[#This Row],[Column2]]&lt;&gt;"",CHPP_DELAY[[#This Row],[Column2]])</f>
        <v>Plant feed conveyor_belt rip sensor_active (due to system error)</v>
      </c>
    </row>
    <row r="22" spans="2:27" x14ac:dyDescent="0.25">
      <c r="B22" s="7">
        <f>_xlfn.ISOWEEKNUM(CHPP_DELAY[[#This Row],[DATE]])</f>
        <v>2</v>
      </c>
      <c r="C22" s="2" t="str">
        <f>UPPER(TEXT(MONTH(CHPP_DELAY[[#This Row],[DATE]])*29,"mmm"))</f>
        <v>JAN</v>
      </c>
      <c r="D22" s="27">
        <f>YEAR(CHPP_DELAY[[#This Row],[DATE]])</f>
        <v>2025</v>
      </c>
      <c r="E22" s="11">
        <f>(CHPP_DELAY[[#This Row],[START]]-CHPP_DELAY[[#This Row],[STOP]])*24</f>
        <v>4.9999999999999822E-2</v>
      </c>
      <c r="F22" s="14" t="str" cm="1">
        <f t="array" ref="F22">_xlfn.IFNA(_xlfn.IFS(CHPP_DELAY[[#This Row],[SCH MTN]]&lt;&gt;"","Scheduled",CHPP_DELAY[[#This Row],[UNSCH MTN]]&lt;&gt;"","Unscheduled"),"")</f>
        <v>Unscheduled</v>
      </c>
      <c r="G22" s="26">
        <f>24*(DAY(EOMONTH(CHPP_DELAY[[#This Row],[DATE]],0)))</f>
        <v>744</v>
      </c>
      <c r="H22" s="14">
        <v>0.85</v>
      </c>
      <c r="I22" s="14">
        <v>0.9</v>
      </c>
      <c r="J22" s="14"/>
      <c r="K22" s="14"/>
      <c r="L22" s="3">
        <v>45664</v>
      </c>
      <c r="M22" s="6">
        <v>0.94166666666666665</v>
      </c>
      <c r="N22" s="6">
        <v>0.94374999999999998</v>
      </c>
      <c r="O22" t="s">
        <v>128</v>
      </c>
      <c r="P22" t="s">
        <v>129</v>
      </c>
      <c r="Q22" s="11">
        <v>2.0833333333333259E-3</v>
      </c>
      <c r="S22" t="s">
        <v>155</v>
      </c>
      <c r="Y22" t="s">
        <v>686</v>
      </c>
      <c r="AA22" t="str" cm="1">
        <f t="array" ref="AA22">_xlfn.IFS(AND(CHPP_DELAY[[#This Row],[Column1]]="",CHPP_DELAY[[#This Row],[Column2]]=""),"",CHPP_DELAY[[#This Row],[Column1]]&lt;&gt;"",CHPP_DELAY[[#This Row],[Column1]],CHPP_DELAY[[#This Row],[Column2]]&lt;&gt;"",CHPP_DELAY[[#This Row],[Column2]])</f>
        <v>Flocculant pump_trip (due to level transmitter error)</v>
      </c>
    </row>
    <row r="23" spans="2:27" x14ac:dyDescent="0.25">
      <c r="B23" s="7">
        <f>_xlfn.ISOWEEKNUM(CHPP_DELAY[[#This Row],[DATE]])</f>
        <v>2</v>
      </c>
      <c r="C23" s="2" t="str">
        <f>UPPER(TEXT(MONTH(CHPP_DELAY[[#This Row],[DATE]])*29,"mmm"))</f>
        <v>JAN</v>
      </c>
      <c r="D23" s="27">
        <f>YEAR(CHPP_DELAY[[#This Row],[DATE]])</f>
        <v>2025</v>
      </c>
      <c r="E23" s="11">
        <f>(CHPP_DELAY[[#This Row],[START]]-CHPP_DELAY[[#This Row],[STOP]])*24</f>
        <v>2.7833333333333368</v>
      </c>
      <c r="F23" s="14" t="str" cm="1">
        <f t="array" ref="F23">_xlfn.IFNA(_xlfn.IFS(CHPP_DELAY[[#This Row],[SCH MTN]]&lt;&gt;"","Scheduled",CHPP_DELAY[[#This Row],[UNSCH MTN]]&lt;&gt;"","Unscheduled"),"")</f>
        <v>Unscheduled</v>
      </c>
      <c r="G23" s="26">
        <f>24*(DAY(EOMONTH(CHPP_DELAY[[#This Row],[DATE]],0)))</f>
        <v>744</v>
      </c>
      <c r="H23" s="14">
        <v>0.85</v>
      </c>
      <c r="I23" s="14">
        <v>0.9</v>
      </c>
      <c r="J23" s="14"/>
      <c r="K23" s="14"/>
      <c r="L23" s="3">
        <v>45664</v>
      </c>
      <c r="M23" s="6">
        <v>1.0208333333333333</v>
      </c>
      <c r="N23" s="6">
        <v>1.1368055555555556</v>
      </c>
      <c r="O23" t="s">
        <v>35</v>
      </c>
      <c r="P23" t="s">
        <v>36</v>
      </c>
      <c r="Q23" s="11">
        <v>0.11597222222222237</v>
      </c>
      <c r="S23" t="s">
        <v>155</v>
      </c>
      <c r="Y23" t="s">
        <v>687</v>
      </c>
      <c r="AA23" t="str" cm="1">
        <f t="array" ref="AA23">_xlfn.IFS(AND(CHPP_DELAY[[#This Row],[Column1]]="",CHPP_DELAY[[#This Row],[Column2]]=""),"",CHPP_DELAY[[#This Row],[Column1]]&lt;&gt;"",CHPP_DELAY[[#This Row],[Column1]],CHPP_DELAY[[#This Row],[Column2]]&lt;&gt;"",CHPP_DELAY[[#This Row],[Column2]])</f>
        <v>Sinks sreen_blank panel_detached (due to broken polysnap)</v>
      </c>
    </row>
    <row r="24" spans="2:27" x14ac:dyDescent="0.25">
      <c r="B24" s="7">
        <f>_xlfn.ISOWEEKNUM(CHPP_DELAY[[#This Row],[DATE]])</f>
        <v>2</v>
      </c>
      <c r="C24" s="2" t="str">
        <f>UPPER(TEXT(MONTH(CHPP_DELAY[[#This Row],[DATE]])*29,"mmm"))</f>
        <v>JAN</v>
      </c>
      <c r="D24" s="27">
        <f>YEAR(CHPP_DELAY[[#This Row],[DATE]])</f>
        <v>2025</v>
      </c>
      <c r="E24" s="11">
        <f>(CHPP_DELAY[[#This Row],[START]]-CHPP_DELAY[[#This Row],[STOP]])*24</f>
        <v>0.90000000000000213</v>
      </c>
      <c r="F24" s="14" t="str" cm="1">
        <f t="array" ref="F24">_xlfn.IFNA(_xlfn.IFS(CHPP_DELAY[[#This Row],[SCH MTN]]&lt;&gt;"","Scheduled",CHPP_DELAY[[#This Row],[UNSCH MTN]]&lt;&gt;"","Unscheduled"),"")</f>
        <v/>
      </c>
      <c r="G24" s="26">
        <f>24*(DAY(EOMONTH(CHPP_DELAY[[#This Row],[DATE]],0)))</f>
        <v>744</v>
      </c>
      <c r="H24" s="14">
        <v>0.85</v>
      </c>
      <c r="I24" s="14">
        <v>0.9</v>
      </c>
      <c r="J24" s="14"/>
      <c r="K24" s="14"/>
      <c r="L24" s="3">
        <v>45664</v>
      </c>
      <c r="M24" s="6">
        <v>1.2124999999999999</v>
      </c>
      <c r="N24" s="6">
        <v>1.25</v>
      </c>
      <c r="O24" t="s">
        <v>187</v>
      </c>
      <c r="P24" t="s">
        <v>188</v>
      </c>
      <c r="Q24" s="11">
        <v>3.7500000000000089E-2</v>
      </c>
      <c r="V24" t="s">
        <v>189</v>
      </c>
      <c r="Y24" t="s">
        <v>688</v>
      </c>
      <c r="AA24" t="str" cm="1">
        <f t="array" ref="AA24">_xlfn.IFS(AND(CHPP_DELAY[[#This Row],[Column1]]="",CHPP_DELAY[[#This Row],[Column2]]=""),"",CHPP_DELAY[[#This Row],[Column1]]&lt;&gt;"",CHPP_DELAY[[#This Row],[Column1]],CHPP_DELAY[[#This Row],[Column2]]&lt;&gt;"",CHPP_DELAY[[#This Row],[Column2]])</f>
        <v>Reject emergency yard_full  (due to rain and slippery at reject disposal access)</v>
      </c>
    </row>
    <row r="25" spans="2:27" x14ac:dyDescent="0.25">
      <c r="B25" s="7">
        <f>_xlfn.ISOWEEKNUM(CHPP_DELAY[[#This Row],[DATE]])</f>
        <v>2</v>
      </c>
      <c r="C25" s="2" t="str">
        <f>UPPER(TEXT(MONTH(CHPP_DELAY[[#This Row],[DATE]])*29,"mmm"))</f>
        <v>JAN</v>
      </c>
      <c r="D25" s="27">
        <f>YEAR(CHPP_DELAY[[#This Row],[DATE]])</f>
        <v>2025</v>
      </c>
      <c r="E25" s="11">
        <f>(CHPP_DELAY[[#This Row],[START]]-CHPP_DELAY[[#This Row],[STOP]])*24</f>
        <v>2.6166666666666667</v>
      </c>
      <c r="F25" s="14" t="str" cm="1">
        <f t="array" ref="F25">_xlfn.IFNA(_xlfn.IFS(CHPP_DELAY[[#This Row],[SCH MTN]]&lt;&gt;"","Scheduled",CHPP_DELAY[[#This Row],[UNSCH MTN]]&lt;&gt;"","Unscheduled"),"")</f>
        <v/>
      </c>
      <c r="G25" s="26">
        <f>24*(DAY(EOMONTH(CHPP_DELAY[[#This Row],[DATE]],0)))</f>
        <v>744</v>
      </c>
      <c r="H25" s="14">
        <v>0.85</v>
      </c>
      <c r="I25" s="14">
        <v>0.9</v>
      </c>
      <c r="J25" s="14"/>
      <c r="K25" s="14"/>
      <c r="L25" s="3">
        <v>45665</v>
      </c>
      <c r="M25" s="6">
        <v>0.25</v>
      </c>
      <c r="N25" s="6">
        <v>0.35902777777777778</v>
      </c>
      <c r="O25" t="s">
        <v>187</v>
      </c>
      <c r="P25" t="s">
        <v>188</v>
      </c>
      <c r="Q25" s="11">
        <v>0.10902777777777778</v>
      </c>
      <c r="V25" t="s">
        <v>189</v>
      </c>
      <c r="Y25" t="s">
        <v>688</v>
      </c>
      <c r="AA25" t="str" cm="1">
        <f t="array" ref="AA25">_xlfn.IFS(AND(CHPP_DELAY[[#This Row],[Column1]]="",CHPP_DELAY[[#This Row],[Column2]]=""),"",CHPP_DELAY[[#This Row],[Column1]]&lt;&gt;"",CHPP_DELAY[[#This Row],[Column1]],CHPP_DELAY[[#This Row],[Column2]]&lt;&gt;"",CHPP_DELAY[[#This Row],[Column2]])</f>
        <v>Reject emergency yard_full  (due to rain and slippery at reject disposal access)</v>
      </c>
    </row>
    <row r="26" spans="2:27" x14ac:dyDescent="0.25">
      <c r="B26" s="7">
        <f>_xlfn.ISOWEEKNUM(CHPP_DELAY[[#This Row],[DATE]])</f>
        <v>2</v>
      </c>
      <c r="C26" s="2" t="str">
        <f>UPPER(TEXT(MONTH(CHPP_DELAY[[#This Row],[DATE]])*29,"mmm"))</f>
        <v>JAN</v>
      </c>
      <c r="D26" s="27">
        <f>YEAR(CHPP_DELAY[[#This Row],[DATE]])</f>
        <v>2025</v>
      </c>
      <c r="E26" s="11">
        <f>(CHPP_DELAY[[#This Row],[START]]-CHPP_DELAY[[#This Row],[STOP]])*24</f>
        <v>1.2999999999999994</v>
      </c>
      <c r="F26" s="14" t="str" cm="1">
        <f t="array" ref="F26">_xlfn.IFNA(_xlfn.IFS(CHPP_DELAY[[#This Row],[SCH MTN]]&lt;&gt;"","Scheduled",CHPP_DELAY[[#This Row],[UNSCH MTN]]&lt;&gt;"","Unscheduled"),"")</f>
        <v>Unscheduled</v>
      </c>
      <c r="G26" s="26">
        <f>24*(DAY(EOMONTH(CHPP_DELAY[[#This Row],[DATE]],0)))</f>
        <v>744</v>
      </c>
      <c r="H26" s="14">
        <v>0.85</v>
      </c>
      <c r="I26" s="14">
        <v>0.9</v>
      </c>
      <c r="J26" s="14"/>
      <c r="K26" s="14"/>
      <c r="L26" s="3">
        <v>45665</v>
      </c>
      <c r="M26" s="6">
        <v>0.35902777777777778</v>
      </c>
      <c r="N26" s="6">
        <v>0.41319444444444442</v>
      </c>
      <c r="O26" t="s">
        <v>73</v>
      </c>
      <c r="P26" t="s">
        <v>74</v>
      </c>
      <c r="Q26" s="11">
        <v>5.4166666666666641E-2</v>
      </c>
      <c r="S26" t="s">
        <v>155</v>
      </c>
      <c r="Y26" t="s">
        <v>207</v>
      </c>
      <c r="AA26" t="str" cm="1">
        <f t="array" ref="AA26">_xlfn.IFS(AND(CHPP_DELAY[[#This Row],[Column1]]="",CHPP_DELAY[[#This Row],[Column2]]=""),"",CHPP_DELAY[[#This Row],[Column1]]&lt;&gt;"",CHPP_DELAY[[#This Row],[Column1]],CHPP_DELAY[[#This Row],[Column2]]&lt;&gt;"",CHPP_DELAY[[#This Row],[Column2]])</f>
        <v>Coarse centrifuge_basket_replace (due to basket broken)</v>
      </c>
    </row>
    <row r="27" spans="2:27" x14ac:dyDescent="0.25">
      <c r="B27" s="7">
        <f>_xlfn.ISOWEEKNUM(CHPP_DELAY[[#This Row],[DATE]])</f>
        <v>2</v>
      </c>
      <c r="C27" s="2" t="str">
        <f>UPPER(TEXT(MONTH(CHPP_DELAY[[#This Row],[DATE]])*29,"mmm"))</f>
        <v>JAN</v>
      </c>
      <c r="D27" s="27">
        <f>YEAR(CHPP_DELAY[[#This Row],[DATE]])</f>
        <v>2025</v>
      </c>
      <c r="E27" s="11">
        <f>(CHPP_DELAY[[#This Row],[START]]-CHPP_DELAY[[#This Row],[STOP]])*24</f>
        <v>0.45000000000000107</v>
      </c>
      <c r="F27" s="14" t="str" cm="1">
        <f t="array" ref="F27">_xlfn.IFNA(_xlfn.IFS(CHPP_DELAY[[#This Row],[SCH MTN]]&lt;&gt;"","Scheduled",CHPP_DELAY[[#This Row],[UNSCH MTN]]&lt;&gt;"","Unscheduled"),"")</f>
        <v/>
      </c>
      <c r="G27" s="26">
        <f>24*(DAY(EOMONTH(CHPP_DELAY[[#This Row],[DATE]],0)))</f>
        <v>744</v>
      </c>
      <c r="H27" s="14">
        <v>0.85</v>
      </c>
      <c r="I27" s="14">
        <v>0.9</v>
      </c>
      <c r="J27" s="14"/>
      <c r="K27" s="14"/>
      <c r="L27" s="3">
        <v>45665</v>
      </c>
      <c r="M27" s="6">
        <v>0.41319444444444442</v>
      </c>
      <c r="N27" s="6">
        <v>0.43194444444444446</v>
      </c>
      <c r="O27" t="s">
        <v>187</v>
      </c>
      <c r="P27" t="s">
        <v>188</v>
      </c>
      <c r="Q27" s="11">
        <v>1.8750000000000044E-2</v>
      </c>
      <c r="V27" t="s">
        <v>189</v>
      </c>
      <c r="Y27" t="s">
        <v>689</v>
      </c>
      <c r="AA27" t="str" cm="1">
        <f t="array" ref="AA27">_xlfn.IFS(AND(CHPP_DELAY[[#This Row],[Column1]]="",CHPP_DELAY[[#This Row],[Column2]]=""),"",CHPP_DELAY[[#This Row],[Column1]]&lt;&gt;"",CHPP_DELAY[[#This Row],[Column1]],CHPP_DELAY[[#This Row],[Column2]]&lt;&gt;"",CHPP_DELAY[[#This Row],[Column2]])</f>
        <v>Start up Plant  (due to delay reject bin full)</v>
      </c>
    </row>
    <row r="28" spans="2:27" x14ac:dyDescent="0.25">
      <c r="B28" s="7">
        <f>_xlfn.ISOWEEKNUM(CHPP_DELAY[[#This Row],[DATE]])</f>
        <v>2</v>
      </c>
      <c r="C28" s="2" t="str">
        <f>UPPER(TEXT(MONTH(CHPP_DELAY[[#This Row],[DATE]])*29,"mmm"))</f>
        <v>JAN</v>
      </c>
      <c r="D28" s="27">
        <f>YEAR(CHPP_DELAY[[#This Row],[DATE]])</f>
        <v>2025</v>
      </c>
      <c r="E28" s="11">
        <f>(CHPP_DELAY[[#This Row],[START]]-CHPP_DELAY[[#This Row],[STOP]])*24</f>
        <v>0.29999999999999893</v>
      </c>
      <c r="F28" s="14" t="str" cm="1">
        <f t="array" ref="F28">_xlfn.IFNA(_xlfn.IFS(CHPP_DELAY[[#This Row],[SCH MTN]]&lt;&gt;"","Scheduled",CHPP_DELAY[[#This Row],[UNSCH MTN]]&lt;&gt;"","Unscheduled"),"")</f>
        <v/>
      </c>
      <c r="G28" s="26">
        <f>24*(DAY(EOMONTH(CHPP_DELAY[[#This Row],[DATE]],0)))</f>
        <v>744</v>
      </c>
      <c r="H28" s="14">
        <v>0.85</v>
      </c>
      <c r="I28" s="14">
        <v>0.9</v>
      </c>
      <c r="J28" s="14"/>
      <c r="K28" s="14"/>
      <c r="L28" s="3">
        <v>45665</v>
      </c>
      <c r="M28" s="6">
        <v>0.44722222222222224</v>
      </c>
      <c r="N28" s="6">
        <v>0.4597222222222222</v>
      </c>
      <c r="O28" t="s">
        <v>84</v>
      </c>
      <c r="P28" t="s">
        <v>85</v>
      </c>
      <c r="Q28" s="11">
        <v>1.2499999999999956E-2</v>
      </c>
      <c r="U28" t="s">
        <v>137</v>
      </c>
      <c r="Y28" t="s">
        <v>690</v>
      </c>
      <c r="AA28" t="str" cm="1">
        <f t="array" ref="AA28">_xlfn.IFS(AND(CHPP_DELAY[[#This Row],[Column1]]="",CHPP_DELAY[[#This Row],[Column2]]=""),"",CHPP_DELAY[[#This Row],[Column1]]&lt;&gt;"",CHPP_DELAY[[#This Row],[Column1]],CHPP_DELAY[[#This Row],[Column2]]&lt;&gt;"",CHPP_DELAY[[#This Row],[Column2]])</f>
        <v>Deaeration tank_overflow (due to over frother )</v>
      </c>
    </row>
    <row r="29" spans="2:27" x14ac:dyDescent="0.25">
      <c r="B29" s="7">
        <f>_xlfn.ISOWEEKNUM(CHPP_DELAY[[#This Row],[DATE]])</f>
        <v>2</v>
      </c>
      <c r="C29" s="2" t="str">
        <f>UPPER(TEXT(MONTH(CHPP_DELAY[[#This Row],[DATE]])*29,"mmm"))</f>
        <v>JAN</v>
      </c>
      <c r="D29" s="27">
        <f>YEAR(CHPP_DELAY[[#This Row],[DATE]])</f>
        <v>2025</v>
      </c>
      <c r="E29" s="11">
        <f>(CHPP_DELAY[[#This Row],[START]]-CHPP_DELAY[[#This Row],[STOP]])*24</f>
        <v>6.666666666666643E-2</v>
      </c>
      <c r="F29" s="14" t="str" cm="1">
        <f t="array" ref="F29">_xlfn.IFNA(_xlfn.IFS(CHPP_DELAY[[#This Row],[SCH MTN]]&lt;&gt;"","Scheduled",CHPP_DELAY[[#This Row],[UNSCH MTN]]&lt;&gt;"","Unscheduled"),"")</f>
        <v>Unscheduled</v>
      </c>
      <c r="G29" s="26">
        <f>24*(DAY(EOMONTH(CHPP_DELAY[[#This Row],[DATE]],0)))</f>
        <v>744</v>
      </c>
      <c r="H29" s="14">
        <v>0.85</v>
      </c>
      <c r="I29" s="14">
        <v>0.9</v>
      </c>
      <c r="J29" s="14"/>
      <c r="K29" s="14"/>
      <c r="L29" s="3">
        <v>45665</v>
      </c>
      <c r="M29" s="6">
        <v>0.71944444444444444</v>
      </c>
      <c r="N29" s="6">
        <v>0.72222222222222221</v>
      </c>
      <c r="O29" t="s">
        <v>128</v>
      </c>
      <c r="P29" t="s">
        <v>129</v>
      </c>
      <c r="Q29" s="11">
        <v>2.7777777777777679E-3</v>
      </c>
      <c r="S29" t="s">
        <v>155</v>
      </c>
      <c r="Y29" t="s">
        <v>686</v>
      </c>
      <c r="AA29" t="str" cm="1">
        <f t="array" ref="AA29">_xlfn.IFS(AND(CHPP_DELAY[[#This Row],[Column1]]="",CHPP_DELAY[[#This Row],[Column2]]=""),"",CHPP_DELAY[[#This Row],[Column1]]&lt;&gt;"",CHPP_DELAY[[#This Row],[Column1]],CHPP_DELAY[[#This Row],[Column2]]&lt;&gt;"",CHPP_DELAY[[#This Row],[Column2]])</f>
        <v>Flocculant pump_trip (due to level transmitter error)</v>
      </c>
    </row>
    <row r="30" spans="2:27" x14ac:dyDescent="0.25">
      <c r="B30" s="7">
        <f>_xlfn.ISOWEEKNUM(CHPP_DELAY[[#This Row],[DATE]])</f>
        <v>2</v>
      </c>
      <c r="C30" s="2" t="str">
        <f>UPPER(TEXT(MONTH(CHPP_DELAY[[#This Row],[DATE]])*29,"mmm"))</f>
        <v>JAN</v>
      </c>
      <c r="D30" s="27">
        <f>YEAR(CHPP_DELAY[[#This Row],[DATE]])</f>
        <v>2025</v>
      </c>
      <c r="E30" s="11">
        <f>(CHPP_DELAY[[#This Row],[START]]-CHPP_DELAY[[#This Row],[STOP]])*24</f>
        <v>2.3999999999999995</v>
      </c>
      <c r="F30" s="14" t="str" cm="1">
        <f t="array" ref="F30">_xlfn.IFNA(_xlfn.IFS(CHPP_DELAY[[#This Row],[SCH MTN]]&lt;&gt;"","Scheduled",CHPP_DELAY[[#This Row],[UNSCH MTN]]&lt;&gt;"","Unscheduled"),"")</f>
        <v/>
      </c>
      <c r="G30" s="26">
        <f>24*(DAY(EOMONTH(CHPP_DELAY[[#This Row],[DATE]],0)))</f>
        <v>744</v>
      </c>
      <c r="H30" s="14">
        <v>0.85</v>
      </c>
      <c r="I30" s="14">
        <v>0.9</v>
      </c>
      <c r="J30" s="14"/>
      <c r="K30" s="14"/>
      <c r="L30" s="3">
        <v>45665</v>
      </c>
      <c r="M30" s="6">
        <v>0.8354166666666667</v>
      </c>
      <c r="N30" s="6">
        <v>0.93541666666666667</v>
      </c>
      <c r="O30" t="s">
        <v>187</v>
      </c>
      <c r="P30" t="s">
        <v>188</v>
      </c>
      <c r="Q30" s="11">
        <v>9.9999999999999978E-2</v>
      </c>
      <c r="V30" t="s">
        <v>189</v>
      </c>
      <c r="Y30" t="s">
        <v>688</v>
      </c>
      <c r="AA30" t="str" cm="1">
        <f t="array" ref="AA30">_xlfn.IFS(AND(CHPP_DELAY[[#This Row],[Column1]]="",CHPP_DELAY[[#This Row],[Column2]]=""),"",CHPP_DELAY[[#This Row],[Column1]]&lt;&gt;"",CHPP_DELAY[[#This Row],[Column1]],CHPP_DELAY[[#This Row],[Column2]]&lt;&gt;"",CHPP_DELAY[[#This Row],[Column2]])</f>
        <v>Reject emergency yard_full  (due to rain and slippery at reject disposal access)</v>
      </c>
    </row>
    <row r="31" spans="2:27" x14ac:dyDescent="0.25">
      <c r="B31" s="7">
        <f>_xlfn.ISOWEEKNUM(CHPP_DELAY[[#This Row],[DATE]])</f>
        <v>2</v>
      </c>
      <c r="C31" s="2" t="str">
        <f>UPPER(TEXT(MONTH(CHPP_DELAY[[#This Row],[DATE]])*29,"mmm"))</f>
        <v>JAN</v>
      </c>
      <c r="D31" s="27">
        <f>YEAR(CHPP_DELAY[[#This Row],[DATE]])</f>
        <v>2025</v>
      </c>
      <c r="E31" s="11">
        <f>(CHPP_DELAY[[#This Row],[START]]-CHPP_DELAY[[#This Row],[STOP]])*24</f>
        <v>4.0166666666666684</v>
      </c>
      <c r="F31" s="14" t="str" cm="1">
        <f t="array" ref="F31">_xlfn.IFNA(_xlfn.IFS(CHPP_DELAY[[#This Row],[SCH MTN]]&lt;&gt;"","Scheduled",CHPP_DELAY[[#This Row],[UNSCH MTN]]&lt;&gt;"","Unscheduled"),"")</f>
        <v/>
      </c>
      <c r="G31" s="26">
        <f>24*(DAY(EOMONTH(CHPP_DELAY[[#This Row],[DATE]],0)))</f>
        <v>744</v>
      </c>
      <c r="H31" s="14">
        <v>0.85</v>
      </c>
      <c r="I31" s="14">
        <v>0.9</v>
      </c>
      <c r="J31" s="14"/>
      <c r="K31" s="14"/>
      <c r="L31" s="3">
        <v>45665</v>
      </c>
      <c r="M31" s="6">
        <v>0.99930555555555556</v>
      </c>
      <c r="N31" s="6">
        <v>1.1666666666666667</v>
      </c>
      <c r="O31" t="s">
        <v>53</v>
      </c>
      <c r="P31" t="s">
        <v>54</v>
      </c>
      <c r="Q31" s="11">
        <v>0.16736111111111118</v>
      </c>
      <c r="V31" t="s">
        <v>162</v>
      </c>
      <c r="Y31" t="s">
        <v>691</v>
      </c>
      <c r="AA31" t="str" cm="1">
        <f t="array" ref="AA31">_xlfn.IFS(AND(CHPP_DELAY[[#This Row],[Column1]]="",CHPP_DELAY[[#This Row],[Column2]]=""),"",CHPP_DELAY[[#This Row],[Column1]]&lt;&gt;"",CHPP_DELAY[[#This Row],[Column1]],CHPP_DELAY[[#This Row],[Column2]]&lt;&gt;"",CHPP_DELAY[[#This Row],[Column2]])</f>
        <v>Feeder Breaker_block (due to oversize OB)</v>
      </c>
    </row>
    <row r="32" spans="2:27" x14ac:dyDescent="0.25">
      <c r="B32" s="7">
        <f>_xlfn.ISOWEEKNUM(CHPP_DELAY[[#This Row],[DATE]])</f>
        <v>2</v>
      </c>
      <c r="C32" s="2" t="str">
        <f>UPPER(TEXT(MONTH(CHPP_DELAY[[#This Row],[DATE]])*29,"mmm"))</f>
        <v>JAN</v>
      </c>
      <c r="D32" s="27">
        <f>YEAR(CHPP_DELAY[[#This Row],[DATE]])</f>
        <v>2025</v>
      </c>
      <c r="E32" s="11">
        <f>(CHPP_DELAY[[#This Row],[START]]-CHPP_DELAY[[#This Row],[STOP]])*24</f>
        <v>1.9999999999999982</v>
      </c>
      <c r="F32" s="14" t="str" cm="1">
        <f t="array" ref="F32">_xlfn.IFNA(_xlfn.IFS(CHPP_DELAY[[#This Row],[SCH MTN]]&lt;&gt;"","Scheduled",CHPP_DELAY[[#This Row],[UNSCH MTN]]&lt;&gt;"","Unscheduled"),"")</f>
        <v/>
      </c>
      <c r="G32" s="26">
        <f>24*(DAY(EOMONTH(CHPP_DELAY[[#This Row],[DATE]],0)))</f>
        <v>744</v>
      </c>
      <c r="H32" s="14">
        <v>0.85</v>
      </c>
      <c r="I32" s="14">
        <v>0.9</v>
      </c>
      <c r="J32" s="14"/>
      <c r="K32" s="14"/>
      <c r="L32" s="3">
        <v>45665</v>
      </c>
      <c r="M32" s="6">
        <v>1.1666666666666667</v>
      </c>
      <c r="N32" s="6">
        <v>1.25</v>
      </c>
      <c r="O32" t="s">
        <v>187</v>
      </c>
      <c r="P32" t="s">
        <v>188</v>
      </c>
      <c r="Q32" s="11">
        <v>8.3333333333333259E-2</v>
      </c>
      <c r="V32" t="s">
        <v>189</v>
      </c>
      <c r="Y32" t="s">
        <v>688</v>
      </c>
      <c r="AA32" t="str" cm="1">
        <f t="array" ref="AA32">_xlfn.IFS(AND(CHPP_DELAY[[#This Row],[Column1]]="",CHPP_DELAY[[#This Row],[Column2]]=""),"",CHPP_DELAY[[#This Row],[Column1]]&lt;&gt;"",CHPP_DELAY[[#This Row],[Column1]],CHPP_DELAY[[#This Row],[Column2]]&lt;&gt;"",CHPP_DELAY[[#This Row],[Column2]])</f>
        <v>Reject emergency yard_full  (due to rain and slippery at reject disposal access)</v>
      </c>
    </row>
    <row r="33" spans="2:27" x14ac:dyDescent="0.25">
      <c r="B33" s="7">
        <f>_xlfn.ISOWEEKNUM(CHPP_DELAY[[#This Row],[DATE]])</f>
        <v>2</v>
      </c>
      <c r="C33" s="2" t="str">
        <f>UPPER(TEXT(MONTH(CHPP_DELAY[[#This Row],[DATE]])*29,"mmm"))</f>
        <v>JAN</v>
      </c>
      <c r="D33" s="27">
        <f>YEAR(CHPP_DELAY[[#This Row],[DATE]])</f>
        <v>2025</v>
      </c>
      <c r="E33" s="11">
        <f>(CHPP_DELAY[[#This Row],[START]]-CHPP_DELAY[[#This Row],[STOP]])*24</f>
        <v>5.1333333333333337</v>
      </c>
      <c r="F33" s="14" t="str" cm="1">
        <f t="array" ref="F33">_xlfn.IFNA(_xlfn.IFS(CHPP_DELAY[[#This Row],[SCH MTN]]&lt;&gt;"","Scheduled",CHPP_DELAY[[#This Row],[UNSCH MTN]]&lt;&gt;"","Unscheduled"),"")</f>
        <v/>
      </c>
      <c r="G33" s="26">
        <f>24*(DAY(EOMONTH(CHPP_DELAY[[#This Row],[DATE]],0)))</f>
        <v>744</v>
      </c>
      <c r="H33" s="14">
        <v>0.85</v>
      </c>
      <c r="I33" s="14">
        <v>0.9</v>
      </c>
      <c r="J33" s="14"/>
      <c r="K33" s="14"/>
      <c r="L33" s="3">
        <v>45666</v>
      </c>
      <c r="M33" s="6">
        <v>0.25</v>
      </c>
      <c r="N33" s="6">
        <v>0.46388888888888891</v>
      </c>
      <c r="O33" t="s">
        <v>187</v>
      </c>
      <c r="P33" t="s">
        <v>188</v>
      </c>
      <c r="Q33" s="11">
        <v>0.21388888888888891</v>
      </c>
      <c r="V33" t="s">
        <v>189</v>
      </c>
      <c r="Y33" t="s">
        <v>692</v>
      </c>
      <c r="AA33" t="str" cm="1">
        <f t="array" ref="AA33">_xlfn.IFS(AND(CHPP_DELAY[[#This Row],[Column1]]="",CHPP_DELAY[[#This Row],[Column2]]=""),"",CHPP_DELAY[[#This Row],[Column1]]&lt;&gt;"",CHPP_DELAY[[#This Row],[Column1]],CHPP_DELAY[[#This Row],[Column2]]&lt;&gt;"",CHPP_DELAY[[#This Row],[Column2]])</f>
        <v>Reject emergency yard_full (due to rain and slippery at reject disposal access)</v>
      </c>
    </row>
    <row r="34" spans="2:27" x14ac:dyDescent="0.25">
      <c r="B34" s="7">
        <f>_xlfn.ISOWEEKNUM(CHPP_DELAY[[#This Row],[DATE]])</f>
        <v>2</v>
      </c>
      <c r="C34" s="2" t="str">
        <f>UPPER(TEXT(MONTH(CHPP_DELAY[[#This Row],[DATE]])*29,"mmm"))</f>
        <v>JAN</v>
      </c>
      <c r="D34" s="27">
        <f>YEAR(CHPP_DELAY[[#This Row],[DATE]])</f>
        <v>2025</v>
      </c>
      <c r="E34" s="11">
        <f>(CHPP_DELAY[[#This Row],[START]]-CHPP_DELAY[[#This Row],[STOP]])*24</f>
        <v>0.18333333333333401</v>
      </c>
      <c r="F34" s="14" t="str" cm="1">
        <f t="array" ref="F34">_xlfn.IFNA(_xlfn.IFS(CHPP_DELAY[[#This Row],[SCH MTN]]&lt;&gt;"","Scheduled",CHPP_DELAY[[#This Row],[UNSCH MTN]]&lt;&gt;"","Unscheduled"),"")</f>
        <v>Unscheduled</v>
      </c>
      <c r="G34" s="26">
        <f>24*(DAY(EOMONTH(CHPP_DELAY[[#This Row],[DATE]],0)))</f>
        <v>744</v>
      </c>
      <c r="H34" s="14">
        <v>0.85</v>
      </c>
      <c r="I34" s="14">
        <v>0.9</v>
      </c>
      <c r="J34" s="14"/>
      <c r="K34" s="14"/>
      <c r="L34" s="3">
        <v>45666</v>
      </c>
      <c r="M34" s="6">
        <v>0.48749999999999999</v>
      </c>
      <c r="N34" s="6">
        <v>0.49513888888888891</v>
      </c>
      <c r="O34" t="s">
        <v>23</v>
      </c>
      <c r="P34" t="s">
        <v>24</v>
      </c>
      <c r="Q34" s="11">
        <v>7.6388888888889173E-3</v>
      </c>
      <c r="S34" t="s">
        <v>155</v>
      </c>
      <c r="Y34" t="s">
        <v>693</v>
      </c>
      <c r="AA34" t="str" cm="1">
        <f t="array" ref="AA34">_xlfn.IFS(AND(CHPP_DELAY[[#This Row],[Column1]]="",CHPP_DELAY[[#This Row],[Column2]]=""),"",CHPP_DELAY[[#This Row],[Column1]]&lt;&gt;"",CHPP_DELAY[[#This Row],[Column1]],CHPP_DELAY[[#This Row],[Column2]]&lt;&gt;"",CHPP_DELAY[[#This Row],[Column2]])</f>
        <v>Reject transfer conveyor_sampler_hammer instream (due to problem in motor brake)</v>
      </c>
    </row>
    <row r="35" spans="2:27" x14ac:dyDescent="0.25">
      <c r="B35" s="7">
        <f>_xlfn.ISOWEEKNUM(CHPP_DELAY[[#This Row],[DATE]])</f>
        <v>2</v>
      </c>
      <c r="C35" s="2" t="str">
        <f>UPPER(TEXT(MONTH(CHPP_DELAY[[#This Row],[DATE]])*29,"mmm"))</f>
        <v>JAN</v>
      </c>
      <c r="D35" s="27">
        <f>YEAR(CHPP_DELAY[[#This Row],[DATE]])</f>
        <v>2025</v>
      </c>
      <c r="E35" s="11">
        <f>(CHPP_DELAY[[#This Row],[START]]-CHPP_DELAY[[#This Row],[STOP]])*24</f>
        <v>2.533333333333335</v>
      </c>
      <c r="F35" s="14" t="str" cm="1">
        <f t="array" ref="F35">_xlfn.IFNA(_xlfn.IFS(CHPP_DELAY[[#This Row],[SCH MTN]]&lt;&gt;"","Scheduled",CHPP_DELAY[[#This Row],[UNSCH MTN]]&lt;&gt;"","Unscheduled"),"")</f>
        <v/>
      </c>
      <c r="G35" s="26">
        <f>24*(DAY(EOMONTH(CHPP_DELAY[[#This Row],[DATE]],0)))</f>
        <v>744</v>
      </c>
      <c r="H35" s="14">
        <v>0.85</v>
      </c>
      <c r="I35" s="14">
        <v>0.9</v>
      </c>
      <c r="J35" s="14"/>
      <c r="K35" s="14"/>
      <c r="L35" s="3">
        <v>45666</v>
      </c>
      <c r="M35" s="6">
        <v>0.90347222222222223</v>
      </c>
      <c r="N35" s="6">
        <v>1.0090277777777779</v>
      </c>
      <c r="O35" t="s">
        <v>83</v>
      </c>
      <c r="P35" t="s">
        <v>29</v>
      </c>
      <c r="Q35" s="11">
        <v>0.10555555555555562</v>
      </c>
      <c r="V35" t="s">
        <v>161</v>
      </c>
      <c r="Y35" t="s">
        <v>694</v>
      </c>
      <c r="AA35" t="str" cm="1">
        <f t="array" ref="AA35">_xlfn.IFS(AND(CHPP_DELAY[[#This Row],[Column1]]="",CHPP_DELAY[[#This Row],[Column2]]=""),"",CHPP_DELAY[[#This Row],[Column1]]&lt;&gt;"",CHPP_DELAY[[#This Row],[Column1]],CHPP_DELAY[[#This Row],[Column2]]&lt;&gt;"",CHPP_DELAY[[#This Row],[Column2]])</f>
        <v>Thickener_torque &amp; bed mass_high (due to low yield and oxidized material)</v>
      </c>
    </row>
    <row r="36" spans="2:27" x14ac:dyDescent="0.25">
      <c r="B36" s="7">
        <f>_xlfn.ISOWEEKNUM(CHPP_DELAY[[#This Row],[DATE]])</f>
        <v>2</v>
      </c>
      <c r="C36" s="2" t="str">
        <f>UPPER(TEXT(MONTH(CHPP_DELAY[[#This Row],[DATE]])*29,"mmm"))</f>
        <v>JAN</v>
      </c>
      <c r="D36" s="27">
        <f>YEAR(CHPP_DELAY[[#This Row],[DATE]])</f>
        <v>2025</v>
      </c>
      <c r="E36" s="11">
        <f>(CHPP_DELAY[[#This Row],[START]]-CHPP_DELAY[[#This Row],[STOP]])*24</f>
        <v>5.7833333333333314</v>
      </c>
      <c r="F36" s="14" t="str" cm="1">
        <f t="array" ref="F36">_xlfn.IFNA(_xlfn.IFS(CHPP_DELAY[[#This Row],[SCH MTN]]&lt;&gt;"","Scheduled",CHPP_DELAY[[#This Row],[UNSCH MTN]]&lt;&gt;"","Unscheduled"),"")</f>
        <v/>
      </c>
      <c r="G36" s="26">
        <f>24*(DAY(EOMONTH(CHPP_DELAY[[#This Row],[DATE]],0)))</f>
        <v>744</v>
      </c>
      <c r="H36" s="14">
        <v>0.85</v>
      </c>
      <c r="I36" s="14">
        <v>0.9</v>
      </c>
      <c r="J36" s="14"/>
      <c r="K36" s="14"/>
      <c r="L36" s="3">
        <v>45666</v>
      </c>
      <c r="M36" s="6">
        <v>1.0090277777777779</v>
      </c>
      <c r="N36" s="6">
        <v>1.25</v>
      </c>
      <c r="O36" t="s">
        <v>187</v>
      </c>
      <c r="P36" t="s">
        <v>188</v>
      </c>
      <c r="Q36" s="11">
        <v>0.24097222222222214</v>
      </c>
      <c r="V36" t="s">
        <v>189</v>
      </c>
      <c r="Y36" t="s">
        <v>692</v>
      </c>
      <c r="AA36" t="str" cm="1">
        <f t="array" ref="AA36">_xlfn.IFS(AND(CHPP_DELAY[[#This Row],[Column1]]="",CHPP_DELAY[[#This Row],[Column2]]=""),"",CHPP_DELAY[[#This Row],[Column1]]&lt;&gt;"",CHPP_DELAY[[#This Row],[Column1]],CHPP_DELAY[[#This Row],[Column2]]&lt;&gt;"",CHPP_DELAY[[#This Row],[Column2]])</f>
        <v>Reject emergency yard_full (due to rain and slippery at reject disposal access)</v>
      </c>
    </row>
    <row r="37" spans="2:27" x14ac:dyDescent="0.25">
      <c r="B37" s="7">
        <f>_xlfn.ISOWEEKNUM(CHPP_DELAY[[#This Row],[DATE]])</f>
        <v>2</v>
      </c>
      <c r="C37" s="2" t="str">
        <f>UPPER(TEXT(MONTH(CHPP_DELAY[[#This Row],[DATE]])*29,"mmm"))</f>
        <v>JAN</v>
      </c>
      <c r="D37" s="27">
        <f>YEAR(CHPP_DELAY[[#This Row],[DATE]])</f>
        <v>2025</v>
      </c>
      <c r="E37" s="11">
        <f>(CHPP_DELAY[[#This Row],[START]]-CHPP_DELAY[[#This Row],[STOP]])*24</f>
        <v>7.8166666666666655</v>
      </c>
      <c r="F37" s="14" t="str" cm="1">
        <f t="array" ref="F37">_xlfn.IFNA(_xlfn.IFS(CHPP_DELAY[[#This Row],[SCH MTN]]&lt;&gt;"","Scheduled",CHPP_DELAY[[#This Row],[UNSCH MTN]]&lt;&gt;"","Unscheduled"),"")</f>
        <v/>
      </c>
      <c r="G37" s="26">
        <f>24*(DAY(EOMONTH(CHPP_DELAY[[#This Row],[DATE]],0)))</f>
        <v>744</v>
      </c>
      <c r="H37" s="14">
        <v>0.85</v>
      </c>
      <c r="I37" s="14">
        <v>0.9</v>
      </c>
      <c r="J37" s="14"/>
      <c r="K37" s="14"/>
      <c r="L37" s="3">
        <v>45667</v>
      </c>
      <c r="M37" s="6">
        <v>0.25</v>
      </c>
      <c r="N37" s="6">
        <v>0.5756944444444444</v>
      </c>
      <c r="O37" t="s">
        <v>187</v>
      </c>
      <c r="P37" t="s">
        <v>188</v>
      </c>
      <c r="Q37" s="11">
        <v>0.3256944444444444</v>
      </c>
      <c r="V37" t="s">
        <v>189</v>
      </c>
      <c r="Y37" t="s">
        <v>692</v>
      </c>
      <c r="AA37" t="str" cm="1">
        <f t="array" ref="AA37">_xlfn.IFS(AND(CHPP_DELAY[[#This Row],[Column1]]="",CHPP_DELAY[[#This Row],[Column2]]=""),"",CHPP_DELAY[[#This Row],[Column1]]&lt;&gt;"",CHPP_DELAY[[#This Row],[Column1]],CHPP_DELAY[[#This Row],[Column2]]&lt;&gt;"",CHPP_DELAY[[#This Row],[Column2]])</f>
        <v>Reject emergency yard_full (due to rain and slippery at reject disposal access)</v>
      </c>
    </row>
    <row r="38" spans="2:27" x14ac:dyDescent="0.25">
      <c r="B38" s="7">
        <f>_xlfn.ISOWEEKNUM(CHPP_DELAY[[#This Row],[DATE]])</f>
        <v>2</v>
      </c>
      <c r="C38" s="2" t="str">
        <f>UPPER(TEXT(MONTH(CHPP_DELAY[[#This Row],[DATE]])*29,"mmm"))</f>
        <v>JAN</v>
      </c>
      <c r="D38" s="27">
        <f>YEAR(CHPP_DELAY[[#This Row],[DATE]])</f>
        <v>2025</v>
      </c>
      <c r="E38" s="11">
        <f>(CHPP_DELAY[[#This Row],[START]]-CHPP_DELAY[[#This Row],[STOP]])*24</f>
        <v>0.19999999999999929</v>
      </c>
      <c r="F38" s="14" t="str" cm="1">
        <f t="array" ref="F38">_xlfn.IFNA(_xlfn.IFS(CHPP_DELAY[[#This Row],[SCH MTN]]&lt;&gt;"","Scheduled",CHPP_DELAY[[#This Row],[UNSCH MTN]]&lt;&gt;"","Unscheduled"),"")</f>
        <v>Unscheduled</v>
      </c>
      <c r="G38" s="26">
        <f>24*(DAY(EOMONTH(CHPP_DELAY[[#This Row],[DATE]],0)))</f>
        <v>744</v>
      </c>
      <c r="H38" s="14">
        <v>0.85</v>
      </c>
      <c r="I38" s="14">
        <v>0.9</v>
      </c>
      <c r="J38" s="14"/>
      <c r="K38" s="14"/>
      <c r="L38" s="3">
        <v>45667</v>
      </c>
      <c r="M38" s="6">
        <v>0.59722222222222221</v>
      </c>
      <c r="N38" s="6">
        <v>0.60555555555555551</v>
      </c>
      <c r="O38" t="s">
        <v>23</v>
      </c>
      <c r="P38" t="s">
        <v>24</v>
      </c>
      <c r="Q38" s="11">
        <v>8.3333333333333037E-3</v>
      </c>
      <c r="S38" t="s">
        <v>155</v>
      </c>
      <c r="Y38" t="s">
        <v>693</v>
      </c>
      <c r="AA38" t="str" cm="1">
        <f t="array" ref="AA38">_xlfn.IFS(AND(CHPP_DELAY[[#This Row],[Column1]]="",CHPP_DELAY[[#This Row],[Column2]]=""),"",CHPP_DELAY[[#This Row],[Column1]]&lt;&gt;"",CHPP_DELAY[[#This Row],[Column1]],CHPP_DELAY[[#This Row],[Column2]]&lt;&gt;"",CHPP_DELAY[[#This Row],[Column2]])</f>
        <v>Reject transfer conveyor_sampler_hammer instream (due to problem in motor brake)</v>
      </c>
    </row>
    <row r="39" spans="2:27" x14ac:dyDescent="0.25">
      <c r="B39" s="7">
        <f>_xlfn.ISOWEEKNUM(CHPP_DELAY[[#This Row],[DATE]])</f>
        <v>2</v>
      </c>
      <c r="C39" s="2" t="str">
        <f>UPPER(TEXT(MONTH(CHPP_DELAY[[#This Row],[DATE]])*29,"mmm"))</f>
        <v>JAN</v>
      </c>
      <c r="D39" s="27">
        <f>YEAR(CHPP_DELAY[[#This Row],[DATE]])</f>
        <v>2025</v>
      </c>
      <c r="E39" s="11">
        <f>(CHPP_DELAY[[#This Row],[START]]-CHPP_DELAY[[#This Row],[STOP]])*24</f>
        <v>0.68333333333333357</v>
      </c>
      <c r="F39" s="14" t="str" cm="1">
        <f t="array" ref="F39">_xlfn.IFNA(_xlfn.IFS(CHPP_DELAY[[#This Row],[SCH MTN]]&lt;&gt;"","Scheduled",CHPP_DELAY[[#This Row],[UNSCH MTN]]&lt;&gt;"","Unscheduled"),"")</f>
        <v/>
      </c>
      <c r="G39" s="26">
        <f>24*(DAY(EOMONTH(CHPP_DELAY[[#This Row],[DATE]],0)))</f>
        <v>744</v>
      </c>
      <c r="H39" s="14">
        <v>0.85</v>
      </c>
      <c r="I39" s="14">
        <v>0.9</v>
      </c>
      <c r="J39" s="14"/>
      <c r="K39" s="14"/>
      <c r="L39" s="3">
        <v>45667</v>
      </c>
      <c r="M39" s="6">
        <v>0.85</v>
      </c>
      <c r="N39" s="6">
        <v>0.87847222222222221</v>
      </c>
      <c r="O39" t="s">
        <v>77</v>
      </c>
      <c r="P39" t="s">
        <v>78</v>
      </c>
      <c r="Q39" s="11">
        <v>2.8472222222222232E-2</v>
      </c>
      <c r="V39" t="s">
        <v>161</v>
      </c>
      <c r="Y39" t="s">
        <v>182</v>
      </c>
      <c r="AA39" t="str" cm="1">
        <f t="array" ref="AA39">_xlfn.IFS(AND(CHPP_DELAY[[#This Row],[Column1]]="",CHPP_DELAY[[#This Row],[Column2]]=""),"",CHPP_DELAY[[#This Row],[Column1]]&lt;&gt;"",CHPP_DELAY[[#This Row],[Column1]],CHPP_DELAY[[#This Row],[Column2]]&lt;&gt;"",CHPP_DELAY[[#This Row],[Column2]])</f>
        <v>Tertiary sizer_chute_block (due to sticky material)</v>
      </c>
    </row>
    <row r="40" spans="2:27" x14ac:dyDescent="0.25">
      <c r="B40" s="7">
        <f>_xlfn.ISOWEEKNUM(CHPP_DELAY[[#This Row],[DATE]])</f>
        <v>2</v>
      </c>
      <c r="C40" s="2" t="str">
        <f>UPPER(TEXT(MONTH(CHPP_DELAY[[#This Row],[DATE]])*29,"mmm"))</f>
        <v>JAN</v>
      </c>
      <c r="D40" s="27">
        <f>YEAR(CHPP_DELAY[[#This Row],[DATE]])</f>
        <v>2025</v>
      </c>
      <c r="E40" s="11">
        <f>(CHPP_DELAY[[#This Row],[START]]-CHPP_DELAY[[#This Row],[STOP]])*24</f>
        <v>1.416666666666667</v>
      </c>
      <c r="F40" s="14" t="str" cm="1">
        <f t="array" ref="F40">_xlfn.IFNA(_xlfn.IFS(CHPP_DELAY[[#This Row],[SCH MTN]]&lt;&gt;"","Scheduled",CHPP_DELAY[[#This Row],[UNSCH MTN]]&lt;&gt;"","Unscheduled"),"")</f>
        <v/>
      </c>
      <c r="G40" s="26">
        <f>24*(DAY(EOMONTH(CHPP_DELAY[[#This Row],[DATE]],0)))</f>
        <v>744</v>
      </c>
      <c r="H40" s="14">
        <v>0.85</v>
      </c>
      <c r="I40" s="14">
        <v>0.9</v>
      </c>
      <c r="J40" s="14"/>
      <c r="K40" s="14"/>
      <c r="L40" s="3">
        <v>45667</v>
      </c>
      <c r="M40" s="6">
        <v>0.88263888888888886</v>
      </c>
      <c r="N40" s="6">
        <v>0.94166666666666665</v>
      </c>
      <c r="O40" t="s">
        <v>83</v>
      </c>
      <c r="P40" t="s">
        <v>29</v>
      </c>
      <c r="Q40" s="11">
        <v>5.902777777777779E-2</v>
      </c>
      <c r="V40" t="s">
        <v>161</v>
      </c>
      <c r="Y40" t="s">
        <v>695</v>
      </c>
      <c r="AA40" t="str" cm="1">
        <f t="array" ref="AA40">_xlfn.IFS(AND(CHPP_DELAY[[#This Row],[Column1]]="",CHPP_DELAY[[#This Row],[Column2]]=""),"",CHPP_DELAY[[#This Row],[Column1]]&lt;&gt;"",CHPP_DELAY[[#This Row],[Column1]],CHPP_DELAY[[#This Row],[Column2]]&lt;&gt;"",CHPP_DELAY[[#This Row],[Column2]])</f>
        <v>Thickener_torque_high (due to low yield and oxidized material)</v>
      </c>
    </row>
    <row r="41" spans="2:27" x14ac:dyDescent="0.25">
      <c r="B41" s="7">
        <f>_xlfn.ISOWEEKNUM(CHPP_DELAY[[#This Row],[DATE]])</f>
        <v>2</v>
      </c>
      <c r="C41" s="2" t="str">
        <f>UPPER(TEXT(MONTH(CHPP_DELAY[[#This Row],[DATE]])*29,"mmm"))</f>
        <v>JAN</v>
      </c>
      <c r="D41" s="27">
        <f>YEAR(CHPP_DELAY[[#This Row],[DATE]])</f>
        <v>2025</v>
      </c>
      <c r="E41" s="11">
        <f>(CHPP_DELAY[[#This Row],[START]]-CHPP_DELAY[[#This Row],[STOP]])*24</f>
        <v>0.94999999999999929</v>
      </c>
      <c r="F41" s="14" t="str" cm="1">
        <f t="array" ref="F41">_xlfn.IFNA(_xlfn.IFS(CHPP_DELAY[[#This Row],[SCH MTN]]&lt;&gt;"","Scheduled",CHPP_DELAY[[#This Row],[UNSCH MTN]]&lt;&gt;"","Unscheduled"),"")</f>
        <v/>
      </c>
      <c r="G41" s="26">
        <f>24*(DAY(EOMONTH(CHPP_DELAY[[#This Row],[DATE]],0)))</f>
        <v>744</v>
      </c>
      <c r="H41" s="14">
        <v>0.85</v>
      </c>
      <c r="I41" s="14">
        <v>0.9</v>
      </c>
      <c r="J41" s="14"/>
      <c r="K41" s="14"/>
      <c r="L41" s="3">
        <v>45667</v>
      </c>
      <c r="M41" s="6">
        <v>1.2104166666666667</v>
      </c>
      <c r="N41" s="6">
        <v>1.25</v>
      </c>
      <c r="O41" t="s">
        <v>83</v>
      </c>
      <c r="P41" t="s">
        <v>29</v>
      </c>
      <c r="Q41" s="11">
        <v>3.9583333333333304E-2</v>
      </c>
      <c r="V41" t="s">
        <v>161</v>
      </c>
      <c r="Y41" t="s">
        <v>694</v>
      </c>
      <c r="AA41" t="str" cm="1">
        <f t="array" ref="AA41">_xlfn.IFS(AND(CHPP_DELAY[[#This Row],[Column1]]="",CHPP_DELAY[[#This Row],[Column2]]=""),"",CHPP_DELAY[[#This Row],[Column1]]&lt;&gt;"",CHPP_DELAY[[#This Row],[Column1]],CHPP_DELAY[[#This Row],[Column2]]&lt;&gt;"",CHPP_DELAY[[#This Row],[Column2]])</f>
        <v>Thickener_torque &amp; bed mass_high (due to low yield and oxidized material)</v>
      </c>
    </row>
    <row r="42" spans="2:27" x14ac:dyDescent="0.25">
      <c r="B42" s="7">
        <f>_xlfn.ISOWEEKNUM(CHPP_DELAY[[#This Row],[DATE]])</f>
        <v>2</v>
      </c>
      <c r="C42" s="2" t="str">
        <f>UPPER(TEXT(MONTH(CHPP_DELAY[[#This Row],[DATE]])*29,"mmm"))</f>
        <v>JAN</v>
      </c>
      <c r="D42" s="27">
        <f>YEAR(CHPP_DELAY[[#This Row],[DATE]])</f>
        <v>2025</v>
      </c>
      <c r="E42" s="11">
        <f>(CHPP_DELAY[[#This Row],[START]]-CHPP_DELAY[[#This Row],[STOP]])*24</f>
        <v>1.9999999999999996</v>
      </c>
      <c r="F42" s="14" t="str" cm="1">
        <f t="array" ref="F42">_xlfn.IFNA(_xlfn.IFS(CHPP_DELAY[[#This Row],[SCH MTN]]&lt;&gt;"","Scheduled",CHPP_DELAY[[#This Row],[UNSCH MTN]]&lt;&gt;"","Unscheduled"),"")</f>
        <v/>
      </c>
      <c r="G42" s="26">
        <f>24*(DAY(EOMONTH(CHPP_DELAY[[#This Row],[DATE]],0)))</f>
        <v>744</v>
      </c>
      <c r="H42" s="14">
        <v>0.85</v>
      </c>
      <c r="I42" s="14">
        <v>0.9</v>
      </c>
      <c r="J42" s="14"/>
      <c r="K42" s="14"/>
      <c r="L42" s="3">
        <v>45668</v>
      </c>
      <c r="M42" s="6">
        <v>0.25</v>
      </c>
      <c r="N42" s="6">
        <v>0.33333333333333331</v>
      </c>
      <c r="O42" t="s">
        <v>83</v>
      </c>
      <c r="P42" t="s">
        <v>29</v>
      </c>
      <c r="Q42" s="11">
        <v>8.3333333333333315E-2</v>
      </c>
      <c r="V42" t="s">
        <v>161</v>
      </c>
      <c r="Y42" t="s">
        <v>694</v>
      </c>
      <c r="AA42" t="str" cm="1">
        <f t="array" ref="AA42">_xlfn.IFS(AND(CHPP_DELAY[[#This Row],[Column1]]="",CHPP_DELAY[[#This Row],[Column2]]=""),"",CHPP_DELAY[[#This Row],[Column1]]&lt;&gt;"",CHPP_DELAY[[#This Row],[Column1]],CHPP_DELAY[[#This Row],[Column2]]&lt;&gt;"",CHPP_DELAY[[#This Row],[Column2]])</f>
        <v>Thickener_torque &amp; bed mass_high (due to low yield and oxidized material)</v>
      </c>
    </row>
    <row r="43" spans="2:27" x14ac:dyDescent="0.25">
      <c r="B43" s="7">
        <f>_xlfn.ISOWEEKNUM(CHPP_DELAY[[#This Row],[DATE]])</f>
        <v>2</v>
      </c>
      <c r="C43" s="2" t="str">
        <f>UPPER(TEXT(MONTH(CHPP_DELAY[[#This Row],[DATE]])*29,"mmm"))</f>
        <v>JAN</v>
      </c>
      <c r="D43" s="27">
        <f>YEAR(CHPP_DELAY[[#This Row],[DATE]])</f>
        <v>2025</v>
      </c>
      <c r="E43" s="11">
        <f>(CHPP_DELAY[[#This Row],[START]]-CHPP_DELAY[[#This Row],[STOP]])*24</f>
        <v>12</v>
      </c>
      <c r="F43" s="14" t="str" cm="1">
        <f t="array" ref="F43">_xlfn.IFNA(_xlfn.IFS(CHPP_DELAY[[#This Row],[SCH MTN]]&lt;&gt;"","Scheduled",CHPP_DELAY[[#This Row],[UNSCH MTN]]&lt;&gt;"","Unscheduled"),"")</f>
        <v>Scheduled</v>
      </c>
      <c r="G43" s="26">
        <f>24*(DAY(EOMONTH(CHPP_DELAY[[#This Row],[DATE]],0)))</f>
        <v>744</v>
      </c>
      <c r="H43" s="14">
        <v>0.85</v>
      </c>
      <c r="I43" s="14">
        <v>0.9</v>
      </c>
      <c r="J43" s="14"/>
      <c r="K43" s="14"/>
      <c r="L43" s="3">
        <v>45668</v>
      </c>
      <c r="M43" s="6">
        <v>0.33333333333333331</v>
      </c>
      <c r="N43" s="6">
        <v>0.83333333333333337</v>
      </c>
      <c r="O43" t="s">
        <v>13</v>
      </c>
      <c r="P43" t="s">
        <v>58</v>
      </c>
      <c r="Q43" s="11">
        <v>0.5</v>
      </c>
      <c r="R43" t="s">
        <v>13</v>
      </c>
      <c r="Y43" t="s">
        <v>13</v>
      </c>
      <c r="AA43" t="str" cm="1">
        <f t="array" ref="AA43">_xlfn.IFS(AND(CHPP_DELAY[[#This Row],[Column1]]="",CHPP_DELAY[[#This Row],[Column2]]=""),"",CHPP_DELAY[[#This Row],[Column1]]&lt;&gt;"",CHPP_DELAY[[#This Row],[Column1]],CHPP_DELAY[[#This Row],[Column2]]&lt;&gt;"",CHPP_DELAY[[#This Row],[Column2]])</f>
        <v>Maintenance Day</v>
      </c>
    </row>
    <row r="44" spans="2:27" x14ac:dyDescent="0.25">
      <c r="B44" s="7">
        <f>_xlfn.ISOWEEKNUM(CHPP_DELAY[[#This Row],[DATE]])</f>
        <v>2</v>
      </c>
      <c r="C44" s="2" t="str">
        <f>UPPER(TEXT(MONTH(CHPP_DELAY[[#This Row],[DATE]])*29,"mmm"))</f>
        <v>JAN</v>
      </c>
      <c r="D44" s="27">
        <f>YEAR(CHPP_DELAY[[#This Row],[DATE]])</f>
        <v>2025</v>
      </c>
      <c r="E44" s="11">
        <f>(CHPP_DELAY[[#This Row],[START]]-CHPP_DELAY[[#This Row],[STOP]])*24</f>
        <v>2.2166666666666668</v>
      </c>
      <c r="F44" s="14" t="str" cm="1">
        <f t="array" ref="F44">_xlfn.IFNA(_xlfn.IFS(CHPP_DELAY[[#This Row],[SCH MTN]]&lt;&gt;"","Scheduled",CHPP_DELAY[[#This Row],[UNSCH MTN]]&lt;&gt;"","Unscheduled"),"")</f>
        <v>Unscheduled</v>
      </c>
      <c r="G44" s="26">
        <f>24*(DAY(EOMONTH(CHPP_DELAY[[#This Row],[DATE]],0)))</f>
        <v>744</v>
      </c>
      <c r="H44" s="14">
        <v>0.85</v>
      </c>
      <c r="I44" s="14">
        <v>0.9</v>
      </c>
      <c r="J44" s="14"/>
      <c r="K44" s="14"/>
      <c r="L44" s="3">
        <v>45668</v>
      </c>
      <c r="M44" s="6">
        <v>0.83333333333333337</v>
      </c>
      <c r="N44" s="6">
        <v>0.92569444444444449</v>
      </c>
      <c r="O44" t="s">
        <v>58</v>
      </c>
      <c r="P44" t="s">
        <v>58</v>
      </c>
      <c r="Q44" s="11">
        <v>9.2361111111111116E-2</v>
      </c>
      <c r="S44" t="s">
        <v>201</v>
      </c>
      <c r="Y44" t="s">
        <v>201</v>
      </c>
      <c r="AA44" t="str" cm="1">
        <f t="array" ref="AA44">_xlfn.IFS(AND(CHPP_DELAY[[#This Row],[Column1]]="",CHPP_DELAY[[#This Row],[Column2]]=""),"",CHPP_DELAY[[#This Row],[Column1]]&lt;&gt;"",CHPP_DELAY[[#This Row],[Column1]],CHPP_DELAY[[#This Row],[Column2]]&lt;&gt;"",CHPP_DELAY[[#This Row],[Column2]])</f>
        <v>Maintenance Overruns</v>
      </c>
    </row>
    <row r="45" spans="2:27" x14ac:dyDescent="0.25">
      <c r="B45" s="7">
        <f>_xlfn.ISOWEEKNUM(CHPP_DELAY[[#This Row],[DATE]])</f>
        <v>2</v>
      </c>
      <c r="C45" s="2" t="str">
        <f>UPPER(TEXT(MONTH(CHPP_DELAY[[#This Row],[DATE]])*29,"mmm"))</f>
        <v>JAN</v>
      </c>
      <c r="D45" s="27">
        <f>YEAR(CHPP_DELAY[[#This Row],[DATE]])</f>
        <v>2025</v>
      </c>
      <c r="E45" s="11">
        <f>(CHPP_DELAY[[#This Row],[START]]-CHPP_DELAY[[#This Row],[STOP]])*24</f>
        <v>0.2333333333333325</v>
      </c>
      <c r="F45" s="14" t="str" cm="1">
        <f t="array" ref="F45">_xlfn.IFNA(_xlfn.IFS(CHPP_DELAY[[#This Row],[SCH MTN]]&lt;&gt;"","Scheduled",CHPP_DELAY[[#This Row],[UNSCH MTN]]&lt;&gt;"","Unscheduled"),"")</f>
        <v>Unscheduled</v>
      </c>
      <c r="G45" s="26">
        <f>24*(DAY(EOMONTH(CHPP_DELAY[[#This Row],[DATE]],0)))</f>
        <v>744</v>
      </c>
      <c r="H45" s="14">
        <v>0.85</v>
      </c>
      <c r="I45" s="14">
        <v>0.9</v>
      </c>
      <c r="J45" s="14"/>
      <c r="K45" s="14"/>
      <c r="L45" s="3">
        <v>45668</v>
      </c>
      <c r="M45" s="6">
        <v>0.93888888888888888</v>
      </c>
      <c r="N45" s="6">
        <v>0.94861111111111107</v>
      </c>
      <c r="O45" t="s">
        <v>26</v>
      </c>
      <c r="P45" t="s">
        <v>27</v>
      </c>
      <c r="Q45" s="11">
        <v>9.7222222222221877E-3</v>
      </c>
      <c r="S45" t="s">
        <v>155</v>
      </c>
      <c r="Y45" t="s">
        <v>696</v>
      </c>
      <c r="AA45" t="str" cm="1">
        <f t="array" ref="AA45">_xlfn.IFS(AND(CHPP_DELAY[[#This Row],[Column1]]="",CHPP_DELAY[[#This Row],[Column2]]=""),"",CHPP_DELAY[[#This Row],[Column1]]&lt;&gt;"",CHPP_DELAY[[#This Row],[Column1]],CHPP_DELAY[[#This Row],[Column2]]&lt;&gt;"",CHPP_DELAY[[#This Row],[Column2]])</f>
        <v>Product collector conveyor_sampler_hammer instream (due to problem in motor brake)</v>
      </c>
    </row>
    <row r="46" spans="2:27" x14ac:dyDescent="0.25">
      <c r="B46" s="7">
        <f>_xlfn.ISOWEEKNUM(CHPP_DELAY[[#This Row],[DATE]])</f>
        <v>2</v>
      </c>
      <c r="C46" s="2" t="str">
        <f>UPPER(TEXT(MONTH(CHPP_DELAY[[#This Row],[DATE]])*29,"mmm"))</f>
        <v>JAN</v>
      </c>
      <c r="D46" s="27">
        <f>YEAR(CHPP_DELAY[[#This Row],[DATE]])</f>
        <v>2025</v>
      </c>
      <c r="E46" s="11">
        <f>(CHPP_DELAY[[#This Row],[START]]-CHPP_DELAY[[#This Row],[STOP]])*24</f>
        <v>0.28333333333333499</v>
      </c>
      <c r="F46" s="14" t="str" cm="1">
        <f t="array" ref="F46">_xlfn.IFNA(_xlfn.IFS(CHPP_DELAY[[#This Row],[SCH MTN]]&lt;&gt;"","Scheduled",CHPP_DELAY[[#This Row],[UNSCH MTN]]&lt;&gt;"","Unscheduled"),"")</f>
        <v/>
      </c>
      <c r="G46" s="26">
        <f>24*(DAY(EOMONTH(CHPP_DELAY[[#This Row],[DATE]],0)))</f>
        <v>744</v>
      </c>
      <c r="H46" s="14">
        <v>0.85</v>
      </c>
      <c r="I46" s="14">
        <v>0.9</v>
      </c>
      <c r="J46" s="14"/>
      <c r="K46" s="14"/>
      <c r="L46" s="3">
        <v>45668</v>
      </c>
      <c r="M46" s="6">
        <v>0.94861111111111107</v>
      </c>
      <c r="N46" s="6">
        <v>0.9604166666666667</v>
      </c>
      <c r="O46" t="s">
        <v>63</v>
      </c>
      <c r="P46" t="s">
        <v>64</v>
      </c>
      <c r="Q46" s="11">
        <v>1.1805555555555625E-2</v>
      </c>
      <c r="V46" t="s">
        <v>161</v>
      </c>
      <c r="Y46" t="s">
        <v>697</v>
      </c>
      <c r="AA46" t="str" cm="1">
        <f t="array" ref="AA46">_xlfn.IFS(AND(CHPP_DELAY[[#This Row],[Column1]]="",CHPP_DELAY[[#This Row],[Column2]]=""),"",CHPP_DELAY[[#This Row],[Column1]]&lt;&gt;"",CHPP_DELAY[[#This Row],[Column1]],CHPP_DELAY[[#This Row],[Column2]]&lt;&gt;"",CHPP_DELAY[[#This Row],[Column2]])</f>
        <v>Primary sized coal conveyor_chute_block (due to sticky material)</v>
      </c>
    </row>
    <row r="47" spans="2:27" x14ac:dyDescent="0.25">
      <c r="B47" s="7">
        <f>_xlfn.ISOWEEKNUM(CHPP_DELAY[[#This Row],[DATE]])</f>
        <v>2</v>
      </c>
      <c r="C47" s="2" t="str">
        <f>UPPER(TEXT(MONTH(CHPP_DELAY[[#This Row],[DATE]])*29,"mmm"))</f>
        <v>JAN</v>
      </c>
      <c r="D47" s="27">
        <f>YEAR(CHPP_DELAY[[#This Row],[DATE]])</f>
        <v>2025</v>
      </c>
      <c r="E47" s="11">
        <f>(CHPP_DELAY[[#This Row],[START]]-CHPP_DELAY[[#This Row],[STOP]])*24</f>
        <v>0.31666666666666821</v>
      </c>
      <c r="F47" s="14" t="str" cm="1">
        <f t="array" ref="F47">_xlfn.IFNA(_xlfn.IFS(CHPP_DELAY[[#This Row],[SCH MTN]]&lt;&gt;"","Scheduled",CHPP_DELAY[[#This Row],[UNSCH MTN]]&lt;&gt;"","Unscheduled"),"")</f>
        <v>Unscheduled</v>
      </c>
      <c r="G47" s="26">
        <f>24*(DAY(EOMONTH(CHPP_DELAY[[#This Row],[DATE]],0)))</f>
        <v>744</v>
      </c>
      <c r="H47" s="14">
        <v>0.85</v>
      </c>
      <c r="I47" s="14">
        <v>0.9</v>
      </c>
      <c r="J47" s="14"/>
      <c r="K47" s="14"/>
      <c r="L47" s="3">
        <v>45668</v>
      </c>
      <c r="M47" s="6">
        <v>0.9916666666666667</v>
      </c>
      <c r="N47" s="6">
        <v>1.0048611111111112</v>
      </c>
      <c r="O47" t="s">
        <v>26</v>
      </c>
      <c r="P47" t="s">
        <v>27</v>
      </c>
      <c r="Q47" s="11">
        <v>1.3194444444444509E-2</v>
      </c>
      <c r="S47" t="s">
        <v>155</v>
      </c>
      <c r="Y47" t="s">
        <v>696</v>
      </c>
      <c r="AA47" t="str" cm="1">
        <f t="array" ref="AA47">_xlfn.IFS(AND(CHPP_DELAY[[#This Row],[Column1]]="",CHPP_DELAY[[#This Row],[Column2]]=""),"",CHPP_DELAY[[#This Row],[Column1]]&lt;&gt;"",CHPP_DELAY[[#This Row],[Column1]],CHPP_DELAY[[#This Row],[Column2]]&lt;&gt;"",CHPP_DELAY[[#This Row],[Column2]])</f>
        <v>Product collector conveyor_sampler_hammer instream (due to problem in motor brake)</v>
      </c>
    </row>
    <row r="48" spans="2:27" x14ac:dyDescent="0.25">
      <c r="B48" s="7">
        <f>_xlfn.ISOWEEKNUM(CHPP_DELAY[[#This Row],[DATE]])</f>
        <v>2</v>
      </c>
      <c r="C48" s="2" t="str">
        <f>UPPER(TEXT(MONTH(CHPP_DELAY[[#This Row],[DATE]])*29,"mmm"))</f>
        <v>JAN</v>
      </c>
      <c r="D48" s="27">
        <f>YEAR(CHPP_DELAY[[#This Row],[DATE]])</f>
        <v>2025</v>
      </c>
      <c r="E48" s="11">
        <f>(CHPP_DELAY[[#This Row],[START]]-CHPP_DELAY[[#This Row],[STOP]])*24</f>
        <v>1.4166666666666683</v>
      </c>
      <c r="F48" s="14" t="str" cm="1">
        <f t="array" ref="F48">_xlfn.IFNA(_xlfn.IFS(CHPP_DELAY[[#This Row],[SCH MTN]]&lt;&gt;"","Scheduled",CHPP_DELAY[[#This Row],[UNSCH MTN]]&lt;&gt;"","Unscheduled"),"")</f>
        <v/>
      </c>
      <c r="G48" s="26">
        <f>24*(DAY(EOMONTH(CHPP_DELAY[[#This Row],[DATE]],0)))</f>
        <v>744</v>
      </c>
      <c r="H48" s="14">
        <v>0.85</v>
      </c>
      <c r="I48" s="14">
        <v>0.9</v>
      </c>
      <c r="J48" s="14"/>
      <c r="K48" s="14"/>
      <c r="L48" s="3">
        <v>45669</v>
      </c>
      <c r="M48" s="6">
        <v>0.45833333333333331</v>
      </c>
      <c r="N48" s="6">
        <v>0.51736111111111116</v>
      </c>
      <c r="O48" t="s">
        <v>83</v>
      </c>
      <c r="P48" t="s">
        <v>29</v>
      </c>
      <c r="Q48" s="11">
        <v>5.9027777777777846E-2</v>
      </c>
      <c r="V48" t="s">
        <v>161</v>
      </c>
      <c r="Y48" t="s">
        <v>698</v>
      </c>
      <c r="AA48" t="str" cm="1">
        <f t="array" ref="AA48">_xlfn.IFS(AND(CHPP_DELAY[[#This Row],[Column1]]="",CHPP_DELAY[[#This Row],[Column2]]=""),"",CHPP_DELAY[[#This Row],[Column1]]&lt;&gt;"",CHPP_DELAY[[#This Row],[Column1]],CHPP_DELAY[[#This Row],[Column2]]&lt;&gt;"",CHPP_DELAY[[#This Row],[Column2]])</f>
        <v>Thickener_dirty water (due to high portion of ultrafine reject unable to settling)</v>
      </c>
    </row>
    <row r="49" spans="2:27" x14ac:dyDescent="0.25">
      <c r="B49" s="7">
        <f>_xlfn.ISOWEEKNUM(CHPP_DELAY[[#This Row],[DATE]])</f>
        <v>3</v>
      </c>
      <c r="C49" s="2" t="str">
        <f>UPPER(TEXT(MONTH(CHPP_DELAY[[#This Row],[DATE]])*29,"mmm"))</f>
        <v>JAN</v>
      </c>
      <c r="D49" s="27">
        <f>YEAR(CHPP_DELAY[[#This Row],[DATE]])</f>
        <v>2025</v>
      </c>
      <c r="E49" s="11">
        <f>(CHPP_DELAY[[#This Row],[START]]-CHPP_DELAY[[#This Row],[STOP]])*24</f>
        <v>0</v>
      </c>
      <c r="F49" s="14" t="str" cm="1">
        <f t="array" ref="F49">_xlfn.IFNA(_xlfn.IFS(CHPP_DELAY[[#This Row],[SCH MTN]]&lt;&gt;"","Scheduled",CHPP_DELAY[[#This Row],[UNSCH MTN]]&lt;&gt;"","Unscheduled"),"")</f>
        <v/>
      </c>
      <c r="G49" s="26">
        <f>24*(DAY(EOMONTH(CHPP_DELAY[[#This Row],[DATE]],0)))</f>
        <v>744</v>
      </c>
      <c r="H49" s="14">
        <v>0.85</v>
      </c>
      <c r="I49" s="14">
        <v>0.9</v>
      </c>
      <c r="J49" s="14"/>
      <c r="K49" s="14"/>
      <c r="L49" s="3">
        <v>45670</v>
      </c>
      <c r="M49" s="6">
        <v>0.25</v>
      </c>
      <c r="N49" s="6">
        <v>0.25</v>
      </c>
      <c r="O49" t="s">
        <v>58</v>
      </c>
      <c r="P49" t="s">
        <v>58</v>
      </c>
      <c r="Q49" s="11">
        <v>0</v>
      </c>
      <c r="Y49" t="s">
        <v>166</v>
      </c>
      <c r="AA49" t="str" cm="1">
        <f t="array" ref="AA49">_xlfn.IFS(AND(CHPP_DELAY[[#This Row],[Column1]]="",CHPP_DELAY[[#This Row],[Column2]]=""),"",CHPP_DELAY[[#This Row],[Column1]]&lt;&gt;"",CHPP_DELAY[[#This Row],[Column1]],CHPP_DELAY[[#This Row],[Column2]]&lt;&gt;"",CHPP_DELAY[[#This Row],[Column2]])</f>
        <v>No delay</v>
      </c>
    </row>
    <row r="50" spans="2:27" x14ac:dyDescent="0.25">
      <c r="B50" s="7">
        <f>_xlfn.ISOWEEKNUM(CHPP_DELAY[[#This Row],[DATE]])</f>
        <v>3</v>
      </c>
      <c r="C50" s="2" t="str">
        <f>UPPER(TEXT(MONTH(CHPP_DELAY[[#This Row],[DATE]])*29,"mmm"))</f>
        <v>JAN</v>
      </c>
      <c r="D50" s="27">
        <f>YEAR(CHPP_DELAY[[#This Row],[DATE]])</f>
        <v>2025</v>
      </c>
      <c r="E50" s="11">
        <f>(CHPP_DELAY[[#This Row],[START]]-CHPP_DELAY[[#This Row],[STOP]])*24</f>
        <v>1.5499999999999998</v>
      </c>
      <c r="F50" s="14" t="str" cm="1">
        <f t="array" ref="F50">_xlfn.IFNA(_xlfn.IFS(CHPP_DELAY[[#This Row],[SCH MTN]]&lt;&gt;"","Scheduled",CHPP_DELAY[[#This Row],[UNSCH MTN]]&lt;&gt;"","Unscheduled"),"")</f>
        <v/>
      </c>
      <c r="G50" s="26">
        <f>24*(DAY(EOMONTH(CHPP_DELAY[[#This Row],[DATE]],0)))</f>
        <v>744</v>
      </c>
      <c r="H50" s="14">
        <v>0.85</v>
      </c>
      <c r="I50" s="14">
        <v>0.9</v>
      </c>
      <c r="J50" s="14"/>
      <c r="K50" s="14"/>
      <c r="L50" s="3">
        <v>45671</v>
      </c>
      <c r="M50" s="6">
        <v>0.31666666666666665</v>
      </c>
      <c r="N50" s="6">
        <v>0.38124999999999998</v>
      </c>
      <c r="O50" t="s">
        <v>187</v>
      </c>
      <c r="P50" t="s">
        <v>188</v>
      </c>
      <c r="Q50" s="11">
        <v>6.4583333333333326E-2</v>
      </c>
      <c r="V50" t="s">
        <v>189</v>
      </c>
      <c r="Y50" t="s">
        <v>692</v>
      </c>
      <c r="AA50" t="str" cm="1">
        <f t="array" ref="AA50">_xlfn.IFS(AND(CHPP_DELAY[[#This Row],[Column1]]="",CHPP_DELAY[[#This Row],[Column2]]=""),"",CHPP_DELAY[[#This Row],[Column1]]&lt;&gt;"",CHPP_DELAY[[#This Row],[Column1]],CHPP_DELAY[[#This Row],[Column2]]&lt;&gt;"",CHPP_DELAY[[#This Row],[Column2]])</f>
        <v>Reject emergency yard_full (due to rain and slippery at reject disposal access)</v>
      </c>
    </row>
    <row r="51" spans="2:27" x14ac:dyDescent="0.25">
      <c r="B51" s="7">
        <f>_xlfn.ISOWEEKNUM(CHPP_DELAY[[#This Row],[DATE]])</f>
        <v>3</v>
      </c>
      <c r="C51" s="2" t="str">
        <f>UPPER(TEXT(MONTH(CHPP_DELAY[[#This Row],[DATE]])*29,"mmm"))</f>
        <v>JAN</v>
      </c>
      <c r="D51" s="27">
        <f>YEAR(CHPP_DELAY[[#This Row],[DATE]])</f>
        <v>2025</v>
      </c>
      <c r="E51" s="11">
        <f>(CHPP_DELAY[[#This Row],[START]]-CHPP_DELAY[[#This Row],[STOP]])*24</f>
        <v>1.9333333333333318</v>
      </c>
      <c r="F51" s="14" t="str" cm="1">
        <f t="array" ref="F51">_xlfn.IFNA(_xlfn.IFS(CHPP_DELAY[[#This Row],[SCH MTN]]&lt;&gt;"","Scheduled",CHPP_DELAY[[#This Row],[UNSCH MTN]]&lt;&gt;"","Unscheduled"),"")</f>
        <v/>
      </c>
      <c r="G51" s="26">
        <f>24*(DAY(EOMONTH(CHPP_DELAY[[#This Row],[DATE]],0)))</f>
        <v>744</v>
      </c>
      <c r="H51" s="14">
        <v>0.85</v>
      </c>
      <c r="I51" s="14">
        <v>0.9</v>
      </c>
      <c r="J51" s="14"/>
      <c r="K51" s="14"/>
      <c r="L51" s="3">
        <v>45671</v>
      </c>
      <c r="M51" s="6">
        <v>0.6118055555555556</v>
      </c>
      <c r="N51" s="6">
        <v>0.69236111111111109</v>
      </c>
      <c r="O51" t="s">
        <v>187</v>
      </c>
      <c r="P51" t="s">
        <v>188</v>
      </c>
      <c r="Q51" s="11">
        <v>8.0555555555555491E-2</v>
      </c>
      <c r="V51" t="s">
        <v>189</v>
      </c>
      <c r="Y51" t="s">
        <v>692</v>
      </c>
      <c r="AA51" t="str" cm="1">
        <f t="array" ref="AA51">_xlfn.IFS(AND(CHPP_DELAY[[#This Row],[Column1]]="",CHPP_DELAY[[#This Row],[Column2]]=""),"",CHPP_DELAY[[#This Row],[Column1]]&lt;&gt;"",CHPP_DELAY[[#This Row],[Column1]],CHPP_DELAY[[#This Row],[Column2]]&lt;&gt;"",CHPP_DELAY[[#This Row],[Column2]])</f>
        <v>Reject emergency yard_full (due to rain and slippery at reject disposal access)</v>
      </c>
    </row>
    <row r="52" spans="2:27" x14ac:dyDescent="0.25">
      <c r="B52" s="7">
        <f>_xlfn.ISOWEEKNUM(CHPP_DELAY[[#This Row],[DATE]])</f>
        <v>3</v>
      </c>
      <c r="C52" s="2" t="str">
        <f>UPPER(TEXT(MONTH(CHPP_DELAY[[#This Row],[DATE]])*29,"mmm"))</f>
        <v>JAN</v>
      </c>
      <c r="D52" s="27">
        <f>YEAR(CHPP_DELAY[[#This Row],[DATE]])</f>
        <v>2025</v>
      </c>
      <c r="E52" s="11">
        <f>(CHPP_DELAY[[#This Row],[START]]-CHPP_DELAY[[#This Row],[STOP]])*24</f>
        <v>11.066666666666666</v>
      </c>
      <c r="F52" s="14" t="str" cm="1">
        <f t="array" ref="F52">_xlfn.IFNA(_xlfn.IFS(CHPP_DELAY[[#This Row],[SCH MTN]]&lt;&gt;"","Scheduled",CHPP_DELAY[[#This Row],[UNSCH MTN]]&lt;&gt;"","Unscheduled"),"")</f>
        <v/>
      </c>
      <c r="G52" s="26">
        <f>24*(DAY(EOMONTH(CHPP_DELAY[[#This Row],[DATE]],0)))</f>
        <v>744</v>
      </c>
      <c r="H52" s="14">
        <v>0.85</v>
      </c>
      <c r="I52" s="14">
        <v>0.9</v>
      </c>
      <c r="J52" s="14"/>
      <c r="K52" s="14"/>
      <c r="L52" s="3">
        <v>45671</v>
      </c>
      <c r="M52" s="6">
        <v>0.70208333333333328</v>
      </c>
      <c r="N52" s="6">
        <v>1.1631944444444444</v>
      </c>
      <c r="O52" t="s">
        <v>187</v>
      </c>
      <c r="P52" t="s">
        <v>188</v>
      </c>
      <c r="Q52" s="11">
        <v>0.46111111111111114</v>
      </c>
      <c r="V52" t="s">
        <v>189</v>
      </c>
      <c r="Y52" t="s">
        <v>692</v>
      </c>
      <c r="AA52" t="str" cm="1">
        <f t="array" ref="AA52">_xlfn.IFS(AND(CHPP_DELAY[[#This Row],[Column1]]="",CHPP_DELAY[[#This Row],[Column2]]=""),"",CHPP_DELAY[[#This Row],[Column1]]&lt;&gt;"",CHPP_DELAY[[#This Row],[Column1]],CHPP_DELAY[[#This Row],[Column2]]&lt;&gt;"",CHPP_DELAY[[#This Row],[Column2]])</f>
        <v>Reject emergency yard_full (due to rain and slippery at reject disposal access)</v>
      </c>
    </row>
    <row r="53" spans="2:27" x14ac:dyDescent="0.25">
      <c r="B53" s="7">
        <f>_xlfn.ISOWEEKNUM(CHPP_DELAY[[#This Row],[DATE]])</f>
        <v>3</v>
      </c>
      <c r="C53" s="2" t="str">
        <f>UPPER(TEXT(MONTH(CHPP_DELAY[[#This Row],[DATE]])*29,"mmm"))</f>
        <v>JAN</v>
      </c>
      <c r="D53" s="27">
        <f>YEAR(CHPP_DELAY[[#This Row],[DATE]])</f>
        <v>2025</v>
      </c>
      <c r="E53" s="11">
        <f>(CHPP_DELAY[[#This Row],[START]]-CHPP_DELAY[[#This Row],[STOP]])*24</f>
        <v>0.13333333333333286</v>
      </c>
      <c r="F53" s="14" t="str" cm="1">
        <f t="array" ref="F53">_xlfn.IFNA(_xlfn.IFS(CHPP_DELAY[[#This Row],[SCH MTN]]&lt;&gt;"","Scheduled",CHPP_DELAY[[#This Row],[UNSCH MTN]]&lt;&gt;"","Unscheduled"),"")</f>
        <v>Unscheduled</v>
      </c>
      <c r="G53" s="26">
        <f>24*(DAY(EOMONTH(CHPP_DELAY[[#This Row],[DATE]],0)))</f>
        <v>744</v>
      </c>
      <c r="H53" s="14">
        <v>0.85</v>
      </c>
      <c r="I53" s="14">
        <v>0.9</v>
      </c>
      <c r="J53" s="14"/>
      <c r="K53" s="14"/>
      <c r="L53" s="3">
        <v>45671</v>
      </c>
      <c r="M53" s="6">
        <v>1.1909722222222223</v>
      </c>
      <c r="N53" s="6">
        <v>1.1965277777777779</v>
      </c>
      <c r="O53" t="s">
        <v>31</v>
      </c>
      <c r="P53" t="s">
        <v>32</v>
      </c>
      <c r="Q53" s="11">
        <v>5.5555555555555358E-3</v>
      </c>
      <c r="S53" t="s">
        <v>155</v>
      </c>
      <c r="Y53" t="s">
        <v>699</v>
      </c>
      <c r="AA53" t="str" cm="1">
        <f t="array" ref="AA53">_xlfn.IFS(AND(CHPP_DELAY[[#This Row],[Column1]]="",CHPP_DELAY[[#This Row],[Column2]]=""),"",CHPP_DELAY[[#This Row],[Column1]]&lt;&gt;"",CHPP_DELAY[[#This Row],[Column1]],CHPP_DELAY[[#This Row],[Column2]]&lt;&gt;"",CHPP_DELAY[[#This Row],[Column2]])</f>
        <v>Plant feed conveyor_primary sampler_stuck (due to sampler brake release)</v>
      </c>
    </row>
    <row r="54" spans="2:27" x14ac:dyDescent="0.25">
      <c r="B54" s="7">
        <f>_xlfn.ISOWEEKNUM(CHPP_DELAY[[#This Row],[DATE]])</f>
        <v>3</v>
      </c>
      <c r="C54" s="2" t="str">
        <f>UPPER(TEXT(MONTH(CHPP_DELAY[[#This Row],[DATE]])*29,"mmm"))</f>
        <v>JAN</v>
      </c>
      <c r="D54" s="27">
        <f>YEAR(CHPP_DELAY[[#This Row],[DATE]])</f>
        <v>2025</v>
      </c>
      <c r="E54" s="11">
        <f>(CHPP_DELAY[[#This Row],[START]]-CHPP_DELAY[[#This Row],[STOP]])*24</f>
        <v>0.2333333333333325</v>
      </c>
      <c r="F54" s="14" t="str" cm="1">
        <f t="array" ref="F54">_xlfn.IFNA(_xlfn.IFS(CHPP_DELAY[[#This Row],[SCH MTN]]&lt;&gt;"","Scheduled",CHPP_DELAY[[#This Row],[UNSCH MTN]]&lt;&gt;"","Unscheduled"),"")</f>
        <v>Unscheduled</v>
      </c>
      <c r="G54" s="26">
        <f>24*(DAY(EOMONTH(CHPP_DELAY[[#This Row],[DATE]],0)))</f>
        <v>744</v>
      </c>
      <c r="H54" s="14">
        <v>0.85</v>
      </c>
      <c r="I54" s="14">
        <v>0.9</v>
      </c>
      <c r="J54" s="14"/>
      <c r="K54" s="14"/>
      <c r="L54" s="3">
        <v>45671</v>
      </c>
      <c r="M54" s="6">
        <v>1.2243055555555555</v>
      </c>
      <c r="N54" s="6">
        <v>1.2340277777777777</v>
      </c>
      <c r="O54" t="s">
        <v>26</v>
      </c>
      <c r="P54" t="s">
        <v>27</v>
      </c>
      <c r="Q54" s="11">
        <v>9.7222222222221877E-3</v>
      </c>
      <c r="S54" t="s">
        <v>155</v>
      </c>
      <c r="Y54" t="s">
        <v>700</v>
      </c>
      <c r="AA54" t="str" cm="1">
        <f t="array" ref="AA54">_xlfn.IFS(AND(CHPP_DELAY[[#This Row],[Column1]]="",CHPP_DELAY[[#This Row],[Column2]]=""),"",CHPP_DELAY[[#This Row],[Column1]]&lt;&gt;"",CHPP_DELAY[[#This Row],[Column1]],CHPP_DELAY[[#This Row],[Column2]]&lt;&gt;"",CHPP_DELAY[[#This Row],[Column2]])</f>
        <v>Product collector conveyor_hammer instream (due to problem in motor brake)</v>
      </c>
    </row>
    <row r="55" spans="2:27" x14ac:dyDescent="0.25">
      <c r="B55" s="7">
        <f>_xlfn.ISOWEEKNUM(CHPP_DELAY[[#This Row],[DATE]])</f>
        <v>3</v>
      </c>
      <c r="C55" s="2" t="str">
        <f>UPPER(TEXT(MONTH(CHPP_DELAY[[#This Row],[DATE]])*29,"mmm"))</f>
        <v>JAN</v>
      </c>
      <c r="D55" s="27">
        <f>YEAR(CHPP_DELAY[[#This Row],[DATE]])</f>
        <v>2025</v>
      </c>
      <c r="E55" s="11">
        <f>(CHPP_DELAY[[#This Row],[START]]-CHPP_DELAY[[#This Row],[STOP]])*24</f>
        <v>0.81666666666666776</v>
      </c>
      <c r="F55" s="14" t="str" cm="1">
        <f t="array" ref="F55">_xlfn.IFNA(_xlfn.IFS(CHPP_DELAY[[#This Row],[SCH MTN]]&lt;&gt;"","Scheduled",CHPP_DELAY[[#This Row],[UNSCH MTN]]&lt;&gt;"","Unscheduled"),"")</f>
        <v/>
      </c>
      <c r="G55" s="26">
        <f>24*(DAY(EOMONTH(CHPP_DELAY[[#This Row],[DATE]],0)))</f>
        <v>744</v>
      </c>
      <c r="H55" s="14">
        <v>0.85</v>
      </c>
      <c r="I55" s="14">
        <v>0.9</v>
      </c>
      <c r="J55" s="14"/>
      <c r="K55" s="14"/>
      <c r="L55" s="3">
        <v>45672</v>
      </c>
      <c r="M55" s="6">
        <v>0.38055555555555554</v>
      </c>
      <c r="N55" s="6">
        <v>0.41458333333333336</v>
      </c>
      <c r="O55" t="s">
        <v>187</v>
      </c>
      <c r="P55" t="s">
        <v>188</v>
      </c>
      <c r="Q55" s="11">
        <v>3.4027777777777823E-2</v>
      </c>
      <c r="V55" t="s">
        <v>189</v>
      </c>
      <c r="Y55" t="s">
        <v>692</v>
      </c>
      <c r="AA55" t="str" cm="1">
        <f t="array" ref="AA55">_xlfn.IFS(AND(CHPP_DELAY[[#This Row],[Column1]]="",CHPP_DELAY[[#This Row],[Column2]]=""),"",CHPP_DELAY[[#This Row],[Column1]]&lt;&gt;"",CHPP_DELAY[[#This Row],[Column1]],CHPP_DELAY[[#This Row],[Column2]]&lt;&gt;"",CHPP_DELAY[[#This Row],[Column2]])</f>
        <v>Reject emergency yard_full (due to rain and slippery at reject disposal access)</v>
      </c>
    </row>
    <row r="56" spans="2:27" x14ac:dyDescent="0.25">
      <c r="B56" s="7">
        <f>_xlfn.ISOWEEKNUM(CHPP_DELAY[[#This Row],[DATE]])</f>
        <v>3</v>
      </c>
      <c r="C56" s="2" t="str">
        <f>UPPER(TEXT(MONTH(CHPP_DELAY[[#This Row],[DATE]])*29,"mmm"))</f>
        <v>JAN</v>
      </c>
      <c r="D56" s="27">
        <f>YEAR(CHPP_DELAY[[#This Row],[DATE]])</f>
        <v>2025</v>
      </c>
      <c r="E56" s="11">
        <f>(CHPP_DELAY[[#This Row],[START]]-CHPP_DELAY[[#This Row],[STOP]])*24</f>
        <v>0.54999999999999805</v>
      </c>
      <c r="F56" s="14" t="str" cm="1">
        <f t="array" ref="F56">_xlfn.IFNA(_xlfn.IFS(CHPP_DELAY[[#This Row],[SCH MTN]]&lt;&gt;"","Scheduled",CHPP_DELAY[[#This Row],[UNSCH MTN]]&lt;&gt;"","Unscheduled"),"")</f>
        <v/>
      </c>
      <c r="G56" s="26">
        <f>24*(DAY(EOMONTH(CHPP_DELAY[[#This Row],[DATE]],0)))</f>
        <v>744</v>
      </c>
      <c r="H56" s="14">
        <v>0.85</v>
      </c>
      <c r="I56" s="14">
        <v>0.9</v>
      </c>
      <c r="J56" s="14"/>
      <c r="K56" s="14"/>
      <c r="L56" s="3">
        <v>45672</v>
      </c>
      <c r="M56" s="6">
        <v>0.61736111111111114</v>
      </c>
      <c r="N56" s="6">
        <v>0.64027777777777772</v>
      </c>
      <c r="O56" t="s">
        <v>53</v>
      </c>
      <c r="P56" t="s">
        <v>54</v>
      </c>
      <c r="Q56" s="11">
        <v>2.2916666666666585E-2</v>
      </c>
      <c r="V56" t="s">
        <v>162</v>
      </c>
      <c r="Y56" t="s">
        <v>701</v>
      </c>
      <c r="AA56" t="str" cm="1">
        <f t="array" ref="AA56">_xlfn.IFS(AND(CHPP_DELAY[[#This Row],[Column1]]="",CHPP_DELAY[[#This Row],[Column2]]=""),"",CHPP_DELAY[[#This Row],[Column1]]&lt;&gt;"",CHPP_DELAY[[#This Row],[Column1]],CHPP_DELAY[[#This Row],[Column2]]&lt;&gt;"",CHPP_DELAY[[#This Row],[Column2]])</f>
        <v>Feeder Breaker_stuck (due to oversize OB)</v>
      </c>
    </row>
    <row r="57" spans="2:27" x14ac:dyDescent="0.25">
      <c r="B57" s="7">
        <f>_xlfn.ISOWEEKNUM(CHPP_DELAY[[#This Row],[DATE]])</f>
        <v>3</v>
      </c>
      <c r="C57" s="2" t="str">
        <f>UPPER(TEXT(MONTH(CHPP_DELAY[[#This Row],[DATE]])*29,"mmm"))</f>
        <v>JAN</v>
      </c>
      <c r="D57" s="27">
        <f>YEAR(CHPP_DELAY[[#This Row],[DATE]])</f>
        <v>2025</v>
      </c>
      <c r="E57" s="11">
        <f>(CHPP_DELAY[[#This Row],[START]]-CHPP_DELAY[[#This Row],[STOP]])*24</f>
        <v>1.8499999999999988</v>
      </c>
      <c r="F57" s="14" t="str" cm="1">
        <f t="array" ref="F57">_xlfn.IFNA(_xlfn.IFS(CHPP_DELAY[[#This Row],[SCH MTN]]&lt;&gt;"","Scheduled",CHPP_DELAY[[#This Row],[UNSCH MTN]]&lt;&gt;"","Unscheduled"),"")</f>
        <v/>
      </c>
      <c r="G57" s="26">
        <f>24*(DAY(EOMONTH(CHPP_DELAY[[#This Row],[DATE]],0)))</f>
        <v>744</v>
      </c>
      <c r="H57" s="14">
        <v>0.85</v>
      </c>
      <c r="I57" s="14">
        <v>0.9</v>
      </c>
      <c r="J57" s="14"/>
      <c r="K57" s="14"/>
      <c r="L57" s="3">
        <v>45672</v>
      </c>
      <c r="M57" s="6">
        <v>0.87361111111111112</v>
      </c>
      <c r="N57" s="6">
        <v>0.9506944444444444</v>
      </c>
      <c r="O57" t="s">
        <v>187</v>
      </c>
      <c r="P57" t="s">
        <v>188</v>
      </c>
      <c r="Q57" s="11">
        <v>7.7083333333333282E-2</v>
      </c>
      <c r="V57" t="s">
        <v>189</v>
      </c>
      <c r="Y57" t="s">
        <v>692</v>
      </c>
      <c r="AA57" t="str" cm="1">
        <f t="array" ref="AA57">_xlfn.IFS(AND(CHPP_DELAY[[#This Row],[Column1]]="",CHPP_DELAY[[#This Row],[Column2]]=""),"",CHPP_DELAY[[#This Row],[Column1]]&lt;&gt;"",CHPP_DELAY[[#This Row],[Column1]],CHPP_DELAY[[#This Row],[Column2]]&lt;&gt;"",CHPP_DELAY[[#This Row],[Column2]])</f>
        <v>Reject emergency yard_full (due to rain and slippery at reject disposal access)</v>
      </c>
    </row>
    <row r="58" spans="2:27" x14ac:dyDescent="0.25">
      <c r="B58" s="7">
        <f>_xlfn.ISOWEEKNUM(CHPP_DELAY[[#This Row],[DATE]])</f>
        <v>3</v>
      </c>
      <c r="C58" s="2" t="str">
        <f>UPPER(TEXT(MONTH(CHPP_DELAY[[#This Row],[DATE]])*29,"mmm"))</f>
        <v>JAN</v>
      </c>
      <c r="D58" s="27">
        <f>YEAR(CHPP_DELAY[[#This Row],[DATE]])</f>
        <v>2025</v>
      </c>
      <c r="E58" s="11">
        <f>(CHPP_DELAY[[#This Row],[START]]-CHPP_DELAY[[#This Row],[STOP]])*24</f>
        <v>0.71666666666666679</v>
      </c>
      <c r="F58" s="14" t="str" cm="1">
        <f t="array" ref="F58">_xlfn.IFNA(_xlfn.IFS(CHPP_DELAY[[#This Row],[SCH MTN]]&lt;&gt;"","Scheduled",CHPP_DELAY[[#This Row],[UNSCH MTN]]&lt;&gt;"","Unscheduled"),"")</f>
        <v/>
      </c>
      <c r="G58" s="26">
        <f>24*(DAY(EOMONTH(CHPP_DELAY[[#This Row],[DATE]],0)))</f>
        <v>744</v>
      </c>
      <c r="H58" s="14">
        <v>0.85</v>
      </c>
      <c r="I58" s="14">
        <v>0.9</v>
      </c>
      <c r="J58" s="14"/>
      <c r="K58" s="14"/>
      <c r="L58" s="3">
        <v>45672</v>
      </c>
      <c r="M58" s="6">
        <v>1.0062500000000001</v>
      </c>
      <c r="N58" s="6">
        <v>1.0361111111111112</v>
      </c>
      <c r="O58" t="s">
        <v>81</v>
      </c>
      <c r="P58" t="s">
        <v>82</v>
      </c>
      <c r="Q58" s="11">
        <v>2.9861111111111116E-2</v>
      </c>
      <c r="V58" t="s">
        <v>702</v>
      </c>
      <c r="Y58" t="s">
        <v>210</v>
      </c>
      <c r="AA58" t="str" cm="1">
        <f t="array" ref="AA58">_xlfn.IFS(AND(CHPP_DELAY[[#This Row],[Column1]]="",CHPP_DELAY[[#This Row],[Column2]]=""),"",CHPP_DELAY[[#This Row],[Column1]]&lt;&gt;"",CHPP_DELAY[[#This Row],[Column1]],CHPP_DELAY[[#This Row],[Column2]]&lt;&gt;"",CHPP_DELAY[[#This Row],[Column2]])</f>
        <v xml:space="preserve">Feed bin_low level (due to the material position is too far from the hoper) </v>
      </c>
    </row>
    <row r="59" spans="2:27" x14ac:dyDescent="0.25">
      <c r="B59" s="7">
        <f>_xlfn.ISOWEEKNUM(CHPP_DELAY[[#This Row],[DATE]])</f>
        <v>3</v>
      </c>
      <c r="C59" s="2" t="str">
        <f>UPPER(TEXT(MONTH(CHPP_DELAY[[#This Row],[DATE]])*29,"mmm"))</f>
        <v>JAN</v>
      </c>
      <c r="D59" s="27">
        <f>YEAR(CHPP_DELAY[[#This Row],[DATE]])</f>
        <v>2025</v>
      </c>
      <c r="E59" s="11">
        <f>(CHPP_DELAY[[#This Row],[START]]-CHPP_DELAY[[#This Row],[STOP]])*24</f>
        <v>3.0166666666666693</v>
      </c>
      <c r="F59" s="14" t="str" cm="1">
        <f t="array" ref="F59">_xlfn.IFNA(_xlfn.IFS(CHPP_DELAY[[#This Row],[SCH MTN]]&lt;&gt;"","Scheduled",CHPP_DELAY[[#This Row],[UNSCH MTN]]&lt;&gt;"","Unscheduled"),"")</f>
        <v/>
      </c>
      <c r="G59" s="26">
        <f>24*(DAY(EOMONTH(CHPP_DELAY[[#This Row],[DATE]],0)))</f>
        <v>744</v>
      </c>
      <c r="H59" s="14">
        <v>0.85</v>
      </c>
      <c r="I59" s="14">
        <v>0.9</v>
      </c>
      <c r="J59" s="14"/>
      <c r="K59" s="14"/>
      <c r="L59" s="3">
        <v>45672</v>
      </c>
      <c r="M59" s="6">
        <v>1.1020833333333333</v>
      </c>
      <c r="N59" s="6">
        <v>1.2277777777777779</v>
      </c>
      <c r="O59" t="s">
        <v>81</v>
      </c>
      <c r="P59" t="s">
        <v>82</v>
      </c>
      <c r="Q59" s="11">
        <v>0.12569444444444455</v>
      </c>
      <c r="V59" t="s">
        <v>189</v>
      </c>
      <c r="Y59" t="s">
        <v>703</v>
      </c>
      <c r="AA59" t="str" cm="1">
        <f t="array" ref="AA59">_xlfn.IFS(AND(CHPP_DELAY[[#This Row],[Column1]]="",CHPP_DELAY[[#This Row],[Column2]]=""),"",CHPP_DELAY[[#This Row],[Column1]]&lt;&gt;"",CHPP_DELAY[[#This Row],[Column1]],CHPP_DELAY[[#This Row],[Column2]]&lt;&gt;"",CHPP_DELAY[[#This Row],[Column2]])</f>
        <v>Reject emergency yard_full (due to thick fog at reject disposal access)</v>
      </c>
    </row>
    <row r="60" spans="2:27" x14ac:dyDescent="0.25">
      <c r="B60" s="7">
        <f>_xlfn.ISOWEEKNUM(CHPP_DELAY[[#This Row],[DATE]])</f>
        <v>3</v>
      </c>
      <c r="C60" s="2" t="str">
        <f>UPPER(TEXT(MONTH(CHPP_DELAY[[#This Row],[DATE]])*29,"mmm"))</f>
        <v>JAN</v>
      </c>
      <c r="D60" s="27">
        <f>YEAR(CHPP_DELAY[[#This Row],[DATE]])</f>
        <v>2025</v>
      </c>
      <c r="E60" s="11">
        <f>(CHPP_DELAY[[#This Row],[START]]-CHPP_DELAY[[#This Row],[STOP]])*24</f>
        <v>1.2333333333333343</v>
      </c>
      <c r="F60" s="14" t="str" cm="1">
        <f t="array" ref="F60">_xlfn.IFNA(_xlfn.IFS(CHPP_DELAY[[#This Row],[SCH MTN]]&lt;&gt;"","Scheduled",CHPP_DELAY[[#This Row],[UNSCH MTN]]&lt;&gt;"","Unscheduled"),"")</f>
        <v/>
      </c>
      <c r="G60" s="26">
        <f>24*(DAY(EOMONTH(CHPP_DELAY[[#This Row],[DATE]],0)))</f>
        <v>744</v>
      </c>
      <c r="H60" s="14">
        <v>0.85</v>
      </c>
      <c r="I60" s="14">
        <v>0.9</v>
      </c>
      <c r="J60" s="14"/>
      <c r="K60" s="14"/>
      <c r="L60" s="3">
        <v>45673</v>
      </c>
      <c r="M60" s="6">
        <v>0.46805555555555556</v>
      </c>
      <c r="N60" s="6">
        <v>0.51944444444444449</v>
      </c>
      <c r="O60" t="s">
        <v>81</v>
      </c>
      <c r="P60" t="s">
        <v>82</v>
      </c>
      <c r="Q60" s="11">
        <v>5.1388888888888928E-2</v>
      </c>
      <c r="V60" t="s">
        <v>175</v>
      </c>
      <c r="Y60" t="s">
        <v>704</v>
      </c>
      <c r="AA60" t="str" cm="1">
        <f t="array" ref="AA60">_xlfn.IFS(AND(CHPP_DELAY[[#This Row],[Column1]]="",CHPP_DELAY[[#This Row],[Column2]]=""),"",CHPP_DELAY[[#This Row],[Column1]]&lt;&gt;"",CHPP_DELAY[[#This Row],[Column1]],CHPP_DELAY[[#This Row],[Column2]]&lt;&gt;"",CHPP_DELAY[[#This Row],[Column2]])</f>
        <v>Feed bin_low level (due to only one loader available)</v>
      </c>
    </row>
    <row r="61" spans="2:27" x14ac:dyDescent="0.25">
      <c r="B61" s="7">
        <f>_xlfn.ISOWEEKNUM(CHPP_DELAY[[#This Row],[DATE]])</f>
        <v>3</v>
      </c>
      <c r="C61" s="2" t="str">
        <f>UPPER(TEXT(MONTH(CHPP_DELAY[[#This Row],[DATE]])*29,"mmm"))</f>
        <v>JAN</v>
      </c>
      <c r="D61" s="27">
        <f>YEAR(CHPP_DELAY[[#This Row],[DATE]])</f>
        <v>2025</v>
      </c>
      <c r="E61" s="11">
        <f>(CHPP_DELAY[[#This Row],[START]]-CHPP_DELAY[[#This Row],[STOP]])*24</f>
        <v>3.8</v>
      </c>
      <c r="F61" s="14" t="str" cm="1">
        <f t="array" ref="F61">_xlfn.IFNA(_xlfn.IFS(CHPP_DELAY[[#This Row],[SCH MTN]]&lt;&gt;"","Scheduled",CHPP_DELAY[[#This Row],[UNSCH MTN]]&lt;&gt;"","Unscheduled"),"")</f>
        <v/>
      </c>
      <c r="G61" s="26">
        <f>24*(DAY(EOMONTH(CHPP_DELAY[[#This Row],[DATE]],0)))</f>
        <v>744</v>
      </c>
      <c r="H61" s="14">
        <v>0.85</v>
      </c>
      <c r="I61" s="14">
        <v>0.9</v>
      </c>
      <c r="J61" s="14"/>
      <c r="K61" s="14"/>
      <c r="L61" s="3">
        <v>45673</v>
      </c>
      <c r="M61" s="6">
        <v>0.51944444444444449</v>
      </c>
      <c r="N61" s="6">
        <v>0.67777777777777781</v>
      </c>
      <c r="O61" t="s">
        <v>187</v>
      </c>
      <c r="P61" t="s">
        <v>188</v>
      </c>
      <c r="Q61" s="11">
        <v>0.15833333333333333</v>
      </c>
      <c r="V61" t="s">
        <v>189</v>
      </c>
      <c r="Y61" t="s">
        <v>692</v>
      </c>
      <c r="AA61" t="str" cm="1">
        <f t="array" ref="AA61">_xlfn.IFS(AND(CHPP_DELAY[[#This Row],[Column1]]="",CHPP_DELAY[[#This Row],[Column2]]=""),"",CHPP_DELAY[[#This Row],[Column1]]&lt;&gt;"",CHPP_DELAY[[#This Row],[Column1]],CHPP_DELAY[[#This Row],[Column2]]&lt;&gt;"",CHPP_DELAY[[#This Row],[Column2]])</f>
        <v>Reject emergency yard_full (due to rain and slippery at reject disposal access)</v>
      </c>
    </row>
    <row r="62" spans="2:27" x14ac:dyDescent="0.25">
      <c r="B62" s="7">
        <f>_xlfn.ISOWEEKNUM(CHPP_DELAY[[#This Row],[DATE]])</f>
        <v>3</v>
      </c>
      <c r="C62" s="2" t="str">
        <f>UPPER(TEXT(MONTH(CHPP_DELAY[[#This Row],[DATE]])*29,"mmm"))</f>
        <v>JAN</v>
      </c>
      <c r="D62" s="27">
        <f>YEAR(CHPP_DELAY[[#This Row],[DATE]])</f>
        <v>2025</v>
      </c>
      <c r="E62" s="11">
        <f>(CHPP_DELAY[[#This Row],[START]]-CHPP_DELAY[[#This Row],[STOP]])*24</f>
        <v>0.76666666666666661</v>
      </c>
      <c r="F62" s="14" t="str" cm="1">
        <f t="array" ref="F62">_xlfn.IFNA(_xlfn.IFS(CHPP_DELAY[[#This Row],[SCH MTN]]&lt;&gt;"","Scheduled",CHPP_DELAY[[#This Row],[UNSCH MTN]]&lt;&gt;"","Unscheduled"),"")</f>
        <v/>
      </c>
      <c r="G62" s="26">
        <f>24*(DAY(EOMONTH(CHPP_DELAY[[#This Row],[DATE]],0)))</f>
        <v>744</v>
      </c>
      <c r="H62" s="14">
        <v>0.85</v>
      </c>
      <c r="I62" s="14">
        <v>0.9</v>
      </c>
      <c r="J62" s="14"/>
      <c r="K62" s="14"/>
      <c r="L62" s="3">
        <v>45673</v>
      </c>
      <c r="M62" s="6">
        <v>0.87083333333333335</v>
      </c>
      <c r="N62" s="6">
        <v>0.90277777777777779</v>
      </c>
      <c r="O62" t="s">
        <v>187</v>
      </c>
      <c r="P62" t="s">
        <v>188</v>
      </c>
      <c r="Q62" s="11">
        <v>3.1944444444444442E-2</v>
      </c>
      <c r="V62" t="s">
        <v>189</v>
      </c>
      <c r="Y62" t="s">
        <v>703</v>
      </c>
      <c r="AA62" t="str" cm="1">
        <f t="array" ref="AA62">_xlfn.IFS(AND(CHPP_DELAY[[#This Row],[Column1]]="",CHPP_DELAY[[#This Row],[Column2]]=""),"",CHPP_DELAY[[#This Row],[Column1]]&lt;&gt;"",CHPP_DELAY[[#This Row],[Column1]],CHPP_DELAY[[#This Row],[Column2]]&lt;&gt;"",CHPP_DELAY[[#This Row],[Column2]])</f>
        <v>Reject emergency yard_full (due to thick fog at reject disposal access)</v>
      </c>
    </row>
    <row r="63" spans="2:27" x14ac:dyDescent="0.25">
      <c r="B63" s="7">
        <f>_xlfn.ISOWEEKNUM(CHPP_DELAY[[#This Row],[DATE]])</f>
        <v>3</v>
      </c>
      <c r="C63" s="2" t="str">
        <f>UPPER(TEXT(MONTH(CHPP_DELAY[[#This Row],[DATE]])*29,"mmm"))</f>
        <v>JAN</v>
      </c>
      <c r="D63" s="27">
        <f>YEAR(CHPP_DELAY[[#This Row],[DATE]])</f>
        <v>2025</v>
      </c>
      <c r="E63" s="11">
        <f>(CHPP_DELAY[[#This Row],[START]]-CHPP_DELAY[[#This Row],[STOP]])*24</f>
        <v>3.9999999999999991</v>
      </c>
      <c r="F63" s="14" t="str" cm="1">
        <f t="array" ref="F63">_xlfn.IFNA(_xlfn.IFS(CHPP_DELAY[[#This Row],[SCH MTN]]&lt;&gt;"","Scheduled",CHPP_DELAY[[#This Row],[UNSCH MTN]]&lt;&gt;"","Unscheduled"),"")</f>
        <v/>
      </c>
      <c r="G63" s="26">
        <f>24*(DAY(EOMONTH(CHPP_DELAY[[#This Row],[DATE]],0)))</f>
        <v>744</v>
      </c>
      <c r="H63" s="14">
        <v>0.85</v>
      </c>
      <c r="I63" s="14">
        <v>0.9</v>
      </c>
      <c r="J63" s="14"/>
      <c r="K63" s="14"/>
      <c r="L63" s="3">
        <v>45673</v>
      </c>
      <c r="M63" s="6">
        <v>0.90277777777777779</v>
      </c>
      <c r="N63" s="6">
        <v>1.0694444444444444</v>
      </c>
      <c r="O63" t="s">
        <v>187</v>
      </c>
      <c r="P63" t="s">
        <v>188</v>
      </c>
      <c r="Q63" s="11">
        <v>0.16666666666666663</v>
      </c>
      <c r="V63" t="s">
        <v>189</v>
      </c>
      <c r="Y63" t="s">
        <v>692</v>
      </c>
      <c r="AA63" t="str" cm="1">
        <f t="array" ref="AA63">_xlfn.IFS(AND(CHPP_DELAY[[#This Row],[Column1]]="",CHPP_DELAY[[#This Row],[Column2]]=""),"",CHPP_DELAY[[#This Row],[Column1]]&lt;&gt;"",CHPP_DELAY[[#This Row],[Column1]],CHPP_DELAY[[#This Row],[Column2]]&lt;&gt;"",CHPP_DELAY[[#This Row],[Column2]])</f>
        <v>Reject emergency yard_full (due to rain and slippery at reject disposal access)</v>
      </c>
    </row>
    <row r="64" spans="2:27" x14ac:dyDescent="0.25">
      <c r="B64" s="7">
        <f>_xlfn.ISOWEEKNUM(CHPP_DELAY[[#This Row],[DATE]])</f>
        <v>3</v>
      </c>
      <c r="C64" s="2" t="str">
        <f>UPPER(TEXT(MONTH(CHPP_DELAY[[#This Row],[DATE]])*29,"mmm"))</f>
        <v>JAN</v>
      </c>
      <c r="D64" s="27">
        <f>YEAR(CHPP_DELAY[[#This Row],[DATE]])</f>
        <v>2025</v>
      </c>
      <c r="E64" s="11">
        <f>(CHPP_DELAY[[#This Row],[START]]-CHPP_DELAY[[#This Row],[STOP]])*24</f>
        <v>0.45000000000000107</v>
      </c>
      <c r="F64" s="14" t="str" cm="1">
        <f t="array" ref="F64">_xlfn.IFNA(_xlfn.IFS(CHPP_DELAY[[#This Row],[SCH MTN]]&lt;&gt;"","Scheduled",CHPP_DELAY[[#This Row],[UNSCH MTN]]&lt;&gt;"","Unscheduled"),"")</f>
        <v/>
      </c>
      <c r="G64" s="26">
        <f>24*(DAY(EOMONTH(CHPP_DELAY[[#This Row],[DATE]],0)))</f>
        <v>744</v>
      </c>
      <c r="H64" s="14">
        <v>0.85</v>
      </c>
      <c r="I64" s="14">
        <v>0.9</v>
      </c>
      <c r="J64" s="14"/>
      <c r="K64" s="14"/>
      <c r="L64" s="3">
        <v>45673</v>
      </c>
      <c r="M64" s="6">
        <v>1.0798611111111112</v>
      </c>
      <c r="N64" s="6">
        <v>1.0986111111111112</v>
      </c>
      <c r="O64" t="s">
        <v>90</v>
      </c>
      <c r="P64" t="s">
        <v>91</v>
      </c>
      <c r="Q64" s="11">
        <v>1.8750000000000044E-2</v>
      </c>
      <c r="U64" t="s">
        <v>157</v>
      </c>
      <c r="Y64" t="s">
        <v>705</v>
      </c>
      <c r="AA64" t="str" cm="1">
        <f t="array" ref="AA64">_xlfn.IFS(AND(CHPP_DELAY[[#This Row],[Column1]]="",CHPP_DELAY[[#This Row],[Column2]]=""),"",CHPP_DELAY[[#This Row],[Column1]]&lt;&gt;"",CHPP_DELAY[[#This Row],[Column1]],CHPP_DELAY[[#This Row],[Column2]]&lt;&gt;"",CHPP_DELAY[[#This Row],[Column2]])</f>
        <v>Fines centrifuge_clutch_release (due to unbalance load going to centrifuge)</v>
      </c>
    </row>
    <row r="65" spans="2:27" x14ac:dyDescent="0.25">
      <c r="B65" s="7">
        <f>_xlfn.ISOWEEKNUM(CHPP_DELAY[[#This Row],[DATE]])</f>
        <v>3</v>
      </c>
      <c r="C65" s="2" t="str">
        <f>UPPER(TEXT(MONTH(CHPP_DELAY[[#This Row],[DATE]])*29,"mmm"))</f>
        <v>JAN</v>
      </c>
      <c r="D65" s="27">
        <f>YEAR(CHPP_DELAY[[#This Row],[DATE]])</f>
        <v>2025</v>
      </c>
      <c r="E65" s="11">
        <f>(CHPP_DELAY[[#This Row],[START]]-CHPP_DELAY[[#This Row],[STOP]])*24</f>
        <v>0.68333333333333224</v>
      </c>
      <c r="F65" s="14" t="str" cm="1">
        <f t="array" ref="F65">_xlfn.IFNA(_xlfn.IFS(CHPP_DELAY[[#This Row],[SCH MTN]]&lt;&gt;"","Scheduled",CHPP_DELAY[[#This Row],[UNSCH MTN]]&lt;&gt;"","Unscheduled"),"")</f>
        <v/>
      </c>
      <c r="G65" s="26">
        <f>24*(DAY(EOMONTH(CHPP_DELAY[[#This Row],[DATE]],0)))</f>
        <v>744</v>
      </c>
      <c r="H65" s="14">
        <v>0.85</v>
      </c>
      <c r="I65" s="14">
        <v>0.9</v>
      </c>
      <c r="J65" s="14"/>
      <c r="K65" s="14"/>
      <c r="L65" s="3">
        <v>45674</v>
      </c>
      <c r="M65" s="6">
        <v>0.25833333333333336</v>
      </c>
      <c r="N65" s="6">
        <v>0.28680555555555554</v>
      </c>
      <c r="O65" t="s">
        <v>81</v>
      </c>
      <c r="P65" t="s">
        <v>82</v>
      </c>
      <c r="Q65" s="11">
        <v>2.8472222222222177E-2</v>
      </c>
      <c r="V65" t="s">
        <v>179</v>
      </c>
      <c r="Y65" t="s">
        <v>706</v>
      </c>
      <c r="AA65" t="str" cm="1">
        <f t="array" ref="AA65">_xlfn.IFS(AND(CHPP_DELAY[[#This Row],[Column1]]="",CHPP_DELAY[[#This Row],[Column2]]=""),"",CHPP_DELAY[[#This Row],[Column1]]&lt;&gt;"",CHPP_DELAY[[#This Row],[Column1]],CHPP_DELAY[[#This Row],[Column2]]&lt;&gt;"",CHPP_DELAY[[#This Row],[Column2]])</f>
        <v>Feed bin_low level (due to loader operator change shift)</v>
      </c>
    </row>
    <row r="66" spans="2:27" x14ac:dyDescent="0.25">
      <c r="B66" s="7">
        <f>_xlfn.ISOWEEKNUM(CHPP_DELAY[[#This Row],[DATE]])</f>
        <v>3</v>
      </c>
      <c r="C66" s="2" t="str">
        <f>UPPER(TEXT(MONTH(CHPP_DELAY[[#This Row],[DATE]])*29,"mmm"))</f>
        <v>JAN</v>
      </c>
      <c r="D66" s="27">
        <f>YEAR(CHPP_DELAY[[#This Row],[DATE]])</f>
        <v>2025</v>
      </c>
      <c r="E66" s="11">
        <f>(CHPP_DELAY[[#This Row],[START]]-CHPP_DELAY[[#This Row],[STOP]])*24</f>
        <v>1.4833333333333321</v>
      </c>
      <c r="F66" s="14" t="str" cm="1">
        <f t="array" ref="F66">_xlfn.IFNA(_xlfn.IFS(CHPP_DELAY[[#This Row],[SCH MTN]]&lt;&gt;"","Scheduled",CHPP_DELAY[[#This Row],[UNSCH MTN]]&lt;&gt;"","Unscheduled"),"")</f>
        <v/>
      </c>
      <c r="G66" s="26">
        <f>24*(DAY(EOMONTH(CHPP_DELAY[[#This Row],[DATE]],0)))</f>
        <v>744</v>
      </c>
      <c r="H66" s="14">
        <v>0.85</v>
      </c>
      <c r="I66" s="14">
        <v>0.9</v>
      </c>
      <c r="J66" s="14"/>
      <c r="K66" s="14"/>
      <c r="L66" s="3">
        <v>45674</v>
      </c>
      <c r="M66" s="6">
        <v>0.44861111111111113</v>
      </c>
      <c r="N66" s="6">
        <v>0.51041666666666663</v>
      </c>
      <c r="O66" t="s">
        <v>58</v>
      </c>
      <c r="P66" t="s">
        <v>58</v>
      </c>
      <c r="Q66" s="11">
        <v>6.1805555555555503E-2</v>
      </c>
      <c r="X66" t="s">
        <v>167</v>
      </c>
      <c r="Y66" t="s">
        <v>167</v>
      </c>
      <c r="AA66" t="str" cm="1">
        <f t="array" ref="AA66">_xlfn.IFS(AND(CHPP_DELAY[[#This Row],[Column1]]="",CHPP_DELAY[[#This Row],[Column2]]=""),"",CHPP_DELAY[[#This Row],[Column1]]&lt;&gt;"",CHPP_DELAY[[#This Row],[Column1]],CHPP_DELAY[[#This Row],[Column2]]&lt;&gt;"",CHPP_DELAY[[#This Row],[Column2]])</f>
        <v>Friday Prayer</v>
      </c>
    </row>
    <row r="67" spans="2:27" x14ac:dyDescent="0.25">
      <c r="B67" s="7">
        <f>_xlfn.ISOWEEKNUM(CHPP_DELAY[[#This Row],[DATE]])</f>
        <v>3</v>
      </c>
      <c r="C67" s="2" t="str">
        <f>UPPER(TEXT(MONTH(CHPP_DELAY[[#This Row],[DATE]])*29,"mmm"))</f>
        <v>JAN</v>
      </c>
      <c r="D67" s="27">
        <f>YEAR(CHPP_DELAY[[#This Row],[DATE]])</f>
        <v>2025</v>
      </c>
      <c r="E67" s="11">
        <f>(CHPP_DELAY[[#This Row],[START]]-CHPP_DELAY[[#This Row],[STOP]])*24</f>
        <v>2.7500000000000009</v>
      </c>
      <c r="F67" s="14" t="str" cm="1">
        <f t="array" ref="F67">_xlfn.IFNA(_xlfn.IFS(CHPP_DELAY[[#This Row],[SCH MTN]]&lt;&gt;"","Scheduled",CHPP_DELAY[[#This Row],[UNSCH MTN]]&lt;&gt;"","Unscheduled"),"")</f>
        <v/>
      </c>
      <c r="G67" s="26">
        <f>24*(DAY(EOMONTH(CHPP_DELAY[[#This Row],[DATE]],0)))</f>
        <v>744</v>
      </c>
      <c r="H67" s="14">
        <v>0.85</v>
      </c>
      <c r="I67" s="14">
        <v>0.9</v>
      </c>
      <c r="J67" s="14"/>
      <c r="K67" s="14"/>
      <c r="L67" s="3">
        <v>45674</v>
      </c>
      <c r="M67" s="6">
        <v>0.51041666666666663</v>
      </c>
      <c r="N67" s="6">
        <v>0.625</v>
      </c>
      <c r="O67" t="s">
        <v>83</v>
      </c>
      <c r="P67" t="s">
        <v>29</v>
      </c>
      <c r="Q67" s="11">
        <v>0.11458333333333337</v>
      </c>
      <c r="V67" t="s">
        <v>161</v>
      </c>
      <c r="Y67" t="s">
        <v>694</v>
      </c>
      <c r="AA67" t="str" cm="1">
        <f t="array" ref="AA67">_xlfn.IFS(AND(CHPP_DELAY[[#This Row],[Column1]]="",CHPP_DELAY[[#This Row],[Column2]]=""),"",CHPP_DELAY[[#This Row],[Column1]]&lt;&gt;"",CHPP_DELAY[[#This Row],[Column1]],CHPP_DELAY[[#This Row],[Column2]]&lt;&gt;"",CHPP_DELAY[[#This Row],[Column2]])</f>
        <v>Thickener_torque &amp; bed mass_high (due to low yield and oxidized material)</v>
      </c>
    </row>
    <row r="68" spans="2:27" x14ac:dyDescent="0.25">
      <c r="B68" s="7">
        <f>_xlfn.ISOWEEKNUM(CHPP_DELAY[[#This Row],[DATE]])</f>
        <v>3</v>
      </c>
      <c r="C68" s="2" t="str">
        <f>UPPER(TEXT(MONTH(CHPP_DELAY[[#This Row],[DATE]])*29,"mmm"))</f>
        <v>JAN</v>
      </c>
      <c r="D68" s="27">
        <f>YEAR(CHPP_DELAY[[#This Row],[DATE]])</f>
        <v>2025</v>
      </c>
      <c r="E68" s="11">
        <f>(CHPP_DELAY[[#This Row],[START]]-CHPP_DELAY[[#This Row],[STOP]])*24</f>
        <v>2.5166666666666657</v>
      </c>
      <c r="F68" s="14" t="str" cm="1">
        <f t="array" ref="F68">_xlfn.IFNA(_xlfn.IFS(CHPP_DELAY[[#This Row],[SCH MTN]]&lt;&gt;"","Scheduled",CHPP_DELAY[[#This Row],[UNSCH MTN]]&lt;&gt;"","Unscheduled"),"")</f>
        <v/>
      </c>
      <c r="G68" s="26">
        <f>24*(DAY(EOMONTH(CHPP_DELAY[[#This Row],[DATE]],0)))</f>
        <v>744</v>
      </c>
      <c r="H68" s="14">
        <v>0.85</v>
      </c>
      <c r="I68" s="14">
        <v>0.9</v>
      </c>
      <c r="J68" s="14"/>
      <c r="K68" s="14"/>
      <c r="L68" s="3">
        <v>45674</v>
      </c>
      <c r="M68" s="6">
        <v>0.625</v>
      </c>
      <c r="N68" s="6">
        <v>0.72986111111111107</v>
      </c>
      <c r="O68" t="s">
        <v>187</v>
      </c>
      <c r="P68" t="s">
        <v>188</v>
      </c>
      <c r="Q68" s="11">
        <v>0.10486111111111107</v>
      </c>
      <c r="V68" t="s">
        <v>189</v>
      </c>
      <c r="Y68" t="s">
        <v>692</v>
      </c>
      <c r="AA68" t="str" cm="1">
        <f t="array" ref="AA68">_xlfn.IFS(AND(CHPP_DELAY[[#This Row],[Column1]]="",CHPP_DELAY[[#This Row],[Column2]]=""),"",CHPP_DELAY[[#This Row],[Column1]]&lt;&gt;"",CHPP_DELAY[[#This Row],[Column1]],CHPP_DELAY[[#This Row],[Column2]]&lt;&gt;"",CHPP_DELAY[[#This Row],[Column2]])</f>
        <v>Reject emergency yard_full (due to rain and slippery at reject disposal access)</v>
      </c>
    </row>
    <row r="69" spans="2:27" x14ac:dyDescent="0.25">
      <c r="B69" s="7">
        <f>_xlfn.ISOWEEKNUM(CHPP_DELAY[[#This Row],[DATE]])</f>
        <v>3</v>
      </c>
      <c r="C69" s="2" t="str">
        <f>UPPER(TEXT(MONTH(CHPP_DELAY[[#This Row],[DATE]])*29,"mmm"))</f>
        <v>JAN</v>
      </c>
      <c r="D69" s="27">
        <f>YEAR(CHPP_DELAY[[#This Row],[DATE]])</f>
        <v>2025</v>
      </c>
      <c r="E69" s="11">
        <f>(CHPP_DELAY[[#This Row],[START]]-CHPP_DELAY[[#This Row],[STOP]])*24</f>
        <v>0.38333333333333197</v>
      </c>
      <c r="F69" s="14" t="str" cm="1">
        <f t="array" ref="F69">_xlfn.IFNA(_xlfn.IFS(CHPP_DELAY[[#This Row],[SCH MTN]]&lt;&gt;"","Scheduled",CHPP_DELAY[[#This Row],[UNSCH MTN]]&lt;&gt;"","Unscheduled"),"")</f>
        <v/>
      </c>
      <c r="G69" s="26">
        <f>24*(DAY(EOMONTH(CHPP_DELAY[[#This Row],[DATE]],0)))</f>
        <v>744</v>
      </c>
      <c r="H69" s="14">
        <v>0.85</v>
      </c>
      <c r="I69" s="14">
        <v>0.9</v>
      </c>
      <c r="J69" s="14"/>
      <c r="K69" s="14"/>
      <c r="L69" s="3">
        <v>45674</v>
      </c>
      <c r="M69" s="6">
        <v>0.9868055555555556</v>
      </c>
      <c r="N69" s="6">
        <v>1.0027777777777778</v>
      </c>
      <c r="O69" t="s">
        <v>81</v>
      </c>
      <c r="P69" t="s">
        <v>82</v>
      </c>
      <c r="Q69" s="11">
        <v>1.5972222222222165E-2</v>
      </c>
      <c r="V69" t="s">
        <v>173</v>
      </c>
      <c r="Y69" t="s">
        <v>707</v>
      </c>
      <c r="AA69" t="str" cm="1">
        <f t="array" ref="AA69">_xlfn.IFS(AND(CHPP_DELAY[[#This Row],[Column1]]="",CHPP_DELAY[[#This Row],[Column2]]=""),"",CHPP_DELAY[[#This Row],[Column1]]&lt;&gt;"",CHPP_DELAY[[#This Row],[Column1]],CHPP_DELAY[[#This Row],[Column2]]&lt;&gt;"",CHPP_DELAY[[#This Row],[Column2]])</f>
        <v>Feed bin_low level (due to no loader available)</v>
      </c>
    </row>
    <row r="70" spans="2:27" x14ac:dyDescent="0.25">
      <c r="B70" s="7">
        <f>_xlfn.ISOWEEKNUM(CHPP_DELAY[[#This Row],[DATE]])</f>
        <v>3</v>
      </c>
      <c r="C70" s="2" t="str">
        <f>UPPER(TEXT(MONTH(CHPP_DELAY[[#This Row],[DATE]])*29,"mmm"))</f>
        <v>JAN</v>
      </c>
      <c r="D70" s="27">
        <f>YEAR(CHPP_DELAY[[#This Row],[DATE]])</f>
        <v>2025</v>
      </c>
      <c r="E70" s="11">
        <f>(CHPP_DELAY[[#This Row],[START]]-CHPP_DELAY[[#This Row],[STOP]])*24</f>
        <v>3.4499999999999957</v>
      </c>
      <c r="F70" s="14" t="str" cm="1">
        <f t="array" ref="F70">_xlfn.IFNA(_xlfn.IFS(CHPP_DELAY[[#This Row],[SCH MTN]]&lt;&gt;"","Scheduled",CHPP_DELAY[[#This Row],[UNSCH MTN]]&lt;&gt;"","Unscheduled"),"")</f>
        <v/>
      </c>
      <c r="G70" s="26">
        <f>24*(DAY(EOMONTH(CHPP_DELAY[[#This Row],[DATE]],0)))</f>
        <v>744</v>
      </c>
      <c r="H70" s="14">
        <v>0.85</v>
      </c>
      <c r="I70" s="14">
        <v>0.9</v>
      </c>
      <c r="J70" s="14"/>
      <c r="K70" s="14"/>
      <c r="L70" s="3">
        <v>45674</v>
      </c>
      <c r="M70" s="6">
        <v>1.0673611111111112</v>
      </c>
      <c r="N70" s="6">
        <v>1.211111111111111</v>
      </c>
      <c r="O70" t="s">
        <v>81</v>
      </c>
      <c r="P70" t="s">
        <v>82</v>
      </c>
      <c r="Q70" s="11">
        <v>0.14374999999999982</v>
      </c>
      <c r="V70" t="s">
        <v>173</v>
      </c>
      <c r="Y70" t="s">
        <v>707</v>
      </c>
      <c r="AA70" t="str" cm="1">
        <f t="array" ref="AA70">_xlfn.IFS(AND(CHPP_DELAY[[#This Row],[Column1]]="",CHPP_DELAY[[#This Row],[Column2]]=""),"",CHPP_DELAY[[#This Row],[Column1]]&lt;&gt;"",CHPP_DELAY[[#This Row],[Column1]],CHPP_DELAY[[#This Row],[Column2]]&lt;&gt;"",CHPP_DELAY[[#This Row],[Column2]])</f>
        <v>Feed bin_low level (due to no loader available)</v>
      </c>
    </row>
    <row r="71" spans="2:27" x14ac:dyDescent="0.25">
      <c r="B71" s="7">
        <f>_xlfn.ISOWEEKNUM(CHPP_DELAY[[#This Row],[DATE]])</f>
        <v>3</v>
      </c>
      <c r="C71" s="2" t="str">
        <f>UPPER(TEXT(MONTH(CHPP_DELAY[[#This Row],[DATE]])*29,"mmm"))</f>
        <v>JAN</v>
      </c>
      <c r="D71" s="27">
        <f>YEAR(CHPP_DELAY[[#This Row],[DATE]])</f>
        <v>2025</v>
      </c>
      <c r="E71" s="11">
        <f>(CHPP_DELAY[[#This Row],[START]]-CHPP_DELAY[[#This Row],[STOP]])*24</f>
        <v>0.60000000000000053</v>
      </c>
      <c r="F71" s="14" t="str" cm="1">
        <f t="array" ref="F71">_xlfn.IFNA(_xlfn.IFS(CHPP_DELAY[[#This Row],[SCH MTN]]&lt;&gt;"","Scheduled",CHPP_DELAY[[#This Row],[UNSCH MTN]]&lt;&gt;"","Unscheduled"),"")</f>
        <v/>
      </c>
      <c r="G71" s="26">
        <f>24*(DAY(EOMONTH(CHPP_DELAY[[#This Row],[DATE]],0)))</f>
        <v>744</v>
      </c>
      <c r="H71" s="14">
        <v>0.85</v>
      </c>
      <c r="I71" s="14">
        <v>0.9</v>
      </c>
      <c r="J71" s="14"/>
      <c r="K71" s="14"/>
      <c r="L71" s="3">
        <v>45675</v>
      </c>
      <c r="M71" s="6">
        <v>0.25763888888888886</v>
      </c>
      <c r="N71" s="6">
        <v>0.28263888888888888</v>
      </c>
      <c r="O71" t="s">
        <v>81</v>
      </c>
      <c r="P71" t="s">
        <v>82</v>
      </c>
      <c r="Q71" s="11">
        <v>2.5000000000000022E-2</v>
      </c>
      <c r="V71" t="s">
        <v>179</v>
      </c>
      <c r="Y71" t="s">
        <v>196</v>
      </c>
      <c r="AA71" t="str" cm="1">
        <f t="array" ref="AA71">_xlfn.IFS(AND(CHPP_DELAY[[#This Row],[Column1]]="",CHPP_DELAY[[#This Row],[Column2]]=""),"",CHPP_DELAY[[#This Row],[Column1]]&lt;&gt;"",CHPP_DELAY[[#This Row],[Column1]],CHPP_DELAY[[#This Row],[Column2]]&lt;&gt;"",CHPP_DELAY[[#This Row],[Column2]])</f>
        <v>Feed bin_low level (due to Loader operator change shift)</v>
      </c>
    </row>
    <row r="72" spans="2:27" x14ac:dyDescent="0.25">
      <c r="B72" s="7">
        <f>_xlfn.ISOWEEKNUM(CHPP_DELAY[[#This Row],[DATE]])</f>
        <v>3</v>
      </c>
      <c r="C72" s="2" t="str">
        <f>UPPER(TEXT(MONTH(CHPP_DELAY[[#This Row],[DATE]])*29,"mmm"))</f>
        <v>JAN</v>
      </c>
      <c r="D72" s="27">
        <f>YEAR(CHPP_DELAY[[#This Row],[DATE]])</f>
        <v>2025</v>
      </c>
      <c r="E72" s="11">
        <f>(CHPP_DELAY[[#This Row],[START]]-CHPP_DELAY[[#This Row],[STOP]])*24</f>
        <v>1.3500000000000005</v>
      </c>
      <c r="F72" s="14" t="str" cm="1">
        <f t="array" ref="F72">_xlfn.IFNA(_xlfn.IFS(CHPP_DELAY[[#This Row],[SCH MTN]]&lt;&gt;"","Scheduled",CHPP_DELAY[[#This Row],[UNSCH MTN]]&lt;&gt;"","Unscheduled"),"")</f>
        <v>Unscheduled</v>
      </c>
      <c r="G72" s="26">
        <f>24*(DAY(EOMONTH(CHPP_DELAY[[#This Row],[DATE]],0)))</f>
        <v>744</v>
      </c>
      <c r="H72" s="14">
        <v>0.85</v>
      </c>
      <c r="I72" s="14">
        <v>0.9</v>
      </c>
      <c r="J72" s="14"/>
      <c r="K72" s="14"/>
      <c r="L72" s="3">
        <v>45675</v>
      </c>
      <c r="M72" s="6">
        <v>0.97222222222222221</v>
      </c>
      <c r="N72" s="6">
        <v>1.0284722222222222</v>
      </c>
      <c r="O72" t="s">
        <v>16</v>
      </c>
      <c r="P72" t="s">
        <v>17</v>
      </c>
      <c r="Q72" s="11">
        <v>5.6250000000000022E-2</v>
      </c>
      <c r="S72" t="s">
        <v>155</v>
      </c>
      <c r="Y72" t="s">
        <v>708</v>
      </c>
      <c r="AA72" t="str" cm="1">
        <f t="array" ref="AA72">_xlfn.IFS(AND(CHPP_DELAY[[#This Row],[Column1]]="",CHPP_DELAY[[#This Row],[Column2]]=""),"",CHPP_DELAY[[#This Row],[Column1]]&lt;&gt;"",CHPP_DELAY[[#This Row],[Column1]],CHPP_DELAY[[#This Row],[Column2]]&lt;&gt;"",CHPP_DELAY[[#This Row],[Column2]])</f>
        <v>Desliming screen_underpan_block (due to blank panel loose)</v>
      </c>
    </row>
    <row r="73" spans="2:27" x14ac:dyDescent="0.25">
      <c r="B73" s="7">
        <f>_xlfn.ISOWEEKNUM(CHPP_DELAY[[#This Row],[DATE]])</f>
        <v>3</v>
      </c>
      <c r="C73" s="2" t="str">
        <f>UPPER(TEXT(MONTH(CHPP_DELAY[[#This Row],[DATE]])*29,"mmm"))</f>
        <v>JAN</v>
      </c>
      <c r="D73" s="27">
        <f>YEAR(CHPP_DELAY[[#This Row],[DATE]])</f>
        <v>2025</v>
      </c>
      <c r="E73" s="11">
        <f>(CHPP_DELAY[[#This Row],[START]]-CHPP_DELAY[[#This Row],[STOP]])*24</f>
        <v>0.75</v>
      </c>
      <c r="F73" s="14" t="str" cm="1">
        <f t="array" ref="F73">_xlfn.IFNA(_xlfn.IFS(CHPP_DELAY[[#This Row],[SCH MTN]]&lt;&gt;"","Scheduled",CHPP_DELAY[[#This Row],[UNSCH MTN]]&lt;&gt;"","Unscheduled"),"")</f>
        <v>Unscheduled</v>
      </c>
      <c r="G73" s="26">
        <f>24*(DAY(EOMONTH(CHPP_DELAY[[#This Row],[DATE]],0)))</f>
        <v>744</v>
      </c>
      <c r="H73" s="14">
        <v>0.85</v>
      </c>
      <c r="I73" s="14">
        <v>0.9</v>
      </c>
      <c r="J73" s="14"/>
      <c r="K73" s="14"/>
      <c r="L73" s="3">
        <v>45675</v>
      </c>
      <c r="M73" s="6">
        <v>1.0493055555555555</v>
      </c>
      <c r="N73" s="6">
        <v>1.0805555555555555</v>
      </c>
      <c r="O73" t="s">
        <v>16</v>
      </c>
      <c r="P73" t="s">
        <v>17</v>
      </c>
      <c r="Q73" s="11">
        <v>3.125E-2</v>
      </c>
      <c r="S73" t="s">
        <v>155</v>
      </c>
      <c r="Y73" t="s">
        <v>708</v>
      </c>
      <c r="AA73" t="str" cm="1">
        <f t="array" ref="AA73">_xlfn.IFS(AND(CHPP_DELAY[[#This Row],[Column1]]="",CHPP_DELAY[[#This Row],[Column2]]=""),"",CHPP_DELAY[[#This Row],[Column1]]&lt;&gt;"",CHPP_DELAY[[#This Row],[Column1]],CHPP_DELAY[[#This Row],[Column2]]&lt;&gt;"",CHPP_DELAY[[#This Row],[Column2]])</f>
        <v>Desliming screen_underpan_block (due to blank panel loose)</v>
      </c>
    </row>
    <row r="74" spans="2:27" x14ac:dyDescent="0.25">
      <c r="B74" s="7">
        <f>_xlfn.ISOWEEKNUM(CHPP_DELAY[[#This Row],[DATE]])</f>
        <v>3</v>
      </c>
      <c r="C74" s="2" t="str">
        <f>UPPER(TEXT(MONTH(CHPP_DELAY[[#This Row],[DATE]])*29,"mmm"))</f>
        <v>JAN</v>
      </c>
      <c r="D74" s="27">
        <f>YEAR(CHPP_DELAY[[#This Row],[DATE]])</f>
        <v>2025</v>
      </c>
      <c r="E74" s="11">
        <f>(CHPP_DELAY[[#This Row],[START]]-CHPP_DELAY[[#This Row],[STOP]])*24</f>
        <v>0.31666666666666821</v>
      </c>
      <c r="F74" s="14" t="str" cm="1">
        <f t="array" ref="F74">_xlfn.IFNA(_xlfn.IFS(CHPP_DELAY[[#This Row],[SCH MTN]]&lt;&gt;"","Scheduled",CHPP_DELAY[[#This Row],[UNSCH MTN]]&lt;&gt;"","Unscheduled"),"")</f>
        <v/>
      </c>
      <c r="G74" s="26">
        <f>24*(DAY(EOMONTH(CHPP_DELAY[[#This Row],[DATE]],0)))</f>
        <v>744</v>
      </c>
      <c r="H74" s="14">
        <v>0.85</v>
      </c>
      <c r="I74" s="14">
        <v>0.9</v>
      </c>
      <c r="J74" s="14"/>
      <c r="K74" s="14"/>
      <c r="L74" s="3">
        <v>45675</v>
      </c>
      <c r="M74" s="6">
        <v>1.1388888888888888</v>
      </c>
      <c r="N74" s="6">
        <v>1.1520833333333333</v>
      </c>
      <c r="O74" t="s">
        <v>81</v>
      </c>
      <c r="P74" t="s">
        <v>82</v>
      </c>
      <c r="Q74" s="11">
        <v>1.3194444444444509E-2</v>
      </c>
      <c r="V74" t="s">
        <v>173</v>
      </c>
      <c r="Y74" t="s">
        <v>707</v>
      </c>
      <c r="AA74" t="str" cm="1">
        <f t="array" ref="AA74">_xlfn.IFS(AND(CHPP_DELAY[[#This Row],[Column1]]="",CHPP_DELAY[[#This Row],[Column2]]=""),"",CHPP_DELAY[[#This Row],[Column1]]&lt;&gt;"",CHPP_DELAY[[#This Row],[Column1]],CHPP_DELAY[[#This Row],[Column2]]&lt;&gt;"",CHPP_DELAY[[#This Row],[Column2]])</f>
        <v>Feed bin_low level (due to no loader available)</v>
      </c>
    </row>
    <row r="75" spans="2:27" x14ac:dyDescent="0.25">
      <c r="B75" s="7">
        <f>_xlfn.ISOWEEKNUM(CHPP_DELAY[[#This Row],[DATE]])</f>
        <v>3</v>
      </c>
      <c r="C75" s="2" t="str">
        <f>UPPER(TEXT(MONTH(CHPP_DELAY[[#This Row],[DATE]])*29,"mmm"))</f>
        <v>JAN</v>
      </c>
      <c r="D75" s="27">
        <f>YEAR(CHPP_DELAY[[#This Row],[DATE]])</f>
        <v>2025</v>
      </c>
      <c r="E75" s="11">
        <f>(CHPP_DELAY[[#This Row],[START]]-CHPP_DELAY[[#This Row],[STOP]])*24</f>
        <v>1.9333333333333318</v>
      </c>
      <c r="F75" s="14" t="str" cm="1">
        <f t="array" ref="F75">_xlfn.IFNA(_xlfn.IFS(CHPP_DELAY[[#This Row],[SCH MTN]]&lt;&gt;"","Scheduled",CHPP_DELAY[[#This Row],[UNSCH MTN]]&lt;&gt;"","Unscheduled"),"")</f>
        <v/>
      </c>
      <c r="G75" s="26">
        <f>24*(DAY(EOMONTH(CHPP_DELAY[[#This Row],[DATE]],0)))</f>
        <v>744</v>
      </c>
      <c r="H75" s="14">
        <v>0.85</v>
      </c>
      <c r="I75" s="14">
        <v>0.9</v>
      </c>
      <c r="J75" s="14"/>
      <c r="K75" s="14"/>
      <c r="L75" s="3">
        <v>45675</v>
      </c>
      <c r="M75" s="6">
        <v>1.1694444444444445</v>
      </c>
      <c r="N75" s="6">
        <v>1.25</v>
      </c>
      <c r="O75" t="s">
        <v>187</v>
      </c>
      <c r="P75" t="s">
        <v>188</v>
      </c>
      <c r="Q75" s="11">
        <v>8.0555555555555491E-2</v>
      </c>
      <c r="V75" t="s">
        <v>189</v>
      </c>
      <c r="Y75" t="s">
        <v>703</v>
      </c>
      <c r="AA75" t="str" cm="1">
        <f t="array" ref="AA75">_xlfn.IFS(AND(CHPP_DELAY[[#This Row],[Column1]]="",CHPP_DELAY[[#This Row],[Column2]]=""),"",CHPP_DELAY[[#This Row],[Column1]]&lt;&gt;"",CHPP_DELAY[[#This Row],[Column1]],CHPP_DELAY[[#This Row],[Column2]]&lt;&gt;"",CHPP_DELAY[[#This Row],[Column2]])</f>
        <v>Reject emergency yard_full (due to thick fog at reject disposal access)</v>
      </c>
    </row>
    <row r="76" spans="2:27" x14ac:dyDescent="0.25">
      <c r="B76" s="7">
        <f>_xlfn.ISOWEEKNUM(CHPP_DELAY[[#This Row],[DATE]])</f>
        <v>3</v>
      </c>
      <c r="C76" s="2" t="str">
        <f>UPPER(TEXT(MONTH(CHPP_DELAY[[#This Row],[DATE]])*29,"mmm"))</f>
        <v>JAN</v>
      </c>
      <c r="D76" s="27">
        <f>YEAR(CHPP_DELAY[[#This Row],[DATE]])</f>
        <v>2025</v>
      </c>
      <c r="E76" s="11">
        <f>(CHPP_DELAY[[#This Row],[START]]-CHPP_DELAY[[#This Row],[STOP]])*24</f>
        <v>0.28333333333333366</v>
      </c>
      <c r="F76" s="14" t="str" cm="1">
        <f t="array" ref="F76">_xlfn.IFNA(_xlfn.IFS(CHPP_DELAY[[#This Row],[SCH MTN]]&lt;&gt;"","Scheduled",CHPP_DELAY[[#This Row],[UNSCH MTN]]&lt;&gt;"","Unscheduled"),"")</f>
        <v/>
      </c>
      <c r="G76" s="26">
        <f>24*(DAY(EOMONTH(CHPP_DELAY[[#This Row],[DATE]],0)))</f>
        <v>744</v>
      </c>
      <c r="H76" s="14">
        <v>0.85</v>
      </c>
      <c r="I76" s="14">
        <v>0.9</v>
      </c>
      <c r="J76" s="14"/>
      <c r="K76" s="14"/>
      <c r="L76" s="3">
        <v>45676</v>
      </c>
      <c r="M76" s="6">
        <v>0.25</v>
      </c>
      <c r="N76" s="6">
        <v>0.26180555555555557</v>
      </c>
      <c r="O76" t="s">
        <v>187</v>
      </c>
      <c r="P76" t="s">
        <v>188</v>
      </c>
      <c r="Q76" s="11">
        <v>1.1805555555555569E-2</v>
      </c>
      <c r="V76" t="s">
        <v>189</v>
      </c>
      <c r="Y76" t="s">
        <v>692</v>
      </c>
      <c r="AA76" t="str" cm="1">
        <f t="array" ref="AA76">_xlfn.IFS(AND(CHPP_DELAY[[#This Row],[Column1]]="",CHPP_DELAY[[#This Row],[Column2]]=""),"",CHPP_DELAY[[#This Row],[Column1]]&lt;&gt;"",CHPP_DELAY[[#This Row],[Column1]],CHPP_DELAY[[#This Row],[Column2]]&lt;&gt;"",CHPP_DELAY[[#This Row],[Column2]])</f>
        <v>Reject emergency yard_full (due to rain and slippery at reject disposal access)</v>
      </c>
    </row>
    <row r="77" spans="2:27" x14ac:dyDescent="0.25">
      <c r="B77" s="7">
        <f>_xlfn.ISOWEEKNUM(CHPP_DELAY[[#This Row],[DATE]])</f>
        <v>3</v>
      </c>
      <c r="C77" s="2" t="str">
        <f>UPPER(TEXT(MONTH(CHPP_DELAY[[#This Row],[DATE]])*29,"mmm"))</f>
        <v>JAN</v>
      </c>
      <c r="D77" s="27">
        <f>YEAR(CHPP_DELAY[[#This Row],[DATE]])</f>
        <v>2025</v>
      </c>
      <c r="E77" s="11">
        <f>(CHPP_DELAY[[#This Row],[START]]-CHPP_DELAY[[#This Row],[STOP]])*24</f>
        <v>2.0999999999999992</v>
      </c>
      <c r="F77" s="14" t="str" cm="1">
        <f t="array" ref="F77">_xlfn.IFNA(_xlfn.IFS(CHPP_DELAY[[#This Row],[SCH MTN]]&lt;&gt;"","Scheduled",CHPP_DELAY[[#This Row],[UNSCH MTN]]&lt;&gt;"","Unscheduled"),"")</f>
        <v>Unscheduled</v>
      </c>
      <c r="G77" s="26">
        <f>24*(DAY(EOMONTH(CHPP_DELAY[[#This Row],[DATE]],0)))</f>
        <v>744</v>
      </c>
      <c r="H77" s="14">
        <v>0.85</v>
      </c>
      <c r="I77" s="14">
        <v>0.9</v>
      </c>
      <c r="J77" s="14"/>
      <c r="K77" s="14"/>
      <c r="L77" s="3">
        <v>45676</v>
      </c>
      <c r="M77" s="6">
        <v>0.29305555555555557</v>
      </c>
      <c r="N77" s="6">
        <v>0.38055555555555554</v>
      </c>
      <c r="O77" t="s">
        <v>16</v>
      </c>
      <c r="P77" t="s">
        <v>17</v>
      </c>
      <c r="Q77" s="11">
        <v>8.7499999999999967E-2</v>
      </c>
      <c r="S77" t="s">
        <v>155</v>
      </c>
      <c r="Y77" t="s">
        <v>708</v>
      </c>
      <c r="AA77" t="str" cm="1">
        <f t="array" ref="AA77">_xlfn.IFS(AND(CHPP_DELAY[[#This Row],[Column1]]="",CHPP_DELAY[[#This Row],[Column2]]=""),"",CHPP_DELAY[[#This Row],[Column1]]&lt;&gt;"",CHPP_DELAY[[#This Row],[Column1]],CHPP_DELAY[[#This Row],[Column2]]&lt;&gt;"",CHPP_DELAY[[#This Row],[Column2]])</f>
        <v>Desliming screen_underpan_block (due to blank panel loose)</v>
      </c>
    </row>
    <row r="78" spans="2:27" x14ac:dyDescent="0.25">
      <c r="B78" s="7">
        <f>_xlfn.ISOWEEKNUM(CHPP_DELAY[[#This Row],[DATE]])</f>
        <v>3</v>
      </c>
      <c r="C78" s="2" t="str">
        <f>UPPER(TEXT(MONTH(CHPP_DELAY[[#This Row],[DATE]])*29,"mmm"))</f>
        <v>JAN</v>
      </c>
      <c r="D78" s="27">
        <f>YEAR(CHPP_DELAY[[#This Row],[DATE]])</f>
        <v>2025</v>
      </c>
      <c r="E78" s="11">
        <f>(CHPP_DELAY[[#This Row],[START]]-CHPP_DELAY[[#This Row],[STOP]])*24</f>
        <v>0.39999999999999858</v>
      </c>
      <c r="F78" s="14" t="str" cm="1">
        <f t="array" ref="F78">_xlfn.IFNA(_xlfn.IFS(CHPP_DELAY[[#This Row],[SCH MTN]]&lt;&gt;"","Scheduled",CHPP_DELAY[[#This Row],[UNSCH MTN]]&lt;&gt;"","Unscheduled"),"")</f>
        <v>Unscheduled</v>
      </c>
      <c r="G78" s="26">
        <f>24*(DAY(EOMONTH(CHPP_DELAY[[#This Row],[DATE]],0)))</f>
        <v>744</v>
      </c>
      <c r="H78" s="14">
        <v>0.85</v>
      </c>
      <c r="I78" s="14">
        <v>0.9</v>
      </c>
      <c r="J78" s="14"/>
      <c r="K78" s="14"/>
      <c r="L78" s="3">
        <v>45676</v>
      </c>
      <c r="M78" s="6">
        <v>0.52500000000000002</v>
      </c>
      <c r="N78" s="6">
        <v>0.54166666666666663</v>
      </c>
      <c r="O78" t="s">
        <v>19</v>
      </c>
      <c r="P78" t="s">
        <v>20</v>
      </c>
      <c r="Q78" s="11">
        <v>1.6666666666666607E-2</v>
      </c>
      <c r="S78" t="s">
        <v>155</v>
      </c>
      <c r="Y78" t="s">
        <v>709</v>
      </c>
      <c r="AA78" t="str" cm="1">
        <f t="array" ref="AA78">_xlfn.IFS(AND(CHPP_DELAY[[#This Row],[Column1]]="",CHPP_DELAY[[#This Row],[Column2]]=""),"",CHPP_DELAY[[#This Row],[Column1]]&lt;&gt;"",CHPP_DELAY[[#This Row],[Column1]],CHPP_DELAY[[#This Row],[Column2]]&lt;&gt;"",CHPP_DELAY[[#This Row],[Column2]])</f>
        <v>Floats screen_grizzly_stuck (due to oversize material)</v>
      </c>
    </row>
    <row r="79" spans="2:27" x14ac:dyDescent="0.25">
      <c r="B79" s="7">
        <f>_xlfn.ISOWEEKNUM(CHPP_DELAY[[#This Row],[DATE]])</f>
        <v>3</v>
      </c>
      <c r="C79" s="2" t="str">
        <f>UPPER(TEXT(MONTH(CHPP_DELAY[[#This Row],[DATE]])*29,"mmm"))</f>
        <v>JAN</v>
      </c>
      <c r="D79" s="27">
        <f>YEAR(CHPP_DELAY[[#This Row],[DATE]])</f>
        <v>2025</v>
      </c>
      <c r="E79" s="11">
        <f>(CHPP_DELAY[[#This Row],[START]]-CHPP_DELAY[[#This Row],[STOP]])*24</f>
        <v>12</v>
      </c>
      <c r="F79" s="14" t="str" cm="1">
        <f t="array" ref="F79">_xlfn.IFNA(_xlfn.IFS(CHPP_DELAY[[#This Row],[SCH MTN]]&lt;&gt;"","Scheduled",CHPP_DELAY[[#This Row],[UNSCH MTN]]&lt;&gt;"","Unscheduled"),"")</f>
        <v/>
      </c>
      <c r="G79" s="26">
        <f>24*(DAY(EOMONTH(CHPP_DELAY[[#This Row],[DATE]],0)))</f>
        <v>744</v>
      </c>
      <c r="H79" s="14">
        <v>0.85</v>
      </c>
      <c r="I79" s="14">
        <v>0.9</v>
      </c>
      <c r="J79" s="14"/>
      <c r="K79" s="14"/>
      <c r="L79" s="3">
        <v>45676</v>
      </c>
      <c r="M79" s="6">
        <v>0.75</v>
      </c>
      <c r="N79" s="6">
        <v>1.25</v>
      </c>
      <c r="O79" t="s">
        <v>187</v>
      </c>
      <c r="P79" t="s">
        <v>188</v>
      </c>
      <c r="Q79" s="11">
        <v>0.5</v>
      </c>
      <c r="V79" t="s">
        <v>189</v>
      </c>
      <c r="Y79" t="s">
        <v>692</v>
      </c>
      <c r="AA79" t="str" cm="1">
        <f t="array" ref="AA79">_xlfn.IFS(AND(CHPP_DELAY[[#This Row],[Column1]]="",CHPP_DELAY[[#This Row],[Column2]]=""),"",CHPP_DELAY[[#This Row],[Column1]]&lt;&gt;"",CHPP_DELAY[[#This Row],[Column1]],CHPP_DELAY[[#This Row],[Column2]]&lt;&gt;"",CHPP_DELAY[[#This Row],[Column2]])</f>
        <v>Reject emergency yard_full (due to rain and slippery at reject disposal access)</v>
      </c>
    </row>
    <row r="80" spans="2:27" x14ac:dyDescent="0.25">
      <c r="B80" s="7">
        <f>_xlfn.ISOWEEKNUM(CHPP_DELAY[[#This Row],[DATE]])</f>
        <v>4</v>
      </c>
      <c r="C80" s="2" t="str">
        <f>UPPER(TEXT(MONTH(CHPP_DELAY[[#This Row],[DATE]])*29,"mmm"))</f>
        <v>JAN</v>
      </c>
      <c r="D80" s="27">
        <f>YEAR(CHPP_DELAY[[#This Row],[DATE]])</f>
        <v>2025</v>
      </c>
      <c r="E80" s="11">
        <f>(CHPP_DELAY[[#This Row],[START]]-CHPP_DELAY[[#This Row],[STOP]])*24</f>
        <v>3</v>
      </c>
      <c r="F80" s="14" t="str" cm="1">
        <f t="array" ref="F80">_xlfn.IFNA(_xlfn.IFS(CHPP_DELAY[[#This Row],[SCH MTN]]&lt;&gt;"","Scheduled",CHPP_DELAY[[#This Row],[UNSCH MTN]]&lt;&gt;"","Unscheduled"),"")</f>
        <v/>
      </c>
      <c r="G80" s="26">
        <f>24*(DAY(EOMONTH(CHPP_DELAY[[#This Row],[DATE]],0)))</f>
        <v>744</v>
      </c>
      <c r="H80" s="14">
        <v>0.85</v>
      </c>
      <c r="I80" s="14">
        <v>0.9</v>
      </c>
      <c r="J80" s="14"/>
      <c r="K80" s="14"/>
      <c r="L80" s="3">
        <v>45677</v>
      </c>
      <c r="M80" s="6">
        <v>0.25</v>
      </c>
      <c r="N80" s="6">
        <v>0.375</v>
      </c>
      <c r="O80" t="s">
        <v>187</v>
      </c>
      <c r="P80" t="s">
        <v>188</v>
      </c>
      <c r="Q80" s="11">
        <v>0.125</v>
      </c>
      <c r="V80" t="s">
        <v>189</v>
      </c>
      <c r="Y80" t="s">
        <v>692</v>
      </c>
      <c r="AA80" t="str" cm="1">
        <f t="array" ref="AA80">_xlfn.IFS(AND(CHPP_DELAY[[#This Row],[Column1]]="",CHPP_DELAY[[#This Row],[Column2]]=""),"",CHPP_DELAY[[#This Row],[Column1]]&lt;&gt;"",CHPP_DELAY[[#This Row],[Column1]],CHPP_DELAY[[#This Row],[Column2]]&lt;&gt;"",CHPP_DELAY[[#This Row],[Column2]])</f>
        <v>Reject emergency yard_full (due to rain and slippery at reject disposal access)</v>
      </c>
    </row>
    <row r="81" spans="2:27" x14ac:dyDescent="0.25">
      <c r="B81" s="7">
        <f>_xlfn.ISOWEEKNUM(CHPP_DELAY[[#This Row],[DATE]])</f>
        <v>4</v>
      </c>
      <c r="C81" s="2" t="str">
        <f>UPPER(TEXT(MONTH(CHPP_DELAY[[#This Row],[DATE]])*29,"mmm"))</f>
        <v>JAN</v>
      </c>
      <c r="D81" s="27">
        <f>YEAR(CHPP_DELAY[[#This Row],[DATE]])</f>
        <v>2025</v>
      </c>
      <c r="E81" s="11">
        <f>(CHPP_DELAY[[#This Row],[START]]-CHPP_DELAY[[#This Row],[STOP]])*24</f>
        <v>0.75</v>
      </c>
      <c r="F81" s="14" t="str" cm="1">
        <f t="array" ref="F81">_xlfn.IFNA(_xlfn.IFS(CHPP_DELAY[[#This Row],[SCH MTN]]&lt;&gt;"","Scheduled",CHPP_DELAY[[#This Row],[UNSCH MTN]]&lt;&gt;"","Unscheduled"),"")</f>
        <v>Scheduled</v>
      </c>
      <c r="G81" s="26">
        <f>24*(DAY(EOMONTH(CHPP_DELAY[[#This Row],[DATE]],0)))</f>
        <v>744</v>
      </c>
      <c r="H81" s="14">
        <v>0.85</v>
      </c>
      <c r="I81" s="14">
        <v>0.9</v>
      </c>
      <c r="J81" s="14"/>
      <c r="K81" s="14"/>
      <c r="L81" s="3">
        <v>45677</v>
      </c>
      <c r="M81" s="6">
        <v>0.375</v>
      </c>
      <c r="N81" s="6">
        <v>0.40625</v>
      </c>
      <c r="O81" t="s">
        <v>449</v>
      </c>
      <c r="P81" t="s">
        <v>264</v>
      </c>
      <c r="Q81" s="11">
        <v>3.125E-2</v>
      </c>
      <c r="R81" t="s">
        <v>13</v>
      </c>
      <c r="Y81" t="s">
        <v>710</v>
      </c>
      <c r="AA81" t="str" cm="1">
        <f t="array" ref="AA81">_xlfn.IFS(AND(CHPP_DELAY[[#This Row],[Column1]]="",CHPP_DELAY[[#This Row],[Column2]]=""),"",CHPP_DELAY[[#This Row],[Column1]]&lt;&gt;"",CHPP_DELAY[[#This Row],[Column1]],CHPP_DELAY[[#This Row],[Column2]]&lt;&gt;"",CHPP_DELAY[[#This Row],[Column2]])</f>
        <v>Pulping chute_temporary repair (due to leakage)</v>
      </c>
    </row>
    <row r="82" spans="2:27" x14ac:dyDescent="0.25">
      <c r="B82" s="7">
        <f>_xlfn.ISOWEEKNUM(CHPP_DELAY[[#This Row],[DATE]])</f>
        <v>4</v>
      </c>
      <c r="C82" s="2" t="str">
        <f>UPPER(TEXT(MONTH(CHPP_DELAY[[#This Row],[DATE]])*29,"mmm"))</f>
        <v>JAN</v>
      </c>
      <c r="D82" s="27">
        <f>YEAR(CHPP_DELAY[[#This Row],[DATE]])</f>
        <v>2025</v>
      </c>
      <c r="E82" s="11">
        <f>(CHPP_DELAY[[#This Row],[START]]-CHPP_DELAY[[#This Row],[STOP]])*24</f>
        <v>0.14999999999999947</v>
      </c>
      <c r="F82" s="14" t="str" cm="1">
        <f t="array" ref="F82">_xlfn.IFNA(_xlfn.IFS(CHPP_DELAY[[#This Row],[SCH MTN]]&lt;&gt;"","Scheduled",CHPP_DELAY[[#This Row],[UNSCH MTN]]&lt;&gt;"","Unscheduled"),"")</f>
        <v>Unscheduled</v>
      </c>
      <c r="G82" s="26">
        <f>24*(DAY(EOMONTH(CHPP_DELAY[[#This Row],[DATE]],0)))</f>
        <v>744</v>
      </c>
      <c r="H82" s="14">
        <v>0.85</v>
      </c>
      <c r="I82" s="14">
        <v>0.9</v>
      </c>
      <c r="J82" s="14"/>
      <c r="K82" s="14"/>
      <c r="L82" s="3">
        <v>45677</v>
      </c>
      <c r="M82" s="6">
        <v>0.43055555555555558</v>
      </c>
      <c r="N82" s="6">
        <v>0.43680555555555556</v>
      </c>
      <c r="O82" t="s">
        <v>23</v>
      </c>
      <c r="P82" t="s">
        <v>24</v>
      </c>
      <c r="Q82" s="11">
        <v>6.2499999999999778E-3</v>
      </c>
      <c r="S82" t="s">
        <v>155</v>
      </c>
      <c r="Y82" t="s">
        <v>711</v>
      </c>
      <c r="AA82" t="str" cm="1">
        <f t="array" ref="AA82">_xlfn.IFS(AND(CHPP_DELAY[[#This Row],[Column1]]="",CHPP_DELAY[[#This Row],[Column2]]=""),"",CHPP_DELAY[[#This Row],[Column1]]&lt;&gt;"",CHPP_DELAY[[#This Row],[Column1]],CHPP_DELAY[[#This Row],[Column2]]&lt;&gt;"",CHPP_DELAY[[#This Row],[Column2]])</f>
        <v>Reject transfer conveyor_sampler_trip (due to problem in motor brake)</v>
      </c>
    </row>
    <row r="83" spans="2:27" x14ac:dyDescent="0.25">
      <c r="B83" s="7">
        <f>_xlfn.ISOWEEKNUM(CHPP_DELAY[[#This Row],[DATE]])</f>
        <v>4</v>
      </c>
      <c r="C83" s="2" t="str">
        <f>UPPER(TEXT(MONTH(CHPP_DELAY[[#This Row],[DATE]])*29,"mmm"))</f>
        <v>JAN</v>
      </c>
      <c r="D83" s="27">
        <f>YEAR(CHPP_DELAY[[#This Row],[DATE]])</f>
        <v>2025</v>
      </c>
      <c r="E83" s="11">
        <f>(CHPP_DELAY[[#This Row],[START]]-CHPP_DELAY[[#This Row],[STOP]])*24</f>
        <v>0.58333333333333393</v>
      </c>
      <c r="F83" s="14" t="str" cm="1">
        <f t="array" ref="F83">_xlfn.IFNA(_xlfn.IFS(CHPP_DELAY[[#This Row],[SCH MTN]]&lt;&gt;"","Scheduled",CHPP_DELAY[[#This Row],[UNSCH MTN]]&lt;&gt;"","Unscheduled"),"")</f>
        <v/>
      </c>
      <c r="G83" s="26">
        <f>24*(DAY(EOMONTH(CHPP_DELAY[[#This Row],[DATE]],0)))</f>
        <v>744</v>
      </c>
      <c r="H83" s="14">
        <v>0.85</v>
      </c>
      <c r="I83" s="14">
        <v>0.9</v>
      </c>
      <c r="J83" s="14"/>
      <c r="K83" s="14"/>
      <c r="L83" s="3">
        <v>45677</v>
      </c>
      <c r="M83" s="6">
        <v>0.75</v>
      </c>
      <c r="N83" s="6">
        <v>0.77430555555555558</v>
      </c>
      <c r="O83" t="s">
        <v>81</v>
      </c>
      <c r="P83" t="s">
        <v>82</v>
      </c>
      <c r="Q83" s="11">
        <v>2.430555555555558E-2</v>
      </c>
      <c r="V83" t="s">
        <v>179</v>
      </c>
      <c r="Y83" t="s">
        <v>706</v>
      </c>
      <c r="AA83" t="str" cm="1">
        <f t="array" ref="AA83">_xlfn.IFS(AND(CHPP_DELAY[[#This Row],[Column1]]="",CHPP_DELAY[[#This Row],[Column2]]=""),"",CHPP_DELAY[[#This Row],[Column1]]&lt;&gt;"",CHPP_DELAY[[#This Row],[Column1]],CHPP_DELAY[[#This Row],[Column2]]&lt;&gt;"",CHPP_DELAY[[#This Row],[Column2]])</f>
        <v>Feed bin_low level (due to loader operator change shift)</v>
      </c>
    </row>
    <row r="84" spans="2:27" x14ac:dyDescent="0.25">
      <c r="B84" s="7">
        <f>_xlfn.ISOWEEKNUM(CHPP_DELAY[[#This Row],[DATE]])</f>
        <v>4</v>
      </c>
      <c r="C84" s="2" t="str">
        <f>UPPER(TEXT(MONTH(CHPP_DELAY[[#This Row],[DATE]])*29,"mmm"))</f>
        <v>JAN</v>
      </c>
      <c r="D84" s="27">
        <f>YEAR(CHPP_DELAY[[#This Row],[DATE]])</f>
        <v>2025</v>
      </c>
      <c r="E84" s="11">
        <f>(CHPP_DELAY[[#This Row],[START]]-CHPP_DELAY[[#This Row],[STOP]])*24</f>
        <v>0.96666666666666856</v>
      </c>
      <c r="F84" s="14" t="str" cm="1">
        <f t="array" ref="F84">_xlfn.IFNA(_xlfn.IFS(CHPP_DELAY[[#This Row],[SCH MTN]]&lt;&gt;"","Scheduled",CHPP_DELAY[[#This Row],[UNSCH MTN]]&lt;&gt;"","Unscheduled"),"")</f>
        <v/>
      </c>
      <c r="G84" s="26">
        <f>24*(DAY(EOMONTH(CHPP_DELAY[[#This Row],[DATE]],0)))</f>
        <v>744</v>
      </c>
      <c r="H84" s="14">
        <v>0.85</v>
      </c>
      <c r="I84" s="14">
        <v>0.9</v>
      </c>
      <c r="J84" s="14"/>
      <c r="K84" s="14"/>
      <c r="L84" s="3">
        <v>45677</v>
      </c>
      <c r="M84" s="6">
        <v>1.1826388888888888</v>
      </c>
      <c r="N84" s="6">
        <v>1.2229166666666667</v>
      </c>
      <c r="O84" t="s">
        <v>81</v>
      </c>
      <c r="P84" t="s">
        <v>82</v>
      </c>
      <c r="Q84" s="11">
        <v>4.0277777777777857E-2</v>
      </c>
      <c r="V84" t="s">
        <v>179</v>
      </c>
      <c r="Y84" t="s">
        <v>706</v>
      </c>
      <c r="AA84" t="str" cm="1">
        <f t="array" ref="AA84">_xlfn.IFS(AND(CHPP_DELAY[[#This Row],[Column1]]="",CHPP_DELAY[[#This Row],[Column2]]=""),"",CHPP_DELAY[[#This Row],[Column1]]&lt;&gt;"",CHPP_DELAY[[#This Row],[Column1]],CHPP_DELAY[[#This Row],[Column2]]&lt;&gt;"",CHPP_DELAY[[#This Row],[Column2]])</f>
        <v>Feed bin_low level (due to loader operator change shift)</v>
      </c>
    </row>
    <row r="85" spans="2:27" x14ac:dyDescent="0.25">
      <c r="B85" s="7">
        <f>_xlfn.ISOWEEKNUM(CHPP_DELAY[[#This Row],[DATE]])</f>
        <v>4</v>
      </c>
      <c r="C85" s="2" t="str">
        <f>UPPER(TEXT(MONTH(CHPP_DELAY[[#This Row],[DATE]])*29,"mmm"))</f>
        <v>JAN</v>
      </c>
      <c r="D85" s="27">
        <f>YEAR(CHPP_DELAY[[#This Row],[DATE]])</f>
        <v>2025</v>
      </c>
      <c r="E85" s="11">
        <f>(CHPP_DELAY[[#This Row],[START]]-CHPP_DELAY[[#This Row],[STOP]])*24</f>
        <v>0.95000000000000062</v>
      </c>
      <c r="F85" s="14" t="str" cm="1">
        <f t="array" ref="F85">_xlfn.IFNA(_xlfn.IFS(CHPP_DELAY[[#This Row],[SCH MTN]]&lt;&gt;"","Scheduled",CHPP_DELAY[[#This Row],[UNSCH MTN]]&lt;&gt;"","Unscheduled"),"")</f>
        <v/>
      </c>
      <c r="G85" s="26">
        <f>24*(DAY(EOMONTH(CHPP_DELAY[[#This Row],[DATE]],0)))</f>
        <v>744</v>
      </c>
      <c r="H85" s="14">
        <v>0.85</v>
      </c>
      <c r="I85" s="14">
        <v>0.9</v>
      </c>
      <c r="J85" s="14"/>
      <c r="K85" s="14"/>
      <c r="L85" s="3">
        <v>45678</v>
      </c>
      <c r="M85" s="6">
        <v>0.28680555555555554</v>
      </c>
      <c r="N85" s="6">
        <v>0.3263888888888889</v>
      </c>
      <c r="O85" t="s">
        <v>81</v>
      </c>
      <c r="P85" t="s">
        <v>82</v>
      </c>
      <c r="Q85" s="11">
        <v>3.9583333333333359E-2</v>
      </c>
      <c r="V85" t="s">
        <v>702</v>
      </c>
      <c r="Y85" t="s">
        <v>210</v>
      </c>
      <c r="AA85" t="str" cm="1">
        <f t="array" ref="AA85">_xlfn.IFS(AND(CHPP_DELAY[[#This Row],[Column1]]="",CHPP_DELAY[[#This Row],[Column2]]=""),"",CHPP_DELAY[[#This Row],[Column1]]&lt;&gt;"",CHPP_DELAY[[#This Row],[Column1]],CHPP_DELAY[[#This Row],[Column2]]&lt;&gt;"",CHPP_DELAY[[#This Row],[Column2]])</f>
        <v xml:space="preserve">Feed bin_low level (due to the material position is too far from the hoper) </v>
      </c>
    </row>
    <row r="86" spans="2:27" x14ac:dyDescent="0.25">
      <c r="B86" s="7">
        <f>_xlfn.ISOWEEKNUM(CHPP_DELAY[[#This Row],[DATE]])</f>
        <v>4</v>
      </c>
      <c r="C86" s="2" t="str">
        <f>UPPER(TEXT(MONTH(CHPP_DELAY[[#This Row],[DATE]])*29,"mmm"))</f>
        <v>JAN</v>
      </c>
      <c r="D86" s="27">
        <f>YEAR(CHPP_DELAY[[#This Row],[DATE]])</f>
        <v>2025</v>
      </c>
      <c r="E86" s="11">
        <f>(CHPP_DELAY[[#This Row],[START]]-CHPP_DELAY[[#This Row],[STOP]])*24</f>
        <v>0.78333333333333321</v>
      </c>
      <c r="F86" s="14" t="str" cm="1">
        <f t="array" ref="F86">_xlfn.IFNA(_xlfn.IFS(CHPP_DELAY[[#This Row],[SCH MTN]]&lt;&gt;"","Scheduled",CHPP_DELAY[[#This Row],[UNSCH MTN]]&lt;&gt;"","Unscheduled"),"")</f>
        <v/>
      </c>
      <c r="G86" s="26">
        <f>24*(DAY(EOMONTH(CHPP_DELAY[[#This Row],[DATE]],0)))</f>
        <v>744</v>
      </c>
      <c r="H86" s="14">
        <v>0.85</v>
      </c>
      <c r="I86" s="14">
        <v>0.9</v>
      </c>
      <c r="J86" s="14"/>
      <c r="K86" s="14"/>
      <c r="L86" s="3">
        <v>45678</v>
      </c>
      <c r="M86" s="6">
        <v>0.40972222222222221</v>
      </c>
      <c r="N86" s="6">
        <v>0.44236111111111109</v>
      </c>
      <c r="O86" t="s">
        <v>81</v>
      </c>
      <c r="P86" t="s">
        <v>82</v>
      </c>
      <c r="Q86" s="11">
        <v>3.2638888888888884E-2</v>
      </c>
      <c r="V86" t="s">
        <v>702</v>
      </c>
      <c r="Y86" t="s">
        <v>210</v>
      </c>
      <c r="AA86" t="str" cm="1">
        <f t="array" ref="AA86">_xlfn.IFS(AND(CHPP_DELAY[[#This Row],[Column1]]="",CHPP_DELAY[[#This Row],[Column2]]=""),"",CHPP_DELAY[[#This Row],[Column1]]&lt;&gt;"",CHPP_DELAY[[#This Row],[Column1]],CHPP_DELAY[[#This Row],[Column2]]&lt;&gt;"",CHPP_DELAY[[#This Row],[Column2]])</f>
        <v xml:space="preserve">Feed bin_low level (due to the material position is too far from the hoper) </v>
      </c>
    </row>
    <row r="87" spans="2:27" x14ac:dyDescent="0.25">
      <c r="B87" s="7">
        <f>_xlfn.ISOWEEKNUM(CHPP_DELAY[[#This Row],[DATE]])</f>
        <v>4</v>
      </c>
      <c r="C87" s="2" t="str">
        <f>UPPER(TEXT(MONTH(CHPP_DELAY[[#This Row],[DATE]])*29,"mmm"))</f>
        <v>JAN</v>
      </c>
      <c r="D87" s="27">
        <f>YEAR(CHPP_DELAY[[#This Row],[DATE]])</f>
        <v>2025</v>
      </c>
      <c r="E87" s="11">
        <f>(CHPP_DELAY[[#This Row],[START]]-CHPP_DELAY[[#This Row],[STOP]])*24</f>
        <v>8.3333333333333037E-2</v>
      </c>
      <c r="F87" s="14" t="str" cm="1">
        <f t="array" ref="F87">_xlfn.IFNA(_xlfn.IFS(CHPP_DELAY[[#This Row],[SCH MTN]]&lt;&gt;"","Scheduled",CHPP_DELAY[[#This Row],[UNSCH MTN]]&lt;&gt;"","Unscheduled"),"")</f>
        <v/>
      </c>
      <c r="G87" s="26">
        <f>24*(DAY(EOMONTH(CHPP_DELAY[[#This Row],[DATE]],0)))</f>
        <v>744</v>
      </c>
      <c r="H87" s="14">
        <v>0.85</v>
      </c>
      <c r="I87" s="14">
        <v>0.9</v>
      </c>
      <c r="J87" s="14"/>
      <c r="K87" s="14"/>
      <c r="L87" s="3">
        <v>45678</v>
      </c>
      <c r="M87" s="6">
        <v>0.51041666666666663</v>
      </c>
      <c r="N87" s="6">
        <v>0.51388888888888884</v>
      </c>
      <c r="O87" t="s">
        <v>19</v>
      </c>
      <c r="P87" t="s">
        <v>20</v>
      </c>
      <c r="Q87" s="11">
        <v>3.4722222222222099E-3</v>
      </c>
      <c r="U87" t="s">
        <v>137</v>
      </c>
      <c r="Y87" t="s">
        <v>180</v>
      </c>
      <c r="AA87" t="str" cm="1">
        <f t="array" ref="AA8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8" spans="2:27" x14ac:dyDescent="0.25">
      <c r="B88" s="7">
        <f>_xlfn.ISOWEEKNUM(CHPP_DELAY[[#This Row],[DATE]])</f>
        <v>4</v>
      </c>
      <c r="C88" s="2" t="str">
        <f>UPPER(TEXT(MONTH(CHPP_DELAY[[#This Row],[DATE]])*29,"mmm"))</f>
        <v>JAN</v>
      </c>
      <c r="D88" s="27">
        <f>YEAR(CHPP_DELAY[[#This Row],[DATE]])</f>
        <v>2025</v>
      </c>
      <c r="E88" s="11">
        <f>(CHPP_DELAY[[#This Row],[START]]-CHPP_DELAY[[#This Row],[STOP]])*24</f>
        <v>0.61666666666666714</v>
      </c>
      <c r="F88" s="14" t="str" cm="1">
        <f t="array" ref="F88">_xlfn.IFNA(_xlfn.IFS(CHPP_DELAY[[#This Row],[SCH MTN]]&lt;&gt;"","Scheduled",CHPP_DELAY[[#This Row],[UNSCH MTN]]&lt;&gt;"","Unscheduled"),"")</f>
        <v/>
      </c>
      <c r="G88" s="26">
        <f>24*(DAY(EOMONTH(CHPP_DELAY[[#This Row],[DATE]],0)))</f>
        <v>744</v>
      </c>
      <c r="H88" s="14">
        <v>0.85</v>
      </c>
      <c r="I88" s="14">
        <v>0.9</v>
      </c>
      <c r="J88" s="14"/>
      <c r="K88" s="14"/>
      <c r="L88" s="3">
        <v>45678</v>
      </c>
      <c r="M88" s="6">
        <v>0.71527777777777779</v>
      </c>
      <c r="N88" s="6">
        <v>0.74097222222222225</v>
      </c>
      <c r="O88" t="s">
        <v>81</v>
      </c>
      <c r="P88" t="s">
        <v>82</v>
      </c>
      <c r="Q88" s="11">
        <v>2.5694444444444464E-2</v>
      </c>
      <c r="V88" t="s">
        <v>702</v>
      </c>
      <c r="Y88" t="s">
        <v>210</v>
      </c>
      <c r="AA88" t="str" cm="1">
        <f t="array" ref="AA88">_xlfn.IFS(AND(CHPP_DELAY[[#This Row],[Column1]]="",CHPP_DELAY[[#This Row],[Column2]]=""),"",CHPP_DELAY[[#This Row],[Column1]]&lt;&gt;"",CHPP_DELAY[[#This Row],[Column1]],CHPP_DELAY[[#This Row],[Column2]]&lt;&gt;"",CHPP_DELAY[[#This Row],[Column2]])</f>
        <v xml:space="preserve">Feed bin_low level (due to the material position is too far from the hoper) </v>
      </c>
    </row>
    <row r="89" spans="2:27" x14ac:dyDescent="0.25">
      <c r="B89" s="7">
        <f>_xlfn.ISOWEEKNUM(CHPP_DELAY[[#This Row],[DATE]])</f>
        <v>4</v>
      </c>
      <c r="C89" s="2" t="str">
        <f>UPPER(TEXT(MONTH(CHPP_DELAY[[#This Row],[DATE]])*29,"mmm"))</f>
        <v>JAN</v>
      </c>
      <c r="D89" s="27">
        <f>YEAR(CHPP_DELAY[[#This Row],[DATE]])</f>
        <v>2025</v>
      </c>
      <c r="E89" s="11">
        <f>(CHPP_DELAY[[#This Row],[START]]-CHPP_DELAY[[#This Row],[STOP]])*24</f>
        <v>1.3333333333333313</v>
      </c>
      <c r="F89" s="14" t="str" cm="1">
        <f t="array" ref="F89">_xlfn.IFNA(_xlfn.IFS(CHPP_DELAY[[#This Row],[SCH MTN]]&lt;&gt;"","Scheduled",CHPP_DELAY[[#This Row],[UNSCH MTN]]&lt;&gt;"","Unscheduled"),"")</f>
        <v/>
      </c>
      <c r="G89" s="26">
        <f>24*(DAY(EOMONTH(CHPP_DELAY[[#This Row],[DATE]],0)))</f>
        <v>744</v>
      </c>
      <c r="H89" s="14">
        <v>0.85</v>
      </c>
      <c r="I89" s="14">
        <v>0.9</v>
      </c>
      <c r="J89" s="14"/>
      <c r="K89" s="14"/>
      <c r="L89" s="3">
        <v>45678</v>
      </c>
      <c r="M89" s="6">
        <v>0.77152777777777781</v>
      </c>
      <c r="N89" s="6">
        <v>0.82708333333333328</v>
      </c>
      <c r="O89" t="s">
        <v>81</v>
      </c>
      <c r="P89" t="s">
        <v>82</v>
      </c>
      <c r="Q89" s="11">
        <v>5.5555555555555469E-2</v>
      </c>
      <c r="V89" t="s">
        <v>702</v>
      </c>
      <c r="Y89" t="s">
        <v>210</v>
      </c>
      <c r="AA89" t="str" cm="1">
        <f t="array" ref="AA89">_xlfn.IFS(AND(CHPP_DELAY[[#This Row],[Column1]]="",CHPP_DELAY[[#This Row],[Column2]]=""),"",CHPP_DELAY[[#This Row],[Column1]]&lt;&gt;"",CHPP_DELAY[[#This Row],[Column1]],CHPP_DELAY[[#This Row],[Column2]]&lt;&gt;"",CHPP_DELAY[[#This Row],[Column2]])</f>
        <v xml:space="preserve">Feed bin_low level (due to the material position is too far from the hoper) </v>
      </c>
    </row>
    <row r="90" spans="2:27" x14ac:dyDescent="0.25">
      <c r="B90" s="7">
        <f>_xlfn.ISOWEEKNUM(CHPP_DELAY[[#This Row],[DATE]])</f>
        <v>4</v>
      </c>
      <c r="C90" s="2" t="str">
        <f>UPPER(TEXT(MONTH(CHPP_DELAY[[#This Row],[DATE]])*29,"mmm"))</f>
        <v>JAN</v>
      </c>
      <c r="D90" s="27">
        <f>YEAR(CHPP_DELAY[[#This Row],[DATE]])</f>
        <v>2025</v>
      </c>
      <c r="E90" s="11">
        <f>(CHPP_DELAY[[#This Row],[START]]-CHPP_DELAY[[#This Row],[STOP]])*24</f>
        <v>0.89999999999999947</v>
      </c>
      <c r="F90" s="14" t="str" cm="1">
        <f t="array" ref="F90">_xlfn.IFNA(_xlfn.IFS(CHPP_DELAY[[#This Row],[SCH MTN]]&lt;&gt;"","Scheduled",CHPP_DELAY[[#This Row],[UNSCH MTN]]&lt;&gt;"","Unscheduled"),"")</f>
        <v/>
      </c>
      <c r="G90" s="26">
        <f>24*(DAY(EOMONTH(CHPP_DELAY[[#This Row],[DATE]],0)))</f>
        <v>744</v>
      </c>
      <c r="H90" s="14">
        <v>0.85</v>
      </c>
      <c r="I90" s="14">
        <v>0.9</v>
      </c>
      <c r="J90" s="14"/>
      <c r="K90" s="14"/>
      <c r="L90" s="3">
        <v>45678</v>
      </c>
      <c r="M90" s="6">
        <v>0.8979166666666667</v>
      </c>
      <c r="N90" s="6">
        <v>0.93541666666666667</v>
      </c>
      <c r="O90" t="s">
        <v>81</v>
      </c>
      <c r="P90" t="s">
        <v>82</v>
      </c>
      <c r="Q90" s="11">
        <v>3.7499999999999978E-2</v>
      </c>
      <c r="V90" t="s">
        <v>702</v>
      </c>
      <c r="Y90" t="s">
        <v>210</v>
      </c>
      <c r="AA90" t="str" cm="1">
        <f t="array" ref="AA90">_xlfn.IFS(AND(CHPP_DELAY[[#This Row],[Column1]]="",CHPP_DELAY[[#This Row],[Column2]]=""),"",CHPP_DELAY[[#This Row],[Column1]]&lt;&gt;"",CHPP_DELAY[[#This Row],[Column1]],CHPP_DELAY[[#This Row],[Column2]]&lt;&gt;"",CHPP_DELAY[[#This Row],[Column2]])</f>
        <v xml:space="preserve">Feed bin_low level (due to the material position is too far from the hoper) </v>
      </c>
    </row>
    <row r="91" spans="2:27" x14ac:dyDescent="0.25">
      <c r="B91" s="7">
        <f>_xlfn.ISOWEEKNUM(CHPP_DELAY[[#This Row],[DATE]])</f>
        <v>4</v>
      </c>
      <c r="C91" s="2" t="str">
        <f>UPPER(TEXT(MONTH(CHPP_DELAY[[#This Row],[DATE]])*29,"mmm"))</f>
        <v>JAN</v>
      </c>
      <c r="D91" s="27">
        <f>YEAR(CHPP_DELAY[[#This Row],[DATE]])</f>
        <v>2025</v>
      </c>
      <c r="E91" s="11">
        <f>(CHPP_DELAY[[#This Row],[START]]-CHPP_DELAY[[#This Row],[STOP]])*24</f>
        <v>0.81666666666666643</v>
      </c>
      <c r="F91" s="14" t="str" cm="1">
        <f t="array" ref="F91">_xlfn.IFNA(_xlfn.IFS(CHPP_DELAY[[#This Row],[SCH MTN]]&lt;&gt;"","Scheduled",CHPP_DELAY[[#This Row],[UNSCH MTN]]&lt;&gt;"","Unscheduled"),"")</f>
        <v/>
      </c>
      <c r="G91" s="26">
        <f>24*(DAY(EOMONTH(CHPP_DELAY[[#This Row],[DATE]],0)))</f>
        <v>744</v>
      </c>
      <c r="H91" s="14">
        <v>0.85</v>
      </c>
      <c r="I91" s="14">
        <v>0.9</v>
      </c>
      <c r="J91" s="14"/>
      <c r="K91" s="14"/>
      <c r="L91" s="3">
        <v>45678</v>
      </c>
      <c r="M91" s="6">
        <v>1.0111111111111111</v>
      </c>
      <c r="N91" s="6">
        <v>1.0451388888888888</v>
      </c>
      <c r="O91" t="s">
        <v>81</v>
      </c>
      <c r="P91" t="s">
        <v>82</v>
      </c>
      <c r="Q91" s="11">
        <v>3.4027777777777768E-2</v>
      </c>
      <c r="V91" t="s">
        <v>702</v>
      </c>
      <c r="Y91" t="s">
        <v>210</v>
      </c>
      <c r="AA91" t="str" cm="1">
        <f t="array" ref="AA91">_xlfn.IFS(AND(CHPP_DELAY[[#This Row],[Column1]]="",CHPP_DELAY[[#This Row],[Column2]]=""),"",CHPP_DELAY[[#This Row],[Column1]]&lt;&gt;"",CHPP_DELAY[[#This Row],[Column1]],CHPP_DELAY[[#This Row],[Column2]]&lt;&gt;"",CHPP_DELAY[[#This Row],[Column2]])</f>
        <v xml:space="preserve">Feed bin_low level (due to the material position is too far from the hoper) </v>
      </c>
    </row>
    <row r="92" spans="2:27" x14ac:dyDescent="0.25">
      <c r="B92" s="7">
        <f>_xlfn.ISOWEEKNUM(CHPP_DELAY[[#This Row],[DATE]])</f>
        <v>4</v>
      </c>
      <c r="C92" s="2" t="str">
        <f>UPPER(TEXT(MONTH(CHPP_DELAY[[#This Row],[DATE]])*29,"mmm"))</f>
        <v>JAN</v>
      </c>
      <c r="D92" s="27">
        <f>YEAR(CHPP_DELAY[[#This Row],[DATE]])</f>
        <v>2025</v>
      </c>
      <c r="E92" s="11">
        <f>(CHPP_DELAY[[#This Row],[START]]-CHPP_DELAY[[#This Row],[STOP]])*24</f>
        <v>1.6333333333333329</v>
      </c>
      <c r="F92" s="14" t="str" cm="1">
        <f t="array" ref="F92">_xlfn.IFNA(_xlfn.IFS(CHPP_DELAY[[#This Row],[SCH MTN]]&lt;&gt;"","Scheduled",CHPP_DELAY[[#This Row],[UNSCH MTN]]&lt;&gt;"","Unscheduled"),"")</f>
        <v>Unscheduled</v>
      </c>
      <c r="G92" s="26">
        <f>24*(DAY(EOMONTH(CHPP_DELAY[[#This Row],[DATE]],0)))</f>
        <v>744</v>
      </c>
      <c r="H92" s="14">
        <v>0.85</v>
      </c>
      <c r="I92" s="14">
        <v>0.9</v>
      </c>
      <c r="J92" s="14"/>
      <c r="K92" s="14"/>
      <c r="L92" s="3">
        <v>45678</v>
      </c>
      <c r="M92" s="6">
        <v>1.1111111111111112</v>
      </c>
      <c r="N92" s="6">
        <v>1.1791666666666667</v>
      </c>
      <c r="O92" t="s">
        <v>43</v>
      </c>
      <c r="P92" t="s">
        <v>44</v>
      </c>
      <c r="Q92" s="11">
        <v>6.8055555555555536E-2</v>
      </c>
      <c r="S92" t="s">
        <v>155</v>
      </c>
      <c r="Y92" t="s">
        <v>712</v>
      </c>
      <c r="AA92" t="str" cm="1">
        <f t="array" ref="AA92">_xlfn.IFS(AND(CHPP_DELAY[[#This Row],[Column1]]="",CHPP_DELAY[[#This Row],[Column2]]=""),"",CHPP_DELAY[[#This Row],[Column1]]&lt;&gt;"",CHPP_DELAY[[#This Row],[Column1]],CHPP_DELAY[[#This Row],[Column2]]&lt;&gt;"",CHPP_DELAY[[#This Row],[Column2]])</f>
        <v>Desliming screen_Grizzly fell into the HMC feed pump (Due to loose )</v>
      </c>
    </row>
    <row r="93" spans="2:27" x14ac:dyDescent="0.25">
      <c r="B93" s="7">
        <f>_xlfn.ISOWEEKNUM(CHPP_DELAY[[#This Row],[DATE]])</f>
        <v>4</v>
      </c>
      <c r="C93" s="2" t="str">
        <f>UPPER(TEXT(MONTH(CHPP_DELAY[[#This Row],[DATE]])*29,"mmm"))</f>
        <v>JAN</v>
      </c>
      <c r="D93" s="27">
        <f>YEAR(CHPP_DELAY[[#This Row],[DATE]])</f>
        <v>2025</v>
      </c>
      <c r="E93" s="11">
        <f>(CHPP_DELAY[[#This Row],[START]]-CHPP_DELAY[[#This Row],[STOP]])*24</f>
        <v>1.1499999999999999</v>
      </c>
      <c r="F93" s="14" t="str" cm="1">
        <f t="array" ref="F93">_xlfn.IFNA(_xlfn.IFS(CHPP_DELAY[[#This Row],[SCH MTN]]&lt;&gt;"","Scheduled",CHPP_DELAY[[#This Row],[UNSCH MTN]]&lt;&gt;"","Unscheduled"),"")</f>
        <v/>
      </c>
      <c r="G93" s="26">
        <f>24*(DAY(EOMONTH(CHPP_DELAY[[#This Row],[DATE]],0)))</f>
        <v>744</v>
      </c>
      <c r="H93" s="14">
        <v>0.85</v>
      </c>
      <c r="I93" s="14">
        <v>0.9</v>
      </c>
      <c r="J93" s="14"/>
      <c r="K93" s="14"/>
      <c r="L93" s="3">
        <v>45679</v>
      </c>
      <c r="M93" s="6">
        <v>0.34375</v>
      </c>
      <c r="N93" s="6">
        <v>0.39166666666666666</v>
      </c>
      <c r="O93" t="s">
        <v>79</v>
      </c>
      <c r="P93" t="s">
        <v>80</v>
      </c>
      <c r="Q93" s="11">
        <v>4.7916666666666663E-2</v>
      </c>
      <c r="V93" t="s">
        <v>161</v>
      </c>
      <c r="Y93" t="s">
        <v>713</v>
      </c>
      <c r="AA93" t="str" cm="1">
        <f t="array" ref="AA93">_xlfn.IFS(AND(CHPP_DELAY[[#This Row],[Column1]]="",CHPP_DELAY[[#This Row],[Column2]]=""),"",CHPP_DELAY[[#This Row],[Column1]]&lt;&gt;"",CHPP_DELAY[[#This Row],[Column1]],CHPP_DELAY[[#This Row],[Column2]]&lt;&gt;"",CHPP_DELAY[[#This Row],[Column2]])</f>
        <v>Tertiary sizer_block (due to sticky material)</v>
      </c>
    </row>
    <row r="94" spans="2:27" x14ac:dyDescent="0.25">
      <c r="B94" s="7">
        <f>_xlfn.ISOWEEKNUM(CHPP_DELAY[[#This Row],[DATE]])</f>
        <v>4</v>
      </c>
      <c r="C94" s="2" t="str">
        <f>UPPER(TEXT(MONTH(CHPP_DELAY[[#This Row],[DATE]])*29,"mmm"))</f>
        <v>JAN</v>
      </c>
      <c r="D94" s="27">
        <f>YEAR(CHPP_DELAY[[#This Row],[DATE]])</f>
        <v>2025</v>
      </c>
      <c r="E94" s="11">
        <f>(CHPP_DELAY[[#This Row],[START]]-CHPP_DELAY[[#This Row],[STOP]])*24</f>
        <v>0.11666666666666625</v>
      </c>
      <c r="F94" s="14" t="str" cm="1">
        <f t="array" ref="F94">_xlfn.IFNA(_xlfn.IFS(CHPP_DELAY[[#This Row],[SCH MTN]]&lt;&gt;"","Scheduled",CHPP_DELAY[[#This Row],[UNSCH MTN]]&lt;&gt;"","Unscheduled"),"")</f>
        <v/>
      </c>
      <c r="G94" s="26">
        <f>24*(DAY(EOMONTH(CHPP_DELAY[[#This Row],[DATE]],0)))</f>
        <v>744</v>
      </c>
      <c r="H94" s="14">
        <v>0.85</v>
      </c>
      <c r="I94" s="14">
        <v>0.9</v>
      </c>
      <c r="J94" s="14"/>
      <c r="K94" s="14"/>
      <c r="L94" s="3">
        <v>45679</v>
      </c>
      <c r="M94" s="6">
        <v>0.6020833333333333</v>
      </c>
      <c r="N94" s="6">
        <v>0.6069444444444444</v>
      </c>
      <c r="O94" t="s">
        <v>19</v>
      </c>
      <c r="P94" t="s">
        <v>20</v>
      </c>
      <c r="Q94" s="11">
        <v>4.8611111111110938E-3</v>
      </c>
      <c r="U94" t="s">
        <v>137</v>
      </c>
      <c r="Y94" t="s">
        <v>180</v>
      </c>
      <c r="AA94" t="str" cm="1">
        <f t="array" ref="AA9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95" spans="2:27" x14ac:dyDescent="0.25">
      <c r="B95" s="7">
        <f>_xlfn.ISOWEEKNUM(CHPP_DELAY[[#This Row],[DATE]])</f>
        <v>4</v>
      </c>
      <c r="C95" s="2" t="str">
        <f>UPPER(TEXT(MONTH(CHPP_DELAY[[#This Row],[DATE]])*29,"mmm"))</f>
        <v>JAN</v>
      </c>
      <c r="D95" s="27">
        <f>YEAR(CHPP_DELAY[[#This Row],[DATE]])</f>
        <v>2025</v>
      </c>
      <c r="E95" s="11">
        <f>(CHPP_DELAY[[#This Row],[START]]-CHPP_DELAY[[#This Row],[STOP]])*24</f>
        <v>9.9999999999999645E-2</v>
      </c>
      <c r="F95" s="14" t="str" cm="1">
        <f t="array" ref="F95">_xlfn.IFNA(_xlfn.IFS(CHPP_DELAY[[#This Row],[SCH MTN]]&lt;&gt;"","Scheduled",CHPP_DELAY[[#This Row],[UNSCH MTN]]&lt;&gt;"","Unscheduled"),"")</f>
        <v/>
      </c>
      <c r="G95" s="26">
        <f>24*(DAY(EOMONTH(CHPP_DELAY[[#This Row],[DATE]],0)))</f>
        <v>744</v>
      </c>
      <c r="H95" s="14">
        <v>0.85</v>
      </c>
      <c r="I95" s="14">
        <v>0.9</v>
      </c>
      <c r="J95" s="14"/>
      <c r="K95" s="14"/>
      <c r="L95" s="3">
        <v>45679</v>
      </c>
      <c r="M95" s="6">
        <v>1.0131944444444445</v>
      </c>
      <c r="N95" s="6">
        <v>1.0173611111111112</v>
      </c>
      <c r="O95" t="s">
        <v>19</v>
      </c>
      <c r="P95" t="s">
        <v>20</v>
      </c>
      <c r="Q95" s="11">
        <v>4.1666666666666519E-3</v>
      </c>
      <c r="U95" t="s">
        <v>137</v>
      </c>
      <c r="Y95" t="s">
        <v>180</v>
      </c>
      <c r="AA95" t="str" cm="1">
        <f t="array" ref="AA9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96" spans="2:27" x14ac:dyDescent="0.25">
      <c r="B96" s="7">
        <f>_xlfn.ISOWEEKNUM(CHPP_DELAY[[#This Row],[DATE]])</f>
        <v>4</v>
      </c>
      <c r="C96" s="2" t="str">
        <f>UPPER(TEXT(MONTH(CHPP_DELAY[[#This Row],[DATE]])*29,"mmm"))</f>
        <v>JAN</v>
      </c>
      <c r="D96" s="27">
        <f>YEAR(CHPP_DELAY[[#This Row],[DATE]])</f>
        <v>2025</v>
      </c>
      <c r="E96" s="11">
        <f>(CHPP_DELAY[[#This Row],[START]]-CHPP_DELAY[[#This Row],[STOP]])*24</f>
        <v>0.13333333333333419</v>
      </c>
      <c r="F96" s="14" t="str" cm="1">
        <f t="array" ref="F96">_xlfn.IFNA(_xlfn.IFS(CHPP_DELAY[[#This Row],[SCH MTN]]&lt;&gt;"","Scheduled",CHPP_DELAY[[#This Row],[UNSCH MTN]]&lt;&gt;"","Unscheduled"),"")</f>
        <v>Unscheduled</v>
      </c>
      <c r="G96" s="26">
        <f>24*(DAY(EOMONTH(CHPP_DELAY[[#This Row],[DATE]],0)))</f>
        <v>744</v>
      </c>
      <c r="H96" s="14">
        <v>0.85</v>
      </c>
      <c r="I96" s="14">
        <v>0.9</v>
      </c>
      <c r="J96" s="14"/>
      <c r="K96" s="14"/>
      <c r="L96" s="3">
        <v>45680</v>
      </c>
      <c r="M96" s="6">
        <v>0.28888888888888886</v>
      </c>
      <c r="N96" s="6">
        <v>0.29444444444444445</v>
      </c>
      <c r="O96" t="s">
        <v>19</v>
      </c>
      <c r="P96" t="s">
        <v>20</v>
      </c>
      <c r="Q96" s="11">
        <v>5.5555555555555913E-3</v>
      </c>
      <c r="S96" t="s">
        <v>155</v>
      </c>
      <c r="Y96" t="s">
        <v>123</v>
      </c>
      <c r="AA96" t="str" cm="1">
        <f t="array" ref="AA9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97" spans="2:27" x14ac:dyDescent="0.25">
      <c r="B97" s="7">
        <f>_xlfn.ISOWEEKNUM(CHPP_DELAY[[#This Row],[DATE]])</f>
        <v>4</v>
      </c>
      <c r="C97" s="2" t="str">
        <f>UPPER(TEXT(MONTH(CHPP_DELAY[[#This Row],[DATE]])*29,"mmm"))</f>
        <v>JAN</v>
      </c>
      <c r="D97" s="27">
        <f>YEAR(CHPP_DELAY[[#This Row],[DATE]])</f>
        <v>2025</v>
      </c>
      <c r="E97" s="11">
        <f>(CHPP_DELAY[[#This Row],[START]]-CHPP_DELAY[[#This Row],[STOP]])*24</f>
        <v>0.11666666666666625</v>
      </c>
      <c r="F97" s="14" t="str" cm="1">
        <f t="array" ref="F97">_xlfn.IFNA(_xlfn.IFS(CHPP_DELAY[[#This Row],[SCH MTN]]&lt;&gt;"","Scheduled",CHPP_DELAY[[#This Row],[UNSCH MTN]]&lt;&gt;"","Unscheduled"),"")</f>
        <v>Unscheduled</v>
      </c>
      <c r="G97" s="26">
        <f>24*(DAY(EOMONTH(CHPP_DELAY[[#This Row],[DATE]],0)))</f>
        <v>744</v>
      </c>
      <c r="H97" s="14">
        <v>0.85</v>
      </c>
      <c r="I97" s="14">
        <v>0.9</v>
      </c>
      <c r="J97" s="14"/>
      <c r="K97" s="14"/>
      <c r="L97" s="3">
        <v>45680</v>
      </c>
      <c r="M97" s="6">
        <v>0.30625000000000002</v>
      </c>
      <c r="N97" s="6">
        <v>0.31111111111111112</v>
      </c>
      <c r="O97" t="s">
        <v>19</v>
      </c>
      <c r="P97" t="s">
        <v>20</v>
      </c>
      <c r="Q97" s="11">
        <v>4.8611111111110938E-3</v>
      </c>
      <c r="S97" t="s">
        <v>155</v>
      </c>
      <c r="Y97" t="s">
        <v>123</v>
      </c>
      <c r="AA97" t="str" cm="1">
        <f t="array" ref="AA9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98" spans="2:27" x14ac:dyDescent="0.25">
      <c r="B98" s="7">
        <f>_xlfn.ISOWEEKNUM(CHPP_DELAY[[#This Row],[DATE]])</f>
        <v>4</v>
      </c>
      <c r="C98" s="2" t="str">
        <f>UPPER(TEXT(MONTH(CHPP_DELAY[[#This Row],[DATE]])*29,"mmm"))</f>
        <v>JAN</v>
      </c>
      <c r="D98" s="27">
        <f>YEAR(CHPP_DELAY[[#This Row],[DATE]])</f>
        <v>2025</v>
      </c>
      <c r="E98" s="11">
        <f>(CHPP_DELAY[[#This Row],[START]]-CHPP_DELAY[[#This Row],[STOP]])*24</f>
        <v>2.0166666666666662</v>
      </c>
      <c r="F98" s="14" t="str" cm="1">
        <f t="array" ref="F98">_xlfn.IFNA(_xlfn.IFS(CHPP_DELAY[[#This Row],[SCH MTN]]&lt;&gt;"","Scheduled",CHPP_DELAY[[#This Row],[UNSCH MTN]]&lt;&gt;"","Unscheduled"),"")</f>
        <v>Unscheduled</v>
      </c>
      <c r="G98" s="26">
        <f>24*(DAY(EOMONTH(CHPP_DELAY[[#This Row],[DATE]],0)))</f>
        <v>744</v>
      </c>
      <c r="H98" s="14">
        <v>0.85</v>
      </c>
      <c r="I98" s="14">
        <v>0.9</v>
      </c>
      <c r="J98" s="14"/>
      <c r="K98" s="14"/>
      <c r="L98" s="3">
        <v>45680</v>
      </c>
      <c r="M98" s="6">
        <v>0.45902777777777776</v>
      </c>
      <c r="N98" s="6">
        <v>0.54305555555555551</v>
      </c>
      <c r="O98" t="s">
        <v>43</v>
      </c>
      <c r="P98" t="s">
        <v>44</v>
      </c>
      <c r="Q98" s="11">
        <v>8.4027777777777757E-2</v>
      </c>
      <c r="S98" t="s">
        <v>155</v>
      </c>
      <c r="Y98" t="s">
        <v>678</v>
      </c>
      <c r="AA98" t="str" cm="1">
        <f t="array" ref="AA98">_xlfn.IFS(AND(CHPP_DELAY[[#This Row],[Column1]]="",CHPP_DELAY[[#This Row],[Column2]]=""),"",CHPP_DELAY[[#This Row],[Column1]]&lt;&gt;"",CHPP_DELAY[[#This Row],[Column1]],CHPP_DELAY[[#This Row],[Column2]]&lt;&gt;"",CHPP_DELAY[[#This Row],[Column2]])</f>
        <v>HM cyclone_underflow_block (due to oversize material)</v>
      </c>
    </row>
    <row r="99" spans="2:27" x14ac:dyDescent="0.25">
      <c r="B99" s="7">
        <f>_xlfn.ISOWEEKNUM(CHPP_DELAY[[#This Row],[DATE]])</f>
        <v>4</v>
      </c>
      <c r="C99" s="2" t="str">
        <f>UPPER(TEXT(MONTH(CHPP_DELAY[[#This Row],[DATE]])*29,"mmm"))</f>
        <v>JAN</v>
      </c>
      <c r="D99" s="27">
        <f>YEAR(CHPP_DELAY[[#This Row],[DATE]])</f>
        <v>2025</v>
      </c>
      <c r="E99" s="11">
        <f>(CHPP_DELAY[[#This Row],[START]]-CHPP_DELAY[[#This Row],[STOP]])*24</f>
        <v>0.13333333333333286</v>
      </c>
      <c r="F99" s="14" t="str" cm="1">
        <f t="array" ref="F99">_xlfn.IFNA(_xlfn.IFS(CHPP_DELAY[[#This Row],[SCH MTN]]&lt;&gt;"","Scheduled",CHPP_DELAY[[#This Row],[UNSCH MTN]]&lt;&gt;"","Unscheduled"),"")</f>
        <v>Unscheduled</v>
      </c>
      <c r="G99" s="26">
        <f>24*(DAY(EOMONTH(CHPP_DELAY[[#This Row],[DATE]],0)))</f>
        <v>744</v>
      </c>
      <c r="H99" s="14">
        <v>0.85</v>
      </c>
      <c r="I99" s="14">
        <v>0.9</v>
      </c>
      <c r="J99" s="14"/>
      <c r="K99" s="14"/>
      <c r="L99" s="3">
        <v>45680</v>
      </c>
      <c r="M99" s="6">
        <v>0.82222222222222219</v>
      </c>
      <c r="N99" s="6">
        <v>0.82777777777777772</v>
      </c>
      <c r="O99" t="s">
        <v>19</v>
      </c>
      <c r="P99" t="s">
        <v>20</v>
      </c>
      <c r="Q99" s="11">
        <v>5.5555555555555358E-3</v>
      </c>
      <c r="S99" t="s">
        <v>155</v>
      </c>
      <c r="Y99" t="s">
        <v>123</v>
      </c>
      <c r="AA99" t="str" cm="1">
        <f t="array" ref="AA9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00" spans="2:27" x14ac:dyDescent="0.25">
      <c r="B100" s="7">
        <f>_xlfn.ISOWEEKNUM(CHPP_DELAY[[#This Row],[DATE]])</f>
        <v>4</v>
      </c>
      <c r="C100" s="2" t="str">
        <f>UPPER(TEXT(MONTH(CHPP_DELAY[[#This Row],[DATE]])*29,"mmm"))</f>
        <v>JAN</v>
      </c>
      <c r="D100" s="27">
        <f>YEAR(CHPP_DELAY[[#This Row],[DATE]])</f>
        <v>2025</v>
      </c>
      <c r="E100" s="11">
        <f>(CHPP_DELAY[[#This Row],[START]]-CHPP_DELAY[[#This Row],[STOP]])*24</f>
        <v>0.11666666666666625</v>
      </c>
      <c r="F100" s="14" t="str" cm="1">
        <f t="array" ref="F100">_xlfn.IFNA(_xlfn.IFS(CHPP_DELAY[[#This Row],[SCH MTN]]&lt;&gt;"","Scheduled",CHPP_DELAY[[#This Row],[UNSCH MTN]]&lt;&gt;"","Unscheduled"),"")</f>
        <v>Unscheduled</v>
      </c>
      <c r="G100" s="26">
        <f>24*(DAY(EOMONTH(CHPP_DELAY[[#This Row],[DATE]],0)))</f>
        <v>744</v>
      </c>
      <c r="H100" s="14">
        <v>0.85</v>
      </c>
      <c r="I100" s="14">
        <v>0.9</v>
      </c>
      <c r="J100" s="14"/>
      <c r="K100" s="14"/>
      <c r="L100" s="3">
        <v>45680</v>
      </c>
      <c r="M100" s="6">
        <v>0.83680555555555558</v>
      </c>
      <c r="N100" s="6">
        <v>0.84166666666666667</v>
      </c>
      <c r="O100" t="s">
        <v>19</v>
      </c>
      <c r="P100" t="s">
        <v>20</v>
      </c>
      <c r="Q100" s="11">
        <v>4.8611111111110938E-3</v>
      </c>
      <c r="S100" t="s">
        <v>155</v>
      </c>
      <c r="Y100" t="s">
        <v>123</v>
      </c>
      <c r="AA100" t="str" cm="1">
        <f t="array" ref="AA10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01" spans="2:27" x14ac:dyDescent="0.25">
      <c r="B101" s="7">
        <f>_xlfn.ISOWEEKNUM(CHPP_DELAY[[#This Row],[DATE]])</f>
        <v>4</v>
      </c>
      <c r="C101" s="2" t="str">
        <f>UPPER(TEXT(MONTH(CHPP_DELAY[[#This Row],[DATE]])*29,"mmm"))</f>
        <v>JAN</v>
      </c>
      <c r="D101" s="27">
        <f>YEAR(CHPP_DELAY[[#This Row],[DATE]])</f>
        <v>2025</v>
      </c>
      <c r="E101" s="11">
        <f>(CHPP_DELAY[[#This Row],[START]]-CHPP_DELAY[[#This Row],[STOP]])*24</f>
        <v>0.43333333333333446</v>
      </c>
      <c r="F101" s="14" t="str" cm="1">
        <f t="array" ref="F101">_xlfn.IFNA(_xlfn.IFS(CHPP_DELAY[[#This Row],[SCH MTN]]&lt;&gt;"","Scheduled",CHPP_DELAY[[#This Row],[UNSCH MTN]]&lt;&gt;"","Unscheduled"),"")</f>
        <v/>
      </c>
      <c r="G101" s="26">
        <f>24*(DAY(EOMONTH(CHPP_DELAY[[#This Row],[DATE]],0)))</f>
        <v>744</v>
      </c>
      <c r="H101" s="14">
        <v>0.85</v>
      </c>
      <c r="I101" s="14">
        <v>0.9</v>
      </c>
      <c r="J101" s="14"/>
      <c r="K101" s="14"/>
      <c r="L101" s="3">
        <v>45681</v>
      </c>
      <c r="M101" s="6">
        <v>0.3972222222222222</v>
      </c>
      <c r="N101" s="6">
        <v>0.4152777777777778</v>
      </c>
      <c r="O101" t="s">
        <v>81</v>
      </c>
      <c r="P101" t="s">
        <v>82</v>
      </c>
      <c r="Q101" s="11">
        <v>1.8055555555555602E-2</v>
      </c>
      <c r="V101" t="s">
        <v>702</v>
      </c>
      <c r="Y101" t="s">
        <v>210</v>
      </c>
      <c r="AA101" t="str" cm="1">
        <f t="array" ref="AA101">_xlfn.IFS(AND(CHPP_DELAY[[#This Row],[Column1]]="",CHPP_DELAY[[#This Row],[Column2]]=""),"",CHPP_DELAY[[#This Row],[Column1]]&lt;&gt;"",CHPP_DELAY[[#This Row],[Column1]],CHPP_DELAY[[#This Row],[Column2]]&lt;&gt;"",CHPP_DELAY[[#This Row],[Column2]])</f>
        <v xml:space="preserve">Feed bin_low level (due to the material position is too far from the hoper) </v>
      </c>
    </row>
    <row r="102" spans="2:27" x14ac:dyDescent="0.25">
      <c r="B102" s="7">
        <f>_xlfn.ISOWEEKNUM(CHPP_DELAY[[#This Row],[DATE]])</f>
        <v>4</v>
      </c>
      <c r="C102" s="2" t="str">
        <f>UPPER(TEXT(MONTH(CHPP_DELAY[[#This Row],[DATE]])*29,"mmm"))</f>
        <v>JAN</v>
      </c>
      <c r="D102" s="27">
        <f>YEAR(CHPP_DELAY[[#This Row],[DATE]])</f>
        <v>2025</v>
      </c>
      <c r="E102" s="11">
        <f>(CHPP_DELAY[[#This Row],[START]]-CHPP_DELAY[[#This Row],[STOP]])*24</f>
        <v>3.3333333333333215E-2</v>
      </c>
      <c r="F102" s="14" t="str" cm="1">
        <f t="array" ref="F102">_xlfn.IFNA(_xlfn.IFS(CHPP_DELAY[[#This Row],[SCH MTN]]&lt;&gt;"","Scheduled",CHPP_DELAY[[#This Row],[UNSCH MTN]]&lt;&gt;"","Unscheduled"),"")</f>
        <v>Unscheduled</v>
      </c>
      <c r="G102" s="26">
        <f>24*(DAY(EOMONTH(CHPP_DELAY[[#This Row],[DATE]],0)))</f>
        <v>744</v>
      </c>
      <c r="H102" s="14">
        <v>0.85</v>
      </c>
      <c r="I102" s="14">
        <v>0.9</v>
      </c>
      <c r="J102" s="14"/>
      <c r="K102" s="14"/>
      <c r="L102" s="3">
        <v>45681</v>
      </c>
      <c r="M102" s="6">
        <v>0.44930555555555557</v>
      </c>
      <c r="N102" s="6">
        <v>0.45069444444444445</v>
      </c>
      <c r="O102" t="s">
        <v>37</v>
      </c>
      <c r="P102" t="s">
        <v>38</v>
      </c>
      <c r="Q102" s="11">
        <v>1.388888888888884E-3</v>
      </c>
      <c r="S102" t="s">
        <v>160</v>
      </c>
      <c r="Y102" t="s">
        <v>714</v>
      </c>
      <c r="AA102" t="str" cm="1">
        <f t="array" ref="AA102">_xlfn.IFS(AND(CHPP_DELAY[[#This Row],[Column1]]="",CHPP_DELAY[[#This Row],[Column2]]=""),"",CHPP_DELAY[[#This Row],[Column1]]&lt;&gt;"",CHPP_DELAY[[#This Row],[Column1]],CHPP_DELAY[[#This Row],[Column2]]&lt;&gt;"",CHPP_DELAY[[#This Row],[Column2]])</f>
        <v>Vibrating feeder_chute_block (due to poor performance of chute liner)</v>
      </c>
    </row>
    <row r="103" spans="2:27" x14ac:dyDescent="0.25">
      <c r="B103" s="7">
        <f>_xlfn.ISOWEEKNUM(CHPP_DELAY[[#This Row],[DATE]])</f>
        <v>4</v>
      </c>
      <c r="C103" s="2" t="str">
        <f>UPPER(TEXT(MONTH(CHPP_DELAY[[#This Row],[DATE]])*29,"mmm"))</f>
        <v>JAN</v>
      </c>
      <c r="D103" s="27">
        <f>YEAR(CHPP_DELAY[[#This Row],[DATE]])</f>
        <v>2025</v>
      </c>
      <c r="E103" s="11">
        <f>(CHPP_DELAY[[#This Row],[START]]-CHPP_DELAY[[#This Row],[STOP]])*24</f>
        <v>1.299999999999998</v>
      </c>
      <c r="F103" s="14" t="str" cm="1">
        <f t="array" ref="F103">_xlfn.IFNA(_xlfn.IFS(CHPP_DELAY[[#This Row],[SCH MTN]]&lt;&gt;"","Scheduled",CHPP_DELAY[[#This Row],[UNSCH MTN]]&lt;&gt;"","Unscheduled"),"")</f>
        <v/>
      </c>
      <c r="G103" s="26">
        <f>24*(DAY(EOMONTH(CHPP_DELAY[[#This Row],[DATE]],0)))</f>
        <v>744</v>
      </c>
      <c r="H103" s="14">
        <v>0.85</v>
      </c>
      <c r="I103" s="14">
        <v>0.9</v>
      </c>
      <c r="J103" s="14"/>
      <c r="K103" s="14"/>
      <c r="L103" s="3">
        <v>45681</v>
      </c>
      <c r="M103" s="6">
        <v>0.46111111111111114</v>
      </c>
      <c r="N103" s="6">
        <v>0.51527777777777772</v>
      </c>
      <c r="O103" t="s">
        <v>58</v>
      </c>
      <c r="P103" t="s">
        <v>58</v>
      </c>
      <c r="Q103" s="11">
        <v>5.4166666666666585E-2</v>
      </c>
      <c r="X103" t="s">
        <v>167</v>
      </c>
      <c r="Y103" t="s">
        <v>167</v>
      </c>
      <c r="AA103" t="str" cm="1">
        <f t="array" ref="AA103">_xlfn.IFS(AND(CHPP_DELAY[[#This Row],[Column1]]="",CHPP_DELAY[[#This Row],[Column2]]=""),"",CHPP_DELAY[[#This Row],[Column1]]&lt;&gt;"",CHPP_DELAY[[#This Row],[Column1]],CHPP_DELAY[[#This Row],[Column2]]&lt;&gt;"",CHPP_DELAY[[#This Row],[Column2]])</f>
        <v>Friday Prayer</v>
      </c>
    </row>
    <row r="104" spans="2:27" x14ac:dyDescent="0.25">
      <c r="B104" s="7">
        <f>_xlfn.ISOWEEKNUM(CHPP_DELAY[[#This Row],[DATE]])</f>
        <v>4</v>
      </c>
      <c r="C104" s="2" t="str">
        <f>UPPER(TEXT(MONTH(CHPP_DELAY[[#This Row],[DATE]])*29,"mmm"))</f>
        <v>JAN</v>
      </c>
      <c r="D104" s="27">
        <f>YEAR(CHPP_DELAY[[#This Row],[DATE]])</f>
        <v>2025</v>
      </c>
      <c r="E104" s="11">
        <f>(CHPP_DELAY[[#This Row],[START]]-CHPP_DELAY[[#This Row],[STOP]])*24</f>
        <v>1.6499999999999995</v>
      </c>
      <c r="F104" s="14" t="str" cm="1">
        <f t="array" ref="F104">_xlfn.IFNA(_xlfn.IFS(CHPP_DELAY[[#This Row],[SCH MTN]]&lt;&gt;"","Scheduled",CHPP_DELAY[[#This Row],[UNSCH MTN]]&lt;&gt;"","Unscheduled"),"")</f>
        <v/>
      </c>
      <c r="G104" s="26">
        <f>24*(DAY(EOMONTH(CHPP_DELAY[[#This Row],[DATE]],0)))</f>
        <v>744</v>
      </c>
      <c r="H104" s="14">
        <v>0.85</v>
      </c>
      <c r="I104" s="14">
        <v>0.9</v>
      </c>
      <c r="J104" s="14"/>
      <c r="K104" s="14"/>
      <c r="L104" s="3">
        <v>45681</v>
      </c>
      <c r="M104" s="6">
        <v>0.53680555555555554</v>
      </c>
      <c r="N104" s="6">
        <v>0.60555555555555551</v>
      </c>
      <c r="O104" t="s">
        <v>81</v>
      </c>
      <c r="P104" t="s">
        <v>82</v>
      </c>
      <c r="Q104" s="11">
        <v>6.8749999999999978E-2</v>
      </c>
      <c r="V104" t="s">
        <v>173</v>
      </c>
      <c r="Y104" t="s">
        <v>193</v>
      </c>
      <c r="AA104" t="str" cm="1">
        <f t="array" ref="AA104">_xlfn.IFS(AND(CHPP_DELAY[[#This Row],[Column1]]="",CHPP_DELAY[[#This Row],[Column2]]=""),"",CHPP_DELAY[[#This Row],[Column1]]&lt;&gt;"",CHPP_DELAY[[#This Row],[Column1]],CHPP_DELAY[[#This Row],[Column2]]&lt;&gt;"",CHPP_DELAY[[#This Row],[Column2]])</f>
        <v xml:space="preserve">Feed bin_low level (due to Loader breakdown) </v>
      </c>
    </row>
    <row r="105" spans="2:27" x14ac:dyDescent="0.25">
      <c r="B105" s="7">
        <f>_xlfn.ISOWEEKNUM(CHPP_DELAY[[#This Row],[DATE]])</f>
        <v>4</v>
      </c>
      <c r="C105" s="2" t="str">
        <f>UPPER(TEXT(MONTH(CHPP_DELAY[[#This Row],[DATE]])*29,"mmm"))</f>
        <v>JAN</v>
      </c>
      <c r="D105" s="27">
        <f>YEAR(CHPP_DELAY[[#This Row],[DATE]])</f>
        <v>2025</v>
      </c>
      <c r="E105" s="11">
        <f>(CHPP_DELAY[[#This Row],[START]]-CHPP_DELAY[[#This Row],[STOP]])*24</f>
        <v>4.9999999999999822E-2</v>
      </c>
      <c r="F105" s="14" t="str" cm="1">
        <f t="array" ref="F105">_xlfn.IFNA(_xlfn.IFS(CHPP_DELAY[[#This Row],[SCH MTN]]&lt;&gt;"","Scheduled",CHPP_DELAY[[#This Row],[UNSCH MTN]]&lt;&gt;"","Unscheduled"),"")</f>
        <v>Unscheduled</v>
      </c>
      <c r="G105" s="26">
        <f>24*(DAY(EOMONTH(CHPP_DELAY[[#This Row],[DATE]],0)))</f>
        <v>744</v>
      </c>
      <c r="H105" s="14">
        <v>0.85</v>
      </c>
      <c r="I105" s="14">
        <v>0.9</v>
      </c>
      <c r="J105" s="14"/>
      <c r="K105" s="14"/>
      <c r="L105" s="3">
        <v>45681</v>
      </c>
      <c r="M105" s="6">
        <v>0.65208333333333335</v>
      </c>
      <c r="N105" s="6">
        <v>0.65416666666666667</v>
      </c>
      <c r="O105" t="s">
        <v>37</v>
      </c>
      <c r="P105" t="s">
        <v>38</v>
      </c>
      <c r="Q105" s="11">
        <v>2.0833333333333259E-3</v>
      </c>
      <c r="S105" t="s">
        <v>160</v>
      </c>
      <c r="Y105" t="s">
        <v>714</v>
      </c>
      <c r="AA105" t="str" cm="1">
        <f t="array" ref="AA105">_xlfn.IFS(AND(CHPP_DELAY[[#This Row],[Column1]]="",CHPP_DELAY[[#This Row],[Column2]]=""),"",CHPP_DELAY[[#This Row],[Column1]]&lt;&gt;"",CHPP_DELAY[[#This Row],[Column1]],CHPP_DELAY[[#This Row],[Column2]]&lt;&gt;"",CHPP_DELAY[[#This Row],[Column2]])</f>
        <v>Vibrating feeder_chute_block (due to poor performance of chute liner)</v>
      </c>
    </row>
    <row r="106" spans="2:27" x14ac:dyDescent="0.25">
      <c r="B106" s="7">
        <f>_xlfn.ISOWEEKNUM(CHPP_DELAY[[#This Row],[DATE]])</f>
        <v>4</v>
      </c>
      <c r="C106" s="2" t="str">
        <f>UPPER(TEXT(MONTH(CHPP_DELAY[[#This Row],[DATE]])*29,"mmm"))</f>
        <v>JAN</v>
      </c>
      <c r="D106" s="27">
        <f>YEAR(CHPP_DELAY[[#This Row],[DATE]])</f>
        <v>2025</v>
      </c>
      <c r="E106" s="11">
        <f>(CHPP_DELAY[[#This Row],[START]]-CHPP_DELAY[[#This Row],[STOP]])*24</f>
        <v>0.61666666666666448</v>
      </c>
      <c r="F106" s="14" t="str" cm="1">
        <f t="array" ref="F106">_xlfn.IFNA(_xlfn.IFS(CHPP_DELAY[[#This Row],[SCH MTN]]&lt;&gt;"","Scheduled",CHPP_DELAY[[#This Row],[UNSCH MTN]]&lt;&gt;"","Unscheduled"),"")</f>
        <v/>
      </c>
      <c r="G106" s="26">
        <f>24*(DAY(EOMONTH(CHPP_DELAY[[#This Row],[DATE]],0)))</f>
        <v>744</v>
      </c>
      <c r="H106" s="14">
        <v>0.85</v>
      </c>
      <c r="I106" s="14">
        <v>0.9</v>
      </c>
      <c r="J106" s="14"/>
      <c r="K106" s="14"/>
      <c r="L106" s="3">
        <v>45681</v>
      </c>
      <c r="M106" s="6">
        <v>0.70833333333333337</v>
      </c>
      <c r="N106" s="6">
        <v>0.73402777777777772</v>
      </c>
      <c r="O106" t="s">
        <v>19</v>
      </c>
      <c r="P106" t="s">
        <v>20</v>
      </c>
      <c r="Q106" s="11">
        <v>2.5694444444444353E-2</v>
      </c>
      <c r="U106" t="s">
        <v>137</v>
      </c>
      <c r="Y106" t="s">
        <v>715</v>
      </c>
      <c r="AA106" t="str" cm="1">
        <f t="array" ref="AA106">_xlfn.IFS(AND(CHPP_DELAY[[#This Row],[Column1]]="",CHPP_DELAY[[#This Row],[Column2]]=""),"",CHPP_DELAY[[#This Row],[Column1]]&lt;&gt;"",CHPP_DELAY[[#This Row],[Column1]],CHPP_DELAY[[#This Row],[Column2]]&lt;&gt;"",CHPP_DELAY[[#This Row],[Column2]])</f>
        <v xml:space="preserve">Floats screen_underpan_block (due to accumulation material) </v>
      </c>
    </row>
    <row r="107" spans="2:27" x14ac:dyDescent="0.25">
      <c r="B107" s="7">
        <f>_xlfn.ISOWEEKNUM(CHPP_DELAY[[#This Row],[DATE]])</f>
        <v>4</v>
      </c>
      <c r="C107" s="2" t="str">
        <f>UPPER(TEXT(MONTH(CHPP_DELAY[[#This Row],[DATE]])*29,"mmm"))</f>
        <v>JAN</v>
      </c>
      <c r="D107" s="27">
        <f>YEAR(CHPP_DELAY[[#This Row],[DATE]])</f>
        <v>2025</v>
      </c>
      <c r="E107" s="11">
        <f>(CHPP_DELAY[[#This Row],[START]]-CHPP_DELAY[[#This Row],[STOP]])*24</f>
        <v>6.6666666666669094E-2</v>
      </c>
      <c r="F107" s="14" t="str" cm="1">
        <f t="array" ref="F107">_xlfn.IFNA(_xlfn.IFS(CHPP_DELAY[[#This Row],[SCH MTN]]&lt;&gt;"","Scheduled",CHPP_DELAY[[#This Row],[UNSCH MTN]]&lt;&gt;"","Unscheduled"),"")</f>
        <v/>
      </c>
      <c r="G107" s="26">
        <f>24*(DAY(EOMONTH(CHPP_DELAY[[#This Row],[DATE]],0)))</f>
        <v>744</v>
      </c>
      <c r="H107" s="14">
        <v>0.85</v>
      </c>
      <c r="I107" s="14">
        <v>0.9</v>
      </c>
      <c r="J107" s="14"/>
      <c r="K107" s="14"/>
      <c r="L107" s="3">
        <v>45681</v>
      </c>
      <c r="M107" s="6">
        <v>0.8256944444444444</v>
      </c>
      <c r="N107" s="6">
        <v>0.82847222222222228</v>
      </c>
      <c r="O107" t="s">
        <v>19</v>
      </c>
      <c r="P107" t="s">
        <v>20</v>
      </c>
      <c r="Q107" s="11">
        <v>2.7777777777778789E-3</v>
      </c>
      <c r="V107" t="s">
        <v>174</v>
      </c>
      <c r="Y107" t="s">
        <v>716</v>
      </c>
      <c r="AA107" t="str" cm="1">
        <f t="array" ref="AA107">_xlfn.IFS(AND(CHPP_DELAY[[#This Row],[Column1]]="",CHPP_DELAY[[#This Row],[Column2]]=""),"",CHPP_DELAY[[#This Row],[Column1]]&lt;&gt;"",CHPP_DELAY[[#This Row],[Column1]],CHPP_DELAY[[#This Row],[Column2]]&lt;&gt;"",CHPP_DELAY[[#This Row],[Column2]])</f>
        <v>Floats screen_grizzly_block (due to wood contamination)</v>
      </c>
    </row>
    <row r="108" spans="2:27" x14ac:dyDescent="0.25">
      <c r="B108" s="7">
        <f>_xlfn.ISOWEEKNUM(CHPP_DELAY[[#This Row],[DATE]])</f>
        <v>4</v>
      </c>
      <c r="C108" s="2" t="str">
        <f>UPPER(TEXT(MONTH(CHPP_DELAY[[#This Row],[DATE]])*29,"mmm"))</f>
        <v>JAN</v>
      </c>
      <c r="D108" s="27">
        <f>YEAR(CHPP_DELAY[[#This Row],[DATE]])</f>
        <v>2025</v>
      </c>
      <c r="E108" s="11">
        <f>(CHPP_DELAY[[#This Row],[START]]-CHPP_DELAY[[#This Row],[STOP]])*24</f>
        <v>0.24999999999999645</v>
      </c>
      <c r="F108" s="14" t="str" cm="1">
        <f t="array" ref="F108">_xlfn.IFNA(_xlfn.IFS(CHPP_DELAY[[#This Row],[SCH MTN]]&lt;&gt;"","Scheduled",CHPP_DELAY[[#This Row],[UNSCH MTN]]&lt;&gt;"","Unscheduled"),"")</f>
        <v/>
      </c>
      <c r="G108" s="26">
        <f>24*(DAY(EOMONTH(CHPP_DELAY[[#This Row],[DATE]],0)))</f>
        <v>744</v>
      </c>
      <c r="H108" s="14">
        <v>0.85</v>
      </c>
      <c r="I108" s="14">
        <v>0.9</v>
      </c>
      <c r="J108" s="14"/>
      <c r="K108" s="14"/>
      <c r="L108" s="3">
        <v>45681</v>
      </c>
      <c r="M108" s="6">
        <v>1.0319444444444446</v>
      </c>
      <c r="N108" s="6">
        <v>1.0423611111111111</v>
      </c>
      <c r="O108" t="s">
        <v>81</v>
      </c>
      <c r="P108" t="s">
        <v>82</v>
      </c>
      <c r="Q108" s="11">
        <v>1.0416666666666519E-2</v>
      </c>
      <c r="V108" t="s">
        <v>173</v>
      </c>
      <c r="Y108" t="s">
        <v>193</v>
      </c>
      <c r="AA108" t="str" cm="1">
        <f t="array" ref="AA108">_xlfn.IFS(AND(CHPP_DELAY[[#This Row],[Column1]]="",CHPP_DELAY[[#This Row],[Column2]]=""),"",CHPP_DELAY[[#This Row],[Column1]]&lt;&gt;"",CHPP_DELAY[[#This Row],[Column1]],CHPP_DELAY[[#This Row],[Column2]]&lt;&gt;"",CHPP_DELAY[[#This Row],[Column2]])</f>
        <v xml:space="preserve">Feed bin_low level (due to Loader breakdown) </v>
      </c>
    </row>
    <row r="109" spans="2:27" x14ac:dyDescent="0.25">
      <c r="B109" s="7">
        <f>_xlfn.ISOWEEKNUM(CHPP_DELAY[[#This Row],[DATE]])</f>
        <v>4</v>
      </c>
      <c r="C109" s="2" t="str">
        <f>UPPER(TEXT(MONTH(CHPP_DELAY[[#This Row],[DATE]])*29,"mmm"))</f>
        <v>JAN</v>
      </c>
      <c r="D109" s="27">
        <f>YEAR(CHPP_DELAY[[#This Row],[DATE]])</f>
        <v>2025</v>
      </c>
      <c r="E109" s="11">
        <f>(CHPP_DELAY[[#This Row],[START]]-CHPP_DELAY[[#This Row],[STOP]])*24</f>
        <v>0.41666666666666785</v>
      </c>
      <c r="F109" s="14" t="str" cm="1">
        <f t="array" ref="F109">_xlfn.IFNA(_xlfn.IFS(CHPP_DELAY[[#This Row],[SCH MTN]]&lt;&gt;"","Scheduled",CHPP_DELAY[[#This Row],[UNSCH MTN]]&lt;&gt;"","Unscheduled"),"")</f>
        <v/>
      </c>
      <c r="G109" s="26">
        <f>24*(DAY(EOMONTH(CHPP_DELAY[[#This Row],[DATE]],0)))</f>
        <v>744</v>
      </c>
      <c r="H109" s="14">
        <v>0.85</v>
      </c>
      <c r="I109" s="14">
        <v>0.9</v>
      </c>
      <c r="J109" s="14"/>
      <c r="K109" s="14"/>
      <c r="L109" s="3">
        <v>45682</v>
      </c>
      <c r="M109" s="6">
        <v>0.38263888888888886</v>
      </c>
      <c r="N109" s="6">
        <v>0.4</v>
      </c>
      <c r="O109" t="s">
        <v>81</v>
      </c>
      <c r="P109" t="s">
        <v>82</v>
      </c>
      <c r="Q109" s="11">
        <v>1.736111111111116E-2</v>
      </c>
      <c r="V109" t="s">
        <v>173</v>
      </c>
      <c r="Y109" t="s">
        <v>193</v>
      </c>
      <c r="AA109" t="str" cm="1">
        <f t="array" ref="AA109">_xlfn.IFS(AND(CHPP_DELAY[[#This Row],[Column1]]="",CHPP_DELAY[[#This Row],[Column2]]=""),"",CHPP_DELAY[[#This Row],[Column1]]&lt;&gt;"",CHPP_DELAY[[#This Row],[Column1]],CHPP_DELAY[[#This Row],[Column2]]&lt;&gt;"",CHPP_DELAY[[#This Row],[Column2]])</f>
        <v xml:space="preserve">Feed bin_low level (due to Loader breakdown) </v>
      </c>
    </row>
    <row r="110" spans="2:27" x14ac:dyDescent="0.25">
      <c r="B110" s="7">
        <f>_xlfn.ISOWEEKNUM(CHPP_DELAY[[#This Row],[DATE]])</f>
        <v>4</v>
      </c>
      <c r="C110" s="2" t="str">
        <f>UPPER(TEXT(MONTH(CHPP_DELAY[[#This Row],[DATE]])*29,"mmm"))</f>
        <v>JAN</v>
      </c>
      <c r="D110" s="27">
        <f>YEAR(CHPP_DELAY[[#This Row],[DATE]])</f>
        <v>2025</v>
      </c>
      <c r="E110" s="11">
        <f>(CHPP_DELAY[[#This Row],[START]]-CHPP_DELAY[[#This Row],[STOP]])*24</f>
        <v>0.5166666666666675</v>
      </c>
      <c r="F110" s="14" t="str" cm="1">
        <f t="array" ref="F110">_xlfn.IFNA(_xlfn.IFS(CHPP_DELAY[[#This Row],[SCH MTN]]&lt;&gt;"","Scheduled",CHPP_DELAY[[#This Row],[UNSCH MTN]]&lt;&gt;"","Unscheduled"),"")</f>
        <v/>
      </c>
      <c r="G110" s="26">
        <f>24*(DAY(EOMONTH(CHPP_DELAY[[#This Row],[DATE]],0)))</f>
        <v>744</v>
      </c>
      <c r="H110" s="14">
        <v>0.85</v>
      </c>
      <c r="I110" s="14">
        <v>0.9</v>
      </c>
      <c r="J110" s="14"/>
      <c r="K110" s="14"/>
      <c r="L110" s="3">
        <v>45682</v>
      </c>
      <c r="M110" s="6">
        <v>0.50763888888888886</v>
      </c>
      <c r="N110" s="6">
        <v>0.52916666666666667</v>
      </c>
      <c r="O110" t="s">
        <v>81</v>
      </c>
      <c r="P110" t="s">
        <v>82</v>
      </c>
      <c r="Q110" s="11">
        <v>2.1527777777777812E-2</v>
      </c>
      <c r="V110" t="s">
        <v>702</v>
      </c>
      <c r="Y110" t="s">
        <v>210</v>
      </c>
      <c r="AA110" t="str" cm="1">
        <f t="array" ref="AA110">_xlfn.IFS(AND(CHPP_DELAY[[#This Row],[Column1]]="",CHPP_DELAY[[#This Row],[Column2]]=""),"",CHPP_DELAY[[#This Row],[Column1]]&lt;&gt;"",CHPP_DELAY[[#This Row],[Column1]],CHPP_DELAY[[#This Row],[Column2]]&lt;&gt;"",CHPP_DELAY[[#This Row],[Column2]])</f>
        <v xml:space="preserve">Feed bin_low level (due to the material position is too far from the hoper) </v>
      </c>
    </row>
    <row r="111" spans="2:27" x14ac:dyDescent="0.25">
      <c r="B111" s="7">
        <f>_xlfn.ISOWEEKNUM(CHPP_DELAY[[#This Row],[DATE]])</f>
        <v>4</v>
      </c>
      <c r="C111" s="2" t="str">
        <f>UPPER(TEXT(MONTH(CHPP_DELAY[[#This Row],[DATE]])*29,"mmm"))</f>
        <v>JAN</v>
      </c>
      <c r="D111" s="27">
        <f>YEAR(CHPP_DELAY[[#This Row],[DATE]])</f>
        <v>2025</v>
      </c>
      <c r="E111" s="11">
        <f>(CHPP_DELAY[[#This Row],[START]]-CHPP_DELAY[[#This Row],[STOP]])*24</f>
        <v>8.3333333333333037E-2</v>
      </c>
      <c r="F111" s="14" t="str" cm="1">
        <f t="array" ref="F111">_xlfn.IFNA(_xlfn.IFS(CHPP_DELAY[[#This Row],[SCH MTN]]&lt;&gt;"","Scheduled",CHPP_DELAY[[#This Row],[UNSCH MTN]]&lt;&gt;"","Unscheduled"),"")</f>
        <v>Unscheduled</v>
      </c>
      <c r="G111" s="26">
        <f>24*(DAY(EOMONTH(CHPP_DELAY[[#This Row],[DATE]],0)))</f>
        <v>744</v>
      </c>
      <c r="H111" s="14">
        <v>0.85</v>
      </c>
      <c r="I111" s="14">
        <v>0.9</v>
      </c>
      <c r="J111" s="14"/>
      <c r="K111" s="14"/>
      <c r="L111" s="3">
        <v>45682</v>
      </c>
      <c r="M111" s="6">
        <v>0.7270833333333333</v>
      </c>
      <c r="N111" s="6">
        <v>0.73055555555555551</v>
      </c>
      <c r="O111" t="s">
        <v>43</v>
      </c>
      <c r="P111" t="s">
        <v>44</v>
      </c>
      <c r="Q111" s="11">
        <v>3.4722222222222099E-3</v>
      </c>
      <c r="S111" t="s">
        <v>155</v>
      </c>
      <c r="Y111" t="s">
        <v>717</v>
      </c>
      <c r="AA111" t="str" cm="1">
        <f t="array" ref="AA111">_xlfn.IFS(AND(CHPP_DELAY[[#This Row],[Column1]]="",CHPP_DELAY[[#This Row],[Column2]]=""),"",CHPP_DELAY[[#This Row],[Column1]]&lt;&gt;"",CHPP_DELAY[[#This Row],[Column1]],CHPP_DELAY[[#This Row],[Column2]]&lt;&gt;"",CHPP_DELAY[[#This Row],[Column2]])</f>
        <v>HM Cyclone_underflow_block (due to oversize material)</v>
      </c>
    </row>
    <row r="112" spans="2:27" x14ac:dyDescent="0.25">
      <c r="B112" s="7">
        <f>_xlfn.ISOWEEKNUM(CHPP_DELAY[[#This Row],[DATE]])</f>
        <v>4</v>
      </c>
      <c r="C112" s="2" t="str">
        <f>UPPER(TEXT(MONTH(CHPP_DELAY[[#This Row],[DATE]])*29,"mmm"))</f>
        <v>JAN</v>
      </c>
      <c r="D112" s="27">
        <f>YEAR(CHPP_DELAY[[#This Row],[DATE]])</f>
        <v>2025</v>
      </c>
      <c r="E112" s="11">
        <f>(CHPP_DELAY[[#This Row],[START]]-CHPP_DELAY[[#This Row],[STOP]])*24</f>
        <v>0.9833333333333325</v>
      </c>
      <c r="F112" s="14" t="str" cm="1">
        <f t="array" ref="F112">_xlfn.IFNA(_xlfn.IFS(CHPP_DELAY[[#This Row],[SCH MTN]]&lt;&gt;"","Scheduled",CHPP_DELAY[[#This Row],[UNSCH MTN]]&lt;&gt;"","Unscheduled"),"")</f>
        <v/>
      </c>
      <c r="G112" s="26">
        <f>24*(DAY(EOMONTH(CHPP_DELAY[[#This Row],[DATE]],0)))</f>
        <v>744</v>
      </c>
      <c r="H112" s="14">
        <v>0.85</v>
      </c>
      <c r="I112" s="14">
        <v>0.9</v>
      </c>
      <c r="J112" s="14"/>
      <c r="K112" s="14"/>
      <c r="L112" s="3">
        <v>45683</v>
      </c>
      <c r="M112" s="6">
        <v>0.26111111111111113</v>
      </c>
      <c r="N112" s="6">
        <v>0.30208333333333331</v>
      </c>
      <c r="O112" t="s">
        <v>81</v>
      </c>
      <c r="P112" t="s">
        <v>82</v>
      </c>
      <c r="Q112" s="11">
        <v>4.0972222222222188E-2</v>
      </c>
      <c r="V112" t="s">
        <v>179</v>
      </c>
      <c r="Y112" t="s">
        <v>718</v>
      </c>
      <c r="AA112" t="str" cm="1">
        <f t="array" ref="AA112">_xlfn.IFS(AND(CHPP_DELAY[[#This Row],[Column1]]="",CHPP_DELAY[[#This Row],[Column2]]=""),"",CHPP_DELAY[[#This Row],[Column1]]&lt;&gt;"",CHPP_DELAY[[#This Row],[Column1]],CHPP_DELAY[[#This Row],[Column2]]&lt;&gt;"",CHPP_DELAY[[#This Row],[Column2]])</f>
        <v>Feed bin_low level (due to rehandling operator change shift)</v>
      </c>
    </row>
    <row r="113" spans="2:27" x14ac:dyDescent="0.25">
      <c r="B113" s="7">
        <f>_xlfn.ISOWEEKNUM(CHPP_DELAY[[#This Row],[DATE]])</f>
        <v>4</v>
      </c>
      <c r="C113" s="2" t="str">
        <f>UPPER(TEXT(MONTH(CHPP_DELAY[[#This Row],[DATE]])*29,"mmm"))</f>
        <v>JAN</v>
      </c>
      <c r="D113" s="27">
        <f>YEAR(CHPP_DELAY[[#This Row],[DATE]])</f>
        <v>2025</v>
      </c>
      <c r="E113" s="11">
        <f>(CHPP_DELAY[[#This Row],[START]]-CHPP_DELAY[[#This Row],[STOP]])*24</f>
        <v>1.4833333333333334</v>
      </c>
      <c r="F113" s="14" t="str" cm="1">
        <f t="array" ref="F113">_xlfn.IFNA(_xlfn.IFS(CHPP_DELAY[[#This Row],[SCH MTN]]&lt;&gt;"","Scheduled",CHPP_DELAY[[#This Row],[UNSCH MTN]]&lt;&gt;"","Unscheduled"),"")</f>
        <v>Unscheduled</v>
      </c>
      <c r="G113" s="26">
        <f>24*(DAY(EOMONTH(CHPP_DELAY[[#This Row],[DATE]],0)))</f>
        <v>744</v>
      </c>
      <c r="H113" s="14">
        <v>0.85</v>
      </c>
      <c r="I113" s="14">
        <v>0.9</v>
      </c>
      <c r="J113" s="14"/>
      <c r="K113" s="14"/>
      <c r="L113" s="3">
        <v>45683</v>
      </c>
      <c r="M113" s="6">
        <v>0.37569444444444444</v>
      </c>
      <c r="N113" s="6">
        <v>0.4375</v>
      </c>
      <c r="O113" t="s">
        <v>75</v>
      </c>
      <c r="P113" t="s">
        <v>76</v>
      </c>
      <c r="Q113" s="11">
        <v>6.1805555555555558E-2</v>
      </c>
      <c r="S113" t="s">
        <v>155</v>
      </c>
      <c r="Y113" t="s">
        <v>719</v>
      </c>
      <c r="AA113" t="str" cm="1">
        <f t="array" ref="AA113">_xlfn.IFS(AND(CHPP_DELAY[[#This Row],[Column1]]="",CHPP_DELAY[[#This Row],[Column2]]=""),"",CHPP_DELAY[[#This Row],[Column1]]&lt;&gt;"",CHPP_DELAY[[#This Row],[Column1]],CHPP_DELAY[[#This Row],[Column2]]&lt;&gt;"",CHPP_DELAY[[#This Row],[Column2]])</f>
        <v>Shuttle conveyor_motor support_repair (due to motor support broken)</v>
      </c>
    </row>
    <row r="114" spans="2:27" x14ac:dyDescent="0.25">
      <c r="B114" s="7">
        <f>_xlfn.ISOWEEKNUM(CHPP_DELAY[[#This Row],[DATE]])</f>
        <v>4</v>
      </c>
      <c r="C114" s="2" t="str">
        <f>UPPER(TEXT(MONTH(CHPP_DELAY[[#This Row],[DATE]])*29,"mmm"))</f>
        <v>JAN</v>
      </c>
      <c r="D114" s="27">
        <f>YEAR(CHPP_DELAY[[#This Row],[DATE]])</f>
        <v>2025</v>
      </c>
      <c r="E114" s="11">
        <f>(CHPP_DELAY[[#This Row],[START]]-CHPP_DELAY[[#This Row],[STOP]])*24</f>
        <v>0.16666666666666607</v>
      </c>
      <c r="F114" s="14" t="str" cm="1">
        <f t="array" ref="F114">_xlfn.IFNA(_xlfn.IFS(CHPP_DELAY[[#This Row],[SCH MTN]]&lt;&gt;"","Scheduled",CHPP_DELAY[[#This Row],[UNSCH MTN]]&lt;&gt;"","Unscheduled"),"")</f>
        <v>Unscheduled</v>
      </c>
      <c r="G114" s="26">
        <f>24*(DAY(EOMONTH(CHPP_DELAY[[#This Row],[DATE]],0)))</f>
        <v>744</v>
      </c>
      <c r="H114" s="14">
        <v>0.85</v>
      </c>
      <c r="I114" s="14">
        <v>0.9</v>
      </c>
      <c r="J114" s="14"/>
      <c r="K114" s="14"/>
      <c r="L114" s="3">
        <v>45683</v>
      </c>
      <c r="M114" s="6">
        <v>0.4375</v>
      </c>
      <c r="N114" s="6">
        <v>0.44444444444444442</v>
      </c>
      <c r="O114" t="s">
        <v>19</v>
      </c>
      <c r="P114" t="s">
        <v>20</v>
      </c>
      <c r="Q114" s="11">
        <v>6.9444444444444198E-3</v>
      </c>
      <c r="S114" t="s">
        <v>155</v>
      </c>
      <c r="Y114" t="s">
        <v>184</v>
      </c>
      <c r="AA114" t="str" cm="1">
        <f t="array" ref="AA114">_xlfn.IFS(AND(CHPP_DELAY[[#This Row],[Column1]]="",CHPP_DELAY[[#This Row],[Column2]]=""),"",CHPP_DELAY[[#This Row],[Column1]]&lt;&gt;"",CHPP_DELAY[[#This Row],[Column1]],CHPP_DELAY[[#This Row],[Column2]]&lt;&gt;"",CHPP_DELAY[[#This Row],[Column2]])</f>
        <v>Floats screen_panel_replace (due to panel broken)</v>
      </c>
    </row>
    <row r="115" spans="2:27" x14ac:dyDescent="0.25">
      <c r="B115" s="7">
        <f>_xlfn.ISOWEEKNUM(CHPP_DELAY[[#This Row],[DATE]])</f>
        <v>4</v>
      </c>
      <c r="C115" s="2" t="str">
        <f>UPPER(TEXT(MONTH(CHPP_DELAY[[#This Row],[DATE]])*29,"mmm"))</f>
        <v>JAN</v>
      </c>
      <c r="D115" s="27">
        <f>YEAR(CHPP_DELAY[[#This Row],[DATE]])</f>
        <v>2025</v>
      </c>
      <c r="E115" s="11">
        <f>(CHPP_DELAY[[#This Row],[START]]-CHPP_DELAY[[#This Row],[STOP]])*24</f>
        <v>4.9999999999999822E-2</v>
      </c>
      <c r="F115" s="14" t="str" cm="1">
        <f t="array" ref="F115">_xlfn.IFNA(_xlfn.IFS(CHPP_DELAY[[#This Row],[SCH MTN]]&lt;&gt;"","Scheduled",CHPP_DELAY[[#This Row],[UNSCH MTN]]&lt;&gt;"","Unscheduled"),"")</f>
        <v>Unscheduled</v>
      </c>
      <c r="G115" s="26">
        <f>24*(DAY(EOMONTH(CHPP_DELAY[[#This Row],[DATE]],0)))</f>
        <v>744</v>
      </c>
      <c r="H115" s="14">
        <v>0.85</v>
      </c>
      <c r="I115" s="14">
        <v>0.9</v>
      </c>
      <c r="J115" s="14"/>
      <c r="K115" s="14"/>
      <c r="L115" s="3">
        <v>45683</v>
      </c>
      <c r="M115" s="6">
        <v>0.6333333333333333</v>
      </c>
      <c r="N115" s="6">
        <v>0.63541666666666663</v>
      </c>
      <c r="O115" t="s">
        <v>37</v>
      </c>
      <c r="P115" t="s">
        <v>38</v>
      </c>
      <c r="Q115" s="11">
        <v>2.0833333333333259E-3</v>
      </c>
      <c r="S115" t="s">
        <v>160</v>
      </c>
      <c r="Y115" t="s">
        <v>714</v>
      </c>
      <c r="AA115" t="str" cm="1">
        <f t="array" ref="AA115">_xlfn.IFS(AND(CHPP_DELAY[[#This Row],[Column1]]="",CHPP_DELAY[[#This Row],[Column2]]=""),"",CHPP_DELAY[[#This Row],[Column1]]&lt;&gt;"",CHPP_DELAY[[#This Row],[Column1]],CHPP_DELAY[[#This Row],[Column2]]&lt;&gt;"",CHPP_DELAY[[#This Row],[Column2]])</f>
        <v>Vibrating feeder_chute_block (due to poor performance of chute liner)</v>
      </c>
    </row>
    <row r="116" spans="2:27" x14ac:dyDescent="0.25">
      <c r="B116" s="7">
        <f>_xlfn.ISOWEEKNUM(CHPP_DELAY[[#This Row],[DATE]])</f>
        <v>4</v>
      </c>
      <c r="C116" s="2" t="str">
        <f>UPPER(TEXT(MONTH(CHPP_DELAY[[#This Row],[DATE]])*29,"mmm"))</f>
        <v>JAN</v>
      </c>
      <c r="D116" s="27">
        <f>YEAR(CHPP_DELAY[[#This Row],[DATE]])</f>
        <v>2025</v>
      </c>
      <c r="E116" s="11">
        <f>(CHPP_DELAY[[#This Row],[START]]-CHPP_DELAY[[#This Row],[STOP]])*24</f>
        <v>0.43333333333333179</v>
      </c>
      <c r="F116" s="14" t="str" cm="1">
        <f t="array" ref="F116">_xlfn.IFNA(_xlfn.IFS(CHPP_DELAY[[#This Row],[SCH MTN]]&lt;&gt;"","Scheduled",CHPP_DELAY[[#This Row],[UNSCH MTN]]&lt;&gt;"","Unscheduled"),"")</f>
        <v/>
      </c>
      <c r="G116" s="26">
        <f>24*(DAY(EOMONTH(CHPP_DELAY[[#This Row],[DATE]],0)))</f>
        <v>744</v>
      </c>
      <c r="H116" s="14">
        <v>0.85</v>
      </c>
      <c r="I116" s="14">
        <v>0.9</v>
      </c>
      <c r="J116" s="14"/>
      <c r="K116" s="14"/>
      <c r="L116" s="3">
        <v>45683</v>
      </c>
      <c r="M116" s="6">
        <v>0.6479166666666667</v>
      </c>
      <c r="N116" s="6">
        <v>0.66597222222222219</v>
      </c>
      <c r="O116" t="s">
        <v>81</v>
      </c>
      <c r="P116" t="s">
        <v>82</v>
      </c>
      <c r="Q116" s="11">
        <v>1.8055555555555491E-2</v>
      </c>
      <c r="V116" t="s">
        <v>702</v>
      </c>
      <c r="Y116" t="s">
        <v>210</v>
      </c>
      <c r="AA116" t="str" cm="1">
        <f t="array" ref="AA116">_xlfn.IFS(AND(CHPP_DELAY[[#This Row],[Column1]]="",CHPP_DELAY[[#This Row],[Column2]]=""),"",CHPP_DELAY[[#This Row],[Column1]]&lt;&gt;"",CHPP_DELAY[[#This Row],[Column1]],CHPP_DELAY[[#This Row],[Column2]]&lt;&gt;"",CHPP_DELAY[[#This Row],[Column2]])</f>
        <v xml:space="preserve">Feed bin_low level (due to the material position is too far from the hoper) </v>
      </c>
    </row>
    <row r="117" spans="2:27" x14ac:dyDescent="0.25">
      <c r="B117" s="7">
        <f>_xlfn.ISOWEEKNUM(CHPP_DELAY[[#This Row],[DATE]])</f>
        <v>4</v>
      </c>
      <c r="C117" s="2" t="str">
        <f>UPPER(TEXT(MONTH(CHPP_DELAY[[#This Row],[DATE]])*29,"mmm"))</f>
        <v>JAN</v>
      </c>
      <c r="D117" s="27">
        <f>YEAR(CHPP_DELAY[[#This Row],[DATE]])</f>
        <v>2025</v>
      </c>
      <c r="E117" s="11">
        <f>(CHPP_DELAY[[#This Row],[START]]-CHPP_DELAY[[#This Row],[STOP]])*24</f>
        <v>6.666666666666643E-2</v>
      </c>
      <c r="F117" s="14" t="str" cm="1">
        <f t="array" ref="F117">_xlfn.IFNA(_xlfn.IFS(CHPP_DELAY[[#This Row],[SCH MTN]]&lt;&gt;"","Scheduled",CHPP_DELAY[[#This Row],[UNSCH MTN]]&lt;&gt;"","Unscheduled"),"")</f>
        <v>Unscheduled</v>
      </c>
      <c r="G117" s="26">
        <f>24*(DAY(EOMONTH(CHPP_DELAY[[#This Row],[DATE]],0)))</f>
        <v>744</v>
      </c>
      <c r="H117" s="14">
        <v>0.85</v>
      </c>
      <c r="I117" s="14">
        <v>0.9</v>
      </c>
      <c r="J117" s="14"/>
      <c r="K117" s="14"/>
      <c r="L117" s="3">
        <v>45683</v>
      </c>
      <c r="M117" s="6">
        <v>0.7104166666666667</v>
      </c>
      <c r="N117" s="6">
        <v>0.71319444444444446</v>
      </c>
      <c r="O117" t="s">
        <v>37</v>
      </c>
      <c r="P117" t="s">
        <v>38</v>
      </c>
      <c r="Q117" s="11">
        <v>2.7777777777777679E-3</v>
      </c>
      <c r="S117" t="s">
        <v>160</v>
      </c>
      <c r="Y117" t="s">
        <v>714</v>
      </c>
      <c r="AA117" t="str" cm="1">
        <f t="array" ref="AA117">_xlfn.IFS(AND(CHPP_DELAY[[#This Row],[Column1]]="",CHPP_DELAY[[#This Row],[Column2]]=""),"",CHPP_DELAY[[#This Row],[Column1]]&lt;&gt;"",CHPP_DELAY[[#This Row],[Column1]],CHPP_DELAY[[#This Row],[Column2]]&lt;&gt;"",CHPP_DELAY[[#This Row],[Column2]])</f>
        <v>Vibrating feeder_chute_block (due to poor performance of chute liner)</v>
      </c>
    </row>
    <row r="118" spans="2:27" x14ac:dyDescent="0.25">
      <c r="B118" s="7">
        <f>_xlfn.ISOWEEKNUM(CHPP_DELAY[[#This Row],[DATE]])</f>
        <v>4</v>
      </c>
      <c r="C118" s="2" t="str">
        <f>UPPER(TEXT(MONTH(CHPP_DELAY[[#This Row],[DATE]])*29,"mmm"))</f>
        <v>JAN</v>
      </c>
      <c r="D118" s="27">
        <f>YEAR(CHPP_DELAY[[#This Row],[DATE]])</f>
        <v>2025</v>
      </c>
      <c r="E118" s="11">
        <f>(CHPP_DELAY[[#This Row],[START]]-CHPP_DELAY[[#This Row],[STOP]])*24</f>
        <v>0.26666666666666572</v>
      </c>
      <c r="F118" s="14" t="str" cm="1">
        <f t="array" ref="F118">_xlfn.IFNA(_xlfn.IFS(CHPP_DELAY[[#This Row],[SCH MTN]]&lt;&gt;"","Scheduled",CHPP_DELAY[[#This Row],[UNSCH MTN]]&lt;&gt;"","Unscheduled"),"")</f>
        <v/>
      </c>
      <c r="G118" s="26">
        <f>24*(DAY(EOMONTH(CHPP_DELAY[[#This Row],[DATE]],0)))</f>
        <v>744</v>
      </c>
      <c r="H118" s="14">
        <v>0.85</v>
      </c>
      <c r="I118" s="14">
        <v>0.9</v>
      </c>
      <c r="J118" s="14"/>
      <c r="K118" s="14"/>
      <c r="L118" s="3">
        <v>45683</v>
      </c>
      <c r="M118" s="6">
        <v>0.77916666666666667</v>
      </c>
      <c r="N118" s="6">
        <v>0.79027777777777775</v>
      </c>
      <c r="O118" t="s">
        <v>81</v>
      </c>
      <c r="P118" t="s">
        <v>82</v>
      </c>
      <c r="Q118" s="11">
        <v>1.1111111111111072E-2</v>
      </c>
      <c r="V118" t="s">
        <v>702</v>
      </c>
      <c r="Y118" t="s">
        <v>210</v>
      </c>
      <c r="AA118" t="str" cm="1">
        <f t="array" ref="AA118">_xlfn.IFS(AND(CHPP_DELAY[[#This Row],[Column1]]="",CHPP_DELAY[[#This Row],[Column2]]=""),"",CHPP_DELAY[[#This Row],[Column1]]&lt;&gt;"",CHPP_DELAY[[#This Row],[Column1]],CHPP_DELAY[[#This Row],[Column2]]&lt;&gt;"",CHPP_DELAY[[#This Row],[Column2]])</f>
        <v xml:space="preserve">Feed bin_low level (due to the material position is too far from the hoper) </v>
      </c>
    </row>
    <row r="119" spans="2:27" x14ac:dyDescent="0.25">
      <c r="B119" s="7">
        <f>_xlfn.ISOWEEKNUM(CHPP_DELAY[[#This Row],[DATE]])</f>
        <v>4</v>
      </c>
      <c r="C119" s="2" t="str">
        <f>UPPER(TEXT(MONTH(CHPP_DELAY[[#This Row],[DATE]])*29,"mmm"))</f>
        <v>JAN</v>
      </c>
      <c r="D119" s="27">
        <f>YEAR(CHPP_DELAY[[#This Row],[DATE]])</f>
        <v>2025</v>
      </c>
      <c r="E119" s="11">
        <f>(CHPP_DELAY[[#This Row],[START]]-CHPP_DELAY[[#This Row],[STOP]])*24</f>
        <v>9.9999999999999645E-2</v>
      </c>
      <c r="F119" s="14" t="str" cm="1">
        <f t="array" ref="F119">_xlfn.IFNA(_xlfn.IFS(CHPP_DELAY[[#This Row],[SCH MTN]]&lt;&gt;"","Scheduled",CHPP_DELAY[[#This Row],[UNSCH MTN]]&lt;&gt;"","Unscheduled"),"")</f>
        <v>Unscheduled</v>
      </c>
      <c r="G119" s="26">
        <f>24*(DAY(EOMONTH(CHPP_DELAY[[#This Row],[DATE]],0)))</f>
        <v>744</v>
      </c>
      <c r="H119" s="14">
        <v>0.85</v>
      </c>
      <c r="I119" s="14">
        <v>0.9</v>
      </c>
      <c r="J119" s="14"/>
      <c r="K119" s="14"/>
      <c r="L119" s="3">
        <v>45683</v>
      </c>
      <c r="M119" s="6">
        <v>0.90833333333333333</v>
      </c>
      <c r="N119" s="6">
        <v>0.91249999999999998</v>
      </c>
      <c r="O119" t="s">
        <v>35</v>
      </c>
      <c r="P119" t="s">
        <v>36</v>
      </c>
      <c r="Q119" s="11">
        <v>4.1666666666666519E-3</v>
      </c>
      <c r="S119" t="s">
        <v>155</v>
      </c>
      <c r="Y119" t="s">
        <v>720</v>
      </c>
      <c r="AA119" t="str" cm="1">
        <f t="array" ref="AA119">_xlfn.IFS(AND(CHPP_DELAY[[#This Row],[Column1]]="",CHPP_DELAY[[#This Row],[Column2]]=""),"",CHPP_DELAY[[#This Row],[Column1]]&lt;&gt;"",CHPP_DELAY[[#This Row],[Column1]],CHPP_DELAY[[#This Row],[Column2]]&lt;&gt;"",CHPP_DELAY[[#This Row],[Column2]])</f>
        <v>Sinks screen_tilt switch_false block alarm (due to tilt switch error)</v>
      </c>
    </row>
    <row r="120" spans="2:27" x14ac:dyDescent="0.25">
      <c r="B120" s="7">
        <f>_xlfn.ISOWEEKNUM(CHPP_DELAY[[#This Row],[DATE]])</f>
        <v>5</v>
      </c>
      <c r="C120" s="2" t="str">
        <f>UPPER(TEXT(MONTH(CHPP_DELAY[[#This Row],[DATE]])*29,"mmm"))</f>
        <v>JAN</v>
      </c>
      <c r="D120" s="27">
        <f>YEAR(CHPP_DELAY[[#This Row],[DATE]])</f>
        <v>2025</v>
      </c>
      <c r="E120" s="11">
        <f>(CHPP_DELAY[[#This Row],[START]]-CHPP_DELAY[[#This Row],[STOP]])*24</f>
        <v>20.383333333333333</v>
      </c>
      <c r="F120" s="14" t="str" cm="1">
        <f t="array" ref="F120">_xlfn.IFNA(_xlfn.IFS(CHPP_DELAY[[#This Row],[SCH MTN]]&lt;&gt;"","Scheduled",CHPP_DELAY[[#This Row],[UNSCH MTN]]&lt;&gt;"","Unscheduled"),"")</f>
        <v>Scheduled</v>
      </c>
      <c r="G120" s="26">
        <f>24*(DAY(EOMONTH(CHPP_DELAY[[#This Row],[DATE]],0)))</f>
        <v>744</v>
      </c>
      <c r="H120" s="14">
        <v>0.85</v>
      </c>
      <c r="I120" s="14">
        <v>0.9</v>
      </c>
      <c r="J120" s="14"/>
      <c r="K120" s="14"/>
      <c r="L120" s="3">
        <v>45684</v>
      </c>
      <c r="M120" s="6">
        <v>0.25416666666666665</v>
      </c>
      <c r="N120" s="6">
        <v>1.1034722222222222</v>
      </c>
      <c r="O120" t="s">
        <v>13</v>
      </c>
      <c r="P120" t="s">
        <v>58</v>
      </c>
      <c r="Q120" s="11">
        <v>0.84930555555555554</v>
      </c>
      <c r="R120" t="s">
        <v>13</v>
      </c>
      <c r="Y120" t="s">
        <v>13</v>
      </c>
      <c r="AA120" t="str" cm="1">
        <f t="array" ref="AA120">_xlfn.IFS(AND(CHPP_DELAY[[#This Row],[Column1]]="",CHPP_DELAY[[#This Row],[Column2]]=""),"",CHPP_DELAY[[#This Row],[Column1]]&lt;&gt;"",CHPP_DELAY[[#This Row],[Column1]],CHPP_DELAY[[#This Row],[Column2]]&lt;&gt;"",CHPP_DELAY[[#This Row],[Column2]])</f>
        <v>Maintenance Day</v>
      </c>
    </row>
    <row r="121" spans="2:27" x14ac:dyDescent="0.25">
      <c r="B121" s="7">
        <f>_xlfn.ISOWEEKNUM(CHPP_DELAY[[#This Row],[DATE]])</f>
        <v>5</v>
      </c>
      <c r="C121" s="2" t="str">
        <f>UPPER(TEXT(MONTH(CHPP_DELAY[[#This Row],[DATE]])*29,"mmm"))</f>
        <v>JAN</v>
      </c>
      <c r="D121" s="27">
        <f>YEAR(CHPP_DELAY[[#This Row],[DATE]])</f>
        <v>2025</v>
      </c>
      <c r="E121" s="11">
        <f>(CHPP_DELAY[[#This Row],[START]]-CHPP_DELAY[[#This Row],[STOP]])*24</f>
        <v>0.49999999999999956</v>
      </c>
      <c r="F121" s="14" t="str" cm="1">
        <f t="array" ref="F121">_xlfn.IFNA(_xlfn.IFS(CHPP_DELAY[[#This Row],[SCH MTN]]&lt;&gt;"","Scheduled",CHPP_DELAY[[#This Row],[UNSCH MTN]]&lt;&gt;"","Unscheduled"),"")</f>
        <v>Unscheduled</v>
      </c>
      <c r="G121" s="26">
        <f>24*(DAY(EOMONTH(CHPP_DELAY[[#This Row],[DATE]],0)))</f>
        <v>744</v>
      </c>
      <c r="H121" s="14">
        <v>0.85</v>
      </c>
      <c r="I121" s="14">
        <v>0.9</v>
      </c>
      <c r="J121" s="14"/>
      <c r="K121" s="14"/>
      <c r="L121" s="3">
        <v>45685</v>
      </c>
      <c r="M121" s="6">
        <v>0.25208333333333333</v>
      </c>
      <c r="N121" s="6">
        <v>0.27291666666666664</v>
      </c>
      <c r="O121" t="s">
        <v>97</v>
      </c>
      <c r="P121" t="s">
        <v>98</v>
      </c>
      <c r="Q121" s="11">
        <v>2.0833333333333315E-2</v>
      </c>
      <c r="S121" t="s">
        <v>155</v>
      </c>
      <c r="Y121" t="s">
        <v>721</v>
      </c>
      <c r="AA121" t="str" cm="1">
        <f t="array" ref="AA121">_xlfn.IFS(AND(CHPP_DELAY[[#This Row],[Column1]]="",CHPP_DELAY[[#This Row],[Column2]]=""),"",CHPP_DELAY[[#This Row],[Column1]]&lt;&gt;"",CHPP_DELAY[[#This Row],[Column1]],CHPP_DELAY[[#This Row],[Column2]]&lt;&gt;"",CHPP_DELAY[[#This Row],[Column2]])</f>
        <v xml:space="preserve">Plant feed bin conveyor_fusible plug failure (due to overload) </v>
      </c>
    </row>
    <row r="122" spans="2:27" x14ac:dyDescent="0.25">
      <c r="B122" s="7">
        <f>_xlfn.ISOWEEKNUM(CHPP_DELAY[[#This Row],[DATE]])</f>
        <v>5</v>
      </c>
      <c r="C122" s="2" t="str">
        <f>UPPER(TEXT(MONTH(CHPP_DELAY[[#This Row],[DATE]])*29,"mmm"))</f>
        <v>JAN</v>
      </c>
      <c r="D122" s="27">
        <f>YEAR(CHPP_DELAY[[#This Row],[DATE]])</f>
        <v>2025</v>
      </c>
      <c r="E122" s="11">
        <f>(CHPP_DELAY[[#This Row],[START]]-CHPP_DELAY[[#This Row],[STOP]])*24</f>
        <v>0.11666666666666758</v>
      </c>
      <c r="F122" s="14" t="str" cm="1">
        <f t="array" ref="F122">_xlfn.IFNA(_xlfn.IFS(CHPP_DELAY[[#This Row],[SCH MTN]]&lt;&gt;"","Scheduled",CHPP_DELAY[[#This Row],[UNSCH MTN]]&lt;&gt;"","Unscheduled"),"")</f>
        <v>Unscheduled</v>
      </c>
      <c r="G122" s="26">
        <f>24*(DAY(EOMONTH(CHPP_DELAY[[#This Row],[DATE]],0)))</f>
        <v>744</v>
      </c>
      <c r="H122" s="14">
        <v>0.85</v>
      </c>
      <c r="I122" s="14">
        <v>0.9</v>
      </c>
      <c r="J122" s="14"/>
      <c r="K122" s="14"/>
      <c r="L122" s="3">
        <v>45685</v>
      </c>
      <c r="M122" s="6">
        <v>0.38055555555555554</v>
      </c>
      <c r="N122" s="6">
        <v>0.38541666666666669</v>
      </c>
      <c r="O122" t="s">
        <v>19</v>
      </c>
      <c r="P122" t="s">
        <v>20</v>
      </c>
      <c r="Q122" s="11">
        <v>4.8611111111111494E-3</v>
      </c>
      <c r="S122" t="s">
        <v>155</v>
      </c>
      <c r="Y122" t="s">
        <v>123</v>
      </c>
      <c r="AA122" t="str" cm="1">
        <f t="array" ref="AA12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3" spans="2:27" x14ac:dyDescent="0.25">
      <c r="B123" s="7">
        <f>_xlfn.ISOWEEKNUM(CHPP_DELAY[[#This Row],[DATE]])</f>
        <v>5</v>
      </c>
      <c r="C123" s="2" t="str">
        <f>UPPER(TEXT(MONTH(CHPP_DELAY[[#This Row],[DATE]])*29,"mmm"))</f>
        <v>JAN</v>
      </c>
      <c r="D123" s="27">
        <f>YEAR(CHPP_DELAY[[#This Row],[DATE]])</f>
        <v>2025</v>
      </c>
      <c r="E123" s="11">
        <f>(CHPP_DELAY[[#This Row],[START]]-CHPP_DELAY[[#This Row],[STOP]])*24</f>
        <v>0.34999999999999876</v>
      </c>
      <c r="F123" s="14" t="str" cm="1">
        <f t="array" ref="F123">_xlfn.IFNA(_xlfn.IFS(CHPP_DELAY[[#This Row],[SCH MTN]]&lt;&gt;"","Scheduled",CHPP_DELAY[[#This Row],[UNSCH MTN]]&lt;&gt;"","Unscheduled"),"")</f>
        <v/>
      </c>
      <c r="G123" s="26">
        <f>24*(DAY(EOMONTH(CHPP_DELAY[[#This Row],[DATE]],0)))</f>
        <v>744</v>
      </c>
      <c r="H123" s="14">
        <v>0.85</v>
      </c>
      <c r="I123" s="14">
        <v>0.9</v>
      </c>
      <c r="J123" s="14"/>
      <c r="K123" s="14"/>
      <c r="L123" s="3">
        <v>45685</v>
      </c>
      <c r="M123" s="6">
        <v>0.52986111111111112</v>
      </c>
      <c r="N123" s="6">
        <v>0.5444444444444444</v>
      </c>
      <c r="O123" t="s">
        <v>93</v>
      </c>
      <c r="P123" t="s">
        <v>94</v>
      </c>
      <c r="Q123" s="11">
        <v>1.4583333333333282E-2</v>
      </c>
      <c r="V123" t="s">
        <v>92</v>
      </c>
      <c r="Y123" t="s">
        <v>722</v>
      </c>
      <c r="AA123" t="str" cm="1">
        <f t="array" ref="AA123">_xlfn.IFS(AND(CHPP_DELAY[[#This Row],[Column1]]="",CHPP_DELAY[[#This Row],[Column2]]=""),"",CHPP_DELAY[[#This Row],[Column1]]&lt;&gt;"",CHPP_DELAY[[#This Row],[Column1]],CHPP_DELAY[[#This Row],[Column2]]&lt;&gt;"",CHPP_DELAY[[#This Row],[Column2]])</f>
        <v>Secondary sizer_stuck (due to metal contamination)</v>
      </c>
    </row>
    <row r="124" spans="2:27" x14ac:dyDescent="0.25">
      <c r="B124" s="7">
        <f>_xlfn.ISOWEEKNUM(CHPP_DELAY[[#This Row],[DATE]])</f>
        <v>5</v>
      </c>
      <c r="C124" s="2" t="str">
        <f>UPPER(TEXT(MONTH(CHPP_DELAY[[#This Row],[DATE]])*29,"mmm"))</f>
        <v>JAN</v>
      </c>
      <c r="D124" s="27">
        <f>YEAR(CHPP_DELAY[[#This Row],[DATE]])</f>
        <v>2025</v>
      </c>
      <c r="E124" s="11">
        <f>(CHPP_DELAY[[#This Row],[START]]-CHPP_DELAY[[#This Row],[STOP]])*24</f>
        <v>0.11666666666666359</v>
      </c>
      <c r="F124" s="14" t="str" cm="1">
        <f t="array" ref="F124">_xlfn.IFNA(_xlfn.IFS(CHPP_DELAY[[#This Row],[SCH MTN]]&lt;&gt;"","Scheduled",CHPP_DELAY[[#This Row],[UNSCH MTN]]&lt;&gt;"","Unscheduled"),"")</f>
        <v>Unscheduled</v>
      </c>
      <c r="G124" s="26">
        <f>24*(DAY(EOMONTH(CHPP_DELAY[[#This Row],[DATE]],0)))</f>
        <v>744</v>
      </c>
      <c r="H124" s="14">
        <v>0.85</v>
      </c>
      <c r="I124" s="14">
        <v>0.9</v>
      </c>
      <c r="J124" s="14"/>
      <c r="K124" s="14"/>
      <c r="L124" s="3">
        <v>45685</v>
      </c>
      <c r="M124" s="6">
        <v>1.2402777777777778</v>
      </c>
      <c r="N124" s="6">
        <v>1.2451388888888888</v>
      </c>
      <c r="O124" t="s">
        <v>19</v>
      </c>
      <c r="P124" t="s">
        <v>20</v>
      </c>
      <c r="Q124" s="11">
        <v>4.8611111111109828E-3</v>
      </c>
      <c r="S124" t="s">
        <v>155</v>
      </c>
      <c r="Y124" t="s">
        <v>123</v>
      </c>
      <c r="AA124" t="str" cm="1">
        <f t="array" ref="AA12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5" spans="2:27" x14ac:dyDescent="0.25">
      <c r="B125" s="7">
        <f>_xlfn.ISOWEEKNUM(CHPP_DELAY[[#This Row],[DATE]])</f>
        <v>5</v>
      </c>
      <c r="C125" s="2" t="str">
        <f>UPPER(TEXT(MONTH(CHPP_DELAY[[#This Row],[DATE]])*29,"mmm"))</f>
        <v>JAN</v>
      </c>
      <c r="D125" s="27">
        <f>YEAR(CHPP_DELAY[[#This Row],[DATE]])</f>
        <v>2025</v>
      </c>
      <c r="E125" s="11">
        <f>(CHPP_DELAY[[#This Row],[START]]-CHPP_DELAY[[#This Row],[STOP]])*24</f>
        <v>0.16666666666666741</v>
      </c>
      <c r="F125" s="14" t="str" cm="1">
        <f t="array" ref="F125">_xlfn.IFNA(_xlfn.IFS(CHPP_DELAY[[#This Row],[SCH MTN]]&lt;&gt;"","Scheduled",CHPP_DELAY[[#This Row],[UNSCH MTN]]&lt;&gt;"","Unscheduled"),"")</f>
        <v/>
      </c>
      <c r="G125" s="26">
        <f>24*(DAY(EOMONTH(CHPP_DELAY[[#This Row],[DATE]],0)))</f>
        <v>744</v>
      </c>
      <c r="H125" s="14">
        <v>0.85</v>
      </c>
      <c r="I125" s="14">
        <v>0.9</v>
      </c>
      <c r="J125" s="14"/>
      <c r="K125" s="14"/>
      <c r="L125" s="3">
        <v>45686</v>
      </c>
      <c r="M125" s="6">
        <v>0.31597222222222221</v>
      </c>
      <c r="N125" s="6">
        <v>0.32291666666666669</v>
      </c>
      <c r="O125" t="s">
        <v>53</v>
      </c>
      <c r="P125" t="s">
        <v>54</v>
      </c>
      <c r="Q125" s="11">
        <v>6.9444444444444753E-3</v>
      </c>
      <c r="V125" t="s">
        <v>161</v>
      </c>
      <c r="Y125" t="s">
        <v>723</v>
      </c>
      <c r="AA125" t="str" cm="1">
        <f t="array" ref="AA125">_xlfn.IFS(AND(CHPP_DELAY[[#This Row],[Column1]]="",CHPP_DELAY[[#This Row],[Column2]]=""),"",CHPP_DELAY[[#This Row],[Column1]]&lt;&gt;"",CHPP_DELAY[[#This Row],[Column1]],CHPP_DELAY[[#This Row],[Column2]]&lt;&gt;"",CHPP_DELAY[[#This Row],[Column2]])</f>
        <v xml:space="preserve">Feeder breaker_block (due to sticky material) </v>
      </c>
    </row>
    <row r="126" spans="2:27" x14ac:dyDescent="0.25">
      <c r="B126" s="7">
        <f>_xlfn.ISOWEEKNUM(CHPP_DELAY[[#This Row],[DATE]])</f>
        <v>5</v>
      </c>
      <c r="C126" s="2" t="str">
        <f>UPPER(TEXT(MONTH(CHPP_DELAY[[#This Row],[DATE]])*29,"mmm"))</f>
        <v>JAN</v>
      </c>
      <c r="D126" s="27">
        <f>YEAR(CHPP_DELAY[[#This Row],[DATE]])</f>
        <v>2025</v>
      </c>
      <c r="E126" s="11">
        <f>(CHPP_DELAY[[#This Row],[START]]-CHPP_DELAY[[#This Row],[STOP]])*24</f>
        <v>0.11666666666666625</v>
      </c>
      <c r="F126" s="14" t="str" cm="1">
        <f t="array" ref="F126">_xlfn.IFNA(_xlfn.IFS(CHPP_DELAY[[#This Row],[SCH MTN]]&lt;&gt;"","Scheduled",CHPP_DELAY[[#This Row],[UNSCH MTN]]&lt;&gt;"","Unscheduled"),"")</f>
        <v>Unscheduled</v>
      </c>
      <c r="G126" s="26">
        <f>24*(DAY(EOMONTH(CHPP_DELAY[[#This Row],[DATE]],0)))</f>
        <v>744</v>
      </c>
      <c r="H126" s="14">
        <v>0.85</v>
      </c>
      <c r="I126" s="14">
        <v>0.9</v>
      </c>
      <c r="J126" s="14"/>
      <c r="K126" s="14"/>
      <c r="L126" s="3">
        <v>45686</v>
      </c>
      <c r="M126" s="6">
        <v>0.52013888888888893</v>
      </c>
      <c r="N126" s="6">
        <v>0.52500000000000002</v>
      </c>
      <c r="O126" t="s">
        <v>19</v>
      </c>
      <c r="P126" t="s">
        <v>20</v>
      </c>
      <c r="Q126" s="11">
        <v>4.8611111111110938E-3</v>
      </c>
      <c r="S126" t="s">
        <v>155</v>
      </c>
      <c r="Y126" t="s">
        <v>123</v>
      </c>
      <c r="AA126" t="str" cm="1">
        <f t="array" ref="AA12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7" spans="2:27" x14ac:dyDescent="0.25">
      <c r="B127" s="7">
        <f>_xlfn.ISOWEEKNUM(CHPP_DELAY[[#This Row],[DATE]])</f>
        <v>5</v>
      </c>
      <c r="C127" s="2" t="str">
        <f>UPPER(TEXT(MONTH(CHPP_DELAY[[#This Row],[DATE]])*29,"mmm"))</f>
        <v>JAN</v>
      </c>
      <c r="D127" s="27">
        <f>YEAR(CHPP_DELAY[[#This Row],[DATE]])</f>
        <v>2025</v>
      </c>
      <c r="E127" s="11">
        <f>(CHPP_DELAY[[#This Row],[START]]-CHPP_DELAY[[#This Row],[STOP]])*24</f>
        <v>3.3333333333333215E-2</v>
      </c>
      <c r="F127" s="14" t="str" cm="1">
        <f t="array" ref="F127">_xlfn.IFNA(_xlfn.IFS(CHPP_DELAY[[#This Row],[SCH MTN]]&lt;&gt;"","Scheduled",CHPP_DELAY[[#This Row],[UNSCH MTN]]&lt;&gt;"","Unscheduled"),"")</f>
        <v/>
      </c>
      <c r="G127" s="26">
        <f>24*(DAY(EOMONTH(CHPP_DELAY[[#This Row],[DATE]],0)))</f>
        <v>744</v>
      </c>
      <c r="H127" s="14">
        <v>0.85</v>
      </c>
      <c r="I127" s="14">
        <v>0.9</v>
      </c>
      <c r="J127" s="14"/>
      <c r="K127" s="14"/>
      <c r="L127" s="3">
        <v>45686</v>
      </c>
      <c r="M127" s="6">
        <v>0.88263888888888886</v>
      </c>
      <c r="N127" s="6">
        <v>0.88402777777777775</v>
      </c>
      <c r="O127" t="s">
        <v>37</v>
      </c>
      <c r="P127" t="s">
        <v>38</v>
      </c>
      <c r="Q127" s="11">
        <v>1.388888888888884E-3</v>
      </c>
      <c r="V127" t="s">
        <v>161</v>
      </c>
      <c r="Y127" t="s">
        <v>724</v>
      </c>
      <c r="AA127" t="str" cm="1">
        <f t="array" ref="AA127">_xlfn.IFS(AND(CHPP_DELAY[[#This Row],[Column1]]="",CHPP_DELAY[[#This Row],[Column2]]=""),"",CHPP_DELAY[[#This Row],[Column1]]&lt;&gt;"",CHPP_DELAY[[#This Row],[Column1]],CHPP_DELAY[[#This Row],[Column2]]&lt;&gt;"",CHPP_DELAY[[#This Row],[Column2]])</f>
        <v xml:space="preserve">Vibrating feeder_chute_block (due to sticky material) </v>
      </c>
    </row>
    <row r="128" spans="2:27" x14ac:dyDescent="0.25">
      <c r="B128" s="7">
        <f>_xlfn.ISOWEEKNUM(CHPP_DELAY[[#This Row],[DATE]])</f>
        <v>5</v>
      </c>
      <c r="C128" s="2" t="str">
        <f>UPPER(TEXT(MONTH(CHPP_DELAY[[#This Row],[DATE]])*29,"mmm"))</f>
        <v>JAN</v>
      </c>
      <c r="D128" s="27">
        <f>YEAR(CHPP_DELAY[[#This Row],[DATE]])</f>
        <v>2025</v>
      </c>
      <c r="E128" s="11">
        <f>(CHPP_DELAY[[#This Row],[START]]-CHPP_DELAY[[#This Row],[STOP]])*24</f>
        <v>8.3333333333333037E-2</v>
      </c>
      <c r="F128" s="14" t="str" cm="1">
        <f t="array" ref="F128">_xlfn.IFNA(_xlfn.IFS(CHPP_DELAY[[#This Row],[SCH MTN]]&lt;&gt;"","Scheduled",CHPP_DELAY[[#This Row],[UNSCH MTN]]&lt;&gt;"","Unscheduled"),"")</f>
        <v/>
      </c>
      <c r="G128" s="26">
        <f>24*(DAY(EOMONTH(CHPP_DELAY[[#This Row],[DATE]],0)))</f>
        <v>744</v>
      </c>
      <c r="H128" s="14">
        <v>0.85</v>
      </c>
      <c r="I128" s="14">
        <v>0.9</v>
      </c>
      <c r="J128" s="14"/>
      <c r="K128" s="14"/>
      <c r="L128" s="3">
        <v>45686</v>
      </c>
      <c r="M128" s="6">
        <v>0.93402777777777779</v>
      </c>
      <c r="N128" s="6">
        <v>0.9375</v>
      </c>
      <c r="O128" t="s">
        <v>37</v>
      </c>
      <c r="P128" t="s">
        <v>38</v>
      </c>
      <c r="Q128" s="11">
        <v>3.4722222222222099E-3</v>
      </c>
      <c r="V128" t="s">
        <v>161</v>
      </c>
      <c r="Y128" t="s">
        <v>724</v>
      </c>
      <c r="AA128" t="str" cm="1">
        <f t="array" ref="AA128">_xlfn.IFS(AND(CHPP_DELAY[[#This Row],[Column1]]="",CHPP_DELAY[[#This Row],[Column2]]=""),"",CHPP_DELAY[[#This Row],[Column1]]&lt;&gt;"",CHPP_DELAY[[#This Row],[Column1]],CHPP_DELAY[[#This Row],[Column2]]&lt;&gt;"",CHPP_DELAY[[#This Row],[Column2]])</f>
        <v xml:space="preserve">Vibrating feeder_chute_block (due to sticky material) </v>
      </c>
    </row>
    <row r="129" spans="2:27" x14ac:dyDescent="0.25">
      <c r="B129" s="7">
        <f>_xlfn.ISOWEEKNUM(CHPP_DELAY[[#This Row],[DATE]])</f>
        <v>5</v>
      </c>
      <c r="C129" s="2" t="str">
        <f>UPPER(TEXT(MONTH(CHPP_DELAY[[#This Row],[DATE]])*29,"mmm"))</f>
        <v>JAN</v>
      </c>
      <c r="D129" s="27">
        <f>YEAR(CHPP_DELAY[[#This Row],[DATE]])</f>
        <v>2025</v>
      </c>
      <c r="E129" s="11">
        <f>(CHPP_DELAY[[#This Row],[START]]-CHPP_DELAY[[#This Row],[STOP]])*24</f>
        <v>3.3333333333333215E-2</v>
      </c>
      <c r="F129" s="14" t="str" cm="1">
        <f t="array" ref="F129">_xlfn.IFNA(_xlfn.IFS(CHPP_DELAY[[#This Row],[SCH MTN]]&lt;&gt;"","Scheduled",CHPP_DELAY[[#This Row],[UNSCH MTN]]&lt;&gt;"","Unscheduled"),"")</f>
        <v/>
      </c>
      <c r="G129" s="26">
        <f>24*(DAY(EOMONTH(CHPP_DELAY[[#This Row],[DATE]],0)))</f>
        <v>744</v>
      </c>
      <c r="H129" s="14">
        <v>0.85</v>
      </c>
      <c r="I129" s="14">
        <v>0.9</v>
      </c>
      <c r="J129" s="14"/>
      <c r="K129" s="14"/>
      <c r="L129" s="3">
        <v>45686</v>
      </c>
      <c r="M129" s="6">
        <v>1.0006944444444446</v>
      </c>
      <c r="N129" s="6">
        <v>1.0020833333333334</v>
      </c>
      <c r="O129" t="s">
        <v>37</v>
      </c>
      <c r="P129" t="s">
        <v>38</v>
      </c>
      <c r="Q129" s="11">
        <v>1.388888888888884E-3</v>
      </c>
      <c r="V129" t="s">
        <v>161</v>
      </c>
      <c r="Y129" t="s">
        <v>724</v>
      </c>
      <c r="AA129" t="str" cm="1">
        <f t="array" ref="AA129">_xlfn.IFS(AND(CHPP_DELAY[[#This Row],[Column1]]="",CHPP_DELAY[[#This Row],[Column2]]=""),"",CHPP_DELAY[[#This Row],[Column1]]&lt;&gt;"",CHPP_DELAY[[#This Row],[Column1]],CHPP_DELAY[[#This Row],[Column2]]&lt;&gt;"",CHPP_DELAY[[#This Row],[Column2]])</f>
        <v xml:space="preserve">Vibrating feeder_chute_block (due to sticky material) </v>
      </c>
    </row>
    <row r="130" spans="2:27" x14ac:dyDescent="0.25">
      <c r="B130" s="7">
        <f>_xlfn.ISOWEEKNUM(CHPP_DELAY[[#This Row],[DATE]])</f>
        <v>5</v>
      </c>
      <c r="C130" s="2" t="str">
        <f>UPPER(TEXT(MONTH(CHPP_DELAY[[#This Row],[DATE]])*29,"mmm"))</f>
        <v>JAN</v>
      </c>
      <c r="D130" s="27">
        <f>YEAR(CHPP_DELAY[[#This Row],[DATE]])</f>
        <v>2025</v>
      </c>
      <c r="E130" s="11">
        <f>(CHPP_DELAY[[#This Row],[START]]-CHPP_DELAY[[#This Row],[STOP]])*24</f>
        <v>0.13333333333333286</v>
      </c>
      <c r="F130" s="14" t="str" cm="1">
        <f t="array" ref="F130">_xlfn.IFNA(_xlfn.IFS(CHPP_DELAY[[#This Row],[SCH MTN]]&lt;&gt;"","Scheduled",CHPP_DELAY[[#This Row],[UNSCH MTN]]&lt;&gt;"","Unscheduled"),"")</f>
        <v/>
      </c>
      <c r="G130" s="26">
        <f>24*(DAY(EOMONTH(CHPP_DELAY[[#This Row],[DATE]],0)))</f>
        <v>744</v>
      </c>
      <c r="H130" s="14">
        <v>0.85</v>
      </c>
      <c r="I130" s="14">
        <v>0.9</v>
      </c>
      <c r="J130" s="14"/>
      <c r="K130" s="14"/>
      <c r="L130" s="3">
        <v>45686</v>
      </c>
      <c r="M130" s="6">
        <v>1.2444444444444445</v>
      </c>
      <c r="N130" s="6">
        <v>1.25</v>
      </c>
      <c r="O130" t="s">
        <v>19</v>
      </c>
      <c r="P130" t="s">
        <v>20</v>
      </c>
      <c r="Q130" s="11">
        <v>5.5555555555555358E-3</v>
      </c>
      <c r="U130" t="s">
        <v>137</v>
      </c>
      <c r="Y130" t="s">
        <v>725</v>
      </c>
      <c r="AA130" t="str" cm="1">
        <f t="array" ref="AA130">_xlfn.IFS(AND(CHPP_DELAY[[#This Row],[Column1]]="",CHPP_DELAY[[#This Row],[Column2]]=""),"",CHPP_DELAY[[#This Row],[Column1]]&lt;&gt;"",CHPP_DELAY[[#This Row],[Column1]],CHPP_DELAY[[#This Row],[Column2]]&lt;&gt;"",CHPP_DELAY[[#This Row],[Column2]])</f>
        <v>Floats screen_grizzly_block (due to fire extinguisher sign contamination)</v>
      </c>
    </row>
    <row r="131" spans="2:27" x14ac:dyDescent="0.25">
      <c r="B131" s="7">
        <f>_xlfn.ISOWEEKNUM(CHPP_DELAY[[#This Row],[DATE]])</f>
        <v>5</v>
      </c>
      <c r="C131" s="2" t="str">
        <f>UPPER(TEXT(MONTH(CHPP_DELAY[[#This Row],[DATE]])*29,"mmm"))</f>
        <v>JAN</v>
      </c>
      <c r="D131" s="27">
        <f>YEAR(CHPP_DELAY[[#This Row],[DATE]])</f>
        <v>2025</v>
      </c>
      <c r="E131" s="11">
        <f>(CHPP_DELAY[[#This Row],[START]]-CHPP_DELAY[[#This Row],[STOP]])*24</f>
        <v>6.666666666666643E-2</v>
      </c>
      <c r="F131" s="14" t="str" cm="1">
        <f t="array" ref="F131">_xlfn.IFNA(_xlfn.IFS(CHPP_DELAY[[#This Row],[SCH MTN]]&lt;&gt;"","Scheduled",CHPP_DELAY[[#This Row],[UNSCH MTN]]&lt;&gt;"","Unscheduled"),"")</f>
        <v/>
      </c>
      <c r="G131" s="26">
        <f>24*(DAY(EOMONTH(CHPP_DELAY[[#This Row],[DATE]],0)))</f>
        <v>744</v>
      </c>
      <c r="H131" s="14">
        <v>0.85</v>
      </c>
      <c r="I131" s="14">
        <v>0.9</v>
      </c>
      <c r="J131" s="14"/>
      <c r="K131" s="14"/>
      <c r="L131" s="3">
        <v>45687</v>
      </c>
      <c r="M131" s="6">
        <v>0.25</v>
      </c>
      <c r="N131" s="6">
        <v>0.25277777777777777</v>
      </c>
      <c r="O131" t="s">
        <v>19</v>
      </c>
      <c r="P131" t="s">
        <v>20</v>
      </c>
      <c r="Q131" s="11">
        <v>2.7777777777777679E-3</v>
      </c>
      <c r="U131" t="s">
        <v>137</v>
      </c>
      <c r="Y131" t="s">
        <v>725</v>
      </c>
      <c r="AA131" t="str" cm="1">
        <f t="array" ref="AA131">_xlfn.IFS(AND(CHPP_DELAY[[#This Row],[Column1]]="",CHPP_DELAY[[#This Row],[Column2]]=""),"",CHPP_DELAY[[#This Row],[Column1]]&lt;&gt;"",CHPP_DELAY[[#This Row],[Column1]],CHPP_DELAY[[#This Row],[Column2]]&lt;&gt;"",CHPP_DELAY[[#This Row],[Column2]])</f>
        <v>Floats screen_grizzly_block (due to fire extinguisher sign contamination)</v>
      </c>
    </row>
    <row r="132" spans="2:27" x14ac:dyDescent="0.25">
      <c r="B132" s="7">
        <f>_xlfn.ISOWEEKNUM(CHPP_DELAY[[#This Row],[DATE]])</f>
        <v>5</v>
      </c>
      <c r="C132" s="2" t="str">
        <f>UPPER(TEXT(MONTH(CHPP_DELAY[[#This Row],[DATE]])*29,"mmm"))</f>
        <v>JAN</v>
      </c>
      <c r="D132" s="27">
        <f>YEAR(CHPP_DELAY[[#This Row],[DATE]])</f>
        <v>2025</v>
      </c>
      <c r="E132" s="11">
        <f>(CHPP_DELAY[[#This Row],[START]]-CHPP_DELAY[[#This Row],[STOP]])*24</f>
        <v>11.433333333333334</v>
      </c>
      <c r="F132" s="14" t="str" cm="1">
        <f t="array" ref="F132">_xlfn.IFNA(_xlfn.IFS(CHPP_DELAY[[#This Row],[SCH MTN]]&lt;&gt;"","Scheduled",CHPP_DELAY[[#This Row],[UNSCH MTN]]&lt;&gt;"","Unscheduled"),"")</f>
        <v>Unscheduled</v>
      </c>
      <c r="G132" s="26">
        <f>24*(DAY(EOMONTH(CHPP_DELAY[[#This Row],[DATE]],0)))</f>
        <v>744</v>
      </c>
      <c r="H132" s="14">
        <v>0.85</v>
      </c>
      <c r="I132" s="14">
        <v>0.9</v>
      </c>
      <c r="J132" s="14"/>
      <c r="K132" s="14"/>
      <c r="L132" s="3">
        <v>45687</v>
      </c>
      <c r="M132" s="6">
        <v>0.77361111111111114</v>
      </c>
      <c r="N132" s="6">
        <v>1.25</v>
      </c>
      <c r="O132" t="s">
        <v>134</v>
      </c>
      <c r="P132" t="s">
        <v>135</v>
      </c>
      <c r="Q132" s="11">
        <v>0.47638888888888886</v>
      </c>
      <c r="S132" t="s">
        <v>155</v>
      </c>
      <c r="Y132" t="s">
        <v>726</v>
      </c>
      <c r="AA132" t="str" cm="1">
        <f t="array" ref="AA132">_xlfn.IFS(AND(CHPP_DELAY[[#This Row],[Column1]]="",CHPP_DELAY[[#This Row],[Column2]]=""),"",CHPP_DELAY[[#This Row],[Column1]]&lt;&gt;"",CHPP_DELAY[[#This Row],[Column1]],CHPP_DELAY[[#This Row],[Column2]]&lt;&gt;"",CHPP_DELAY[[#This Row],[Column2]])</f>
        <v>Vacuum pump_motor_bearing broken (due to bearing motor failure)</v>
      </c>
    </row>
    <row r="133" spans="2:27" x14ac:dyDescent="0.25">
      <c r="B133" s="7">
        <f>_xlfn.ISOWEEKNUM(CHPP_DELAY[[#This Row],[DATE]])</f>
        <v>5</v>
      </c>
      <c r="C133" s="2" t="str">
        <f>UPPER(TEXT(MONTH(CHPP_DELAY[[#This Row],[DATE]])*29,"mmm"))</f>
        <v>JAN</v>
      </c>
      <c r="D133" s="27">
        <f>YEAR(CHPP_DELAY[[#This Row],[DATE]])</f>
        <v>2025</v>
      </c>
      <c r="E133" s="11">
        <f>(CHPP_DELAY[[#This Row],[START]]-CHPP_DELAY[[#This Row],[STOP]])*24</f>
        <v>5.25</v>
      </c>
      <c r="F133" s="14" t="str" cm="1">
        <f t="array" ref="F133">_xlfn.IFNA(_xlfn.IFS(CHPP_DELAY[[#This Row],[SCH MTN]]&lt;&gt;"","Scheduled",CHPP_DELAY[[#This Row],[UNSCH MTN]]&lt;&gt;"","Unscheduled"),"")</f>
        <v>Unscheduled</v>
      </c>
      <c r="G133" s="26">
        <f>24*(DAY(EOMONTH(CHPP_DELAY[[#This Row],[DATE]],0)))</f>
        <v>744</v>
      </c>
      <c r="H133" s="14">
        <v>0.85</v>
      </c>
      <c r="I133" s="14">
        <v>0.9</v>
      </c>
      <c r="J133" s="14"/>
      <c r="K133" s="14"/>
      <c r="L133" s="3">
        <v>45688</v>
      </c>
      <c r="M133" s="6">
        <v>0.25</v>
      </c>
      <c r="N133" s="6">
        <v>0.46875</v>
      </c>
      <c r="O133" t="s">
        <v>134</v>
      </c>
      <c r="P133" t="s">
        <v>135</v>
      </c>
      <c r="Q133" s="11">
        <v>0.21875</v>
      </c>
      <c r="S133" t="s">
        <v>155</v>
      </c>
      <c r="Y133" t="s">
        <v>726</v>
      </c>
      <c r="AA133" t="str" cm="1">
        <f t="array" ref="AA133">_xlfn.IFS(AND(CHPP_DELAY[[#This Row],[Column1]]="",CHPP_DELAY[[#This Row],[Column2]]=""),"",CHPP_DELAY[[#This Row],[Column1]]&lt;&gt;"",CHPP_DELAY[[#This Row],[Column1]],CHPP_DELAY[[#This Row],[Column2]]&lt;&gt;"",CHPP_DELAY[[#This Row],[Column2]])</f>
        <v>Vacuum pump_motor_bearing broken (due to bearing motor failure)</v>
      </c>
    </row>
    <row r="134" spans="2:27" x14ac:dyDescent="0.25">
      <c r="B134" s="7">
        <f>_xlfn.ISOWEEKNUM(CHPP_DELAY[[#This Row],[DATE]])</f>
        <v>5</v>
      </c>
      <c r="C134" s="2" t="str">
        <f>UPPER(TEXT(MONTH(CHPP_DELAY[[#This Row],[DATE]])*29,"mmm"))</f>
        <v>JAN</v>
      </c>
      <c r="D134" s="27">
        <f>YEAR(CHPP_DELAY[[#This Row],[DATE]])</f>
        <v>2025</v>
      </c>
      <c r="E134" s="11">
        <f>(CHPP_DELAY[[#This Row],[START]]-CHPP_DELAY[[#This Row],[STOP]])*24</f>
        <v>0.91666666666666607</v>
      </c>
      <c r="F134" s="14" t="str" cm="1">
        <f t="array" ref="F134">_xlfn.IFNA(_xlfn.IFS(CHPP_DELAY[[#This Row],[SCH MTN]]&lt;&gt;"","Scheduled",CHPP_DELAY[[#This Row],[UNSCH MTN]]&lt;&gt;"","Unscheduled"),"")</f>
        <v/>
      </c>
      <c r="G134" s="26">
        <f>24*(DAY(EOMONTH(CHPP_DELAY[[#This Row],[DATE]],0)))</f>
        <v>744</v>
      </c>
      <c r="H134" s="14">
        <v>0.85</v>
      </c>
      <c r="I134" s="14">
        <v>0.9</v>
      </c>
      <c r="J134" s="14"/>
      <c r="K134" s="14"/>
      <c r="L134" s="3">
        <v>45688</v>
      </c>
      <c r="M134" s="6">
        <v>0.46875</v>
      </c>
      <c r="N134" s="6">
        <v>0.50694444444444442</v>
      </c>
      <c r="O134" t="s">
        <v>58</v>
      </c>
      <c r="P134" t="s">
        <v>58</v>
      </c>
      <c r="Q134" s="11">
        <v>3.819444444444442E-2</v>
      </c>
      <c r="X134" t="s">
        <v>167</v>
      </c>
      <c r="Y134" t="s">
        <v>167</v>
      </c>
      <c r="AA134" t="str" cm="1">
        <f t="array" ref="AA134">_xlfn.IFS(AND(CHPP_DELAY[[#This Row],[Column1]]="",CHPP_DELAY[[#This Row],[Column2]]=""),"",CHPP_DELAY[[#This Row],[Column1]]&lt;&gt;"",CHPP_DELAY[[#This Row],[Column1]],CHPP_DELAY[[#This Row],[Column2]]&lt;&gt;"",CHPP_DELAY[[#This Row],[Column2]])</f>
        <v>Friday Prayer</v>
      </c>
    </row>
    <row r="135" spans="2:27" x14ac:dyDescent="0.25">
      <c r="B135" s="7">
        <f>_xlfn.ISOWEEKNUM(CHPP_DELAY[[#This Row],[DATE]])</f>
        <v>5</v>
      </c>
      <c r="C135" s="2" t="str">
        <f>UPPER(TEXT(MONTH(CHPP_DELAY[[#This Row],[DATE]])*29,"mmm"))</f>
        <v>JAN</v>
      </c>
      <c r="D135" s="27">
        <f>YEAR(CHPP_DELAY[[#This Row],[DATE]])</f>
        <v>2025</v>
      </c>
      <c r="E135" s="11">
        <f>(CHPP_DELAY[[#This Row],[START]]-CHPP_DELAY[[#This Row],[STOP]])*24</f>
        <v>1.3333333333333339</v>
      </c>
      <c r="F135" s="14" t="str" cm="1">
        <f t="array" ref="F135">_xlfn.IFNA(_xlfn.IFS(CHPP_DELAY[[#This Row],[SCH MTN]]&lt;&gt;"","Scheduled",CHPP_DELAY[[#This Row],[UNSCH MTN]]&lt;&gt;"","Unscheduled"),"")</f>
        <v>Unscheduled</v>
      </c>
      <c r="G135" s="26">
        <f>24*(DAY(EOMONTH(CHPP_DELAY[[#This Row],[DATE]],0)))</f>
        <v>744</v>
      </c>
      <c r="H135" s="14">
        <v>0.85</v>
      </c>
      <c r="I135" s="14">
        <v>0.9</v>
      </c>
      <c r="J135" s="14"/>
      <c r="K135" s="14"/>
      <c r="L135" s="3">
        <v>45688</v>
      </c>
      <c r="M135" s="6">
        <v>0.50694444444444442</v>
      </c>
      <c r="N135" s="6">
        <v>0.5625</v>
      </c>
      <c r="O135" t="s">
        <v>134</v>
      </c>
      <c r="P135" t="s">
        <v>135</v>
      </c>
      <c r="Q135" s="11">
        <v>5.555555555555558E-2</v>
      </c>
      <c r="S135" t="s">
        <v>155</v>
      </c>
      <c r="Y135" t="s">
        <v>726</v>
      </c>
      <c r="AA135" t="str" cm="1">
        <f t="array" ref="AA135">_xlfn.IFS(AND(CHPP_DELAY[[#This Row],[Column1]]="",CHPP_DELAY[[#This Row],[Column2]]=""),"",CHPP_DELAY[[#This Row],[Column1]]&lt;&gt;"",CHPP_DELAY[[#This Row],[Column1]],CHPP_DELAY[[#This Row],[Column2]]&lt;&gt;"",CHPP_DELAY[[#This Row],[Column2]])</f>
        <v>Vacuum pump_motor_bearing broken (due to bearing motor failure)</v>
      </c>
    </row>
    <row r="136" spans="2:27" x14ac:dyDescent="0.25">
      <c r="B136" s="7">
        <f>_xlfn.ISOWEEKNUM(CHPP_DELAY[[#This Row],[DATE]])</f>
        <v>5</v>
      </c>
      <c r="C136" s="2" t="str">
        <f>UPPER(TEXT(MONTH(CHPP_DELAY[[#This Row],[DATE]])*29,"mmm"))</f>
        <v>JAN</v>
      </c>
      <c r="D136" s="27">
        <f>YEAR(CHPP_DELAY[[#This Row],[DATE]])</f>
        <v>2025</v>
      </c>
      <c r="E136" s="11">
        <f>(CHPP_DELAY[[#This Row],[START]]-CHPP_DELAY[[#This Row],[STOP]])*24</f>
        <v>5.3999999999999995</v>
      </c>
      <c r="F136" s="14" t="str" cm="1">
        <f t="array" ref="F136">_xlfn.IFNA(_xlfn.IFS(CHPP_DELAY[[#This Row],[SCH MTN]]&lt;&gt;"","Scheduled",CHPP_DELAY[[#This Row],[UNSCH MTN]]&lt;&gt;"","Unscheduled"),"")</f>
        <v>Unscheduled</v>
      </c>
      <c r="G136" s="26">
        <f>24*(DAY(EOMONTH(CHPP_DELAY[[#This Row],[DATE]],0)))</f>
        <v>744</v>
      </c>
      <c r="H136" s="14">
        <v>0.85</v>
      </c>
      <c r="I136" s="14">
        <v>0.9</v>
      </c>
      <c r="J136" s="14"/>
      <c r="K136" s="14"/>
      <c r="L136" s="3">
        <v>45688</v>
      </c>
      <c r="M136" s="6">
        <v>0.5625</v>
      </c>
      <c r="N136" s="6">
        <v>0.78749999999999998</v>
      </c>
      <c r="O136" t="s">
        <v>134</v>
      </c>
      <c r="P136" t="s">
        <v>135</v>
      </c>
      <c r="Q136" s="11">
        <v>0.22499999999999998</v>
      </c>
      <c r="S136" t="s">
        <v>155</v>
      </c>
      <c r="Y136" t="s">
        <v>727</v>
      </c>
      <c r="AA136" t="str" cm="1">
        <f t="array" ref="AA136">_xlfn.IFS(AND(CHPP_DELAY[[#This Row],[Column1]]="",CHPP_DELAY[[#This Row],[Column2]]=""),"",CHPP_DELAY[[#This Row],[Column1]]&lt;&gt;"",CHPP_DELAY[[#This Row],[Column1]],CHPP_DELAY[[#This Row],[Column2]]&lt;&gt;"",CHPP_DELAY[[#This Row],[Column2]])</f>
        <v>Vaccum pump_motor_replace (due to Motor High vibration)</v>
      </c>
    </row>
    <row r="137" spans="2:27" x14ac:dyDescent="0.25">
      <c r="B137" s="7">
        <f>_xlfn.ISOWEEKNUM(CHPP_DELAY[[#This Row],[DATE]])</f>
        <v>5</v>
      </c>
      <c r="C137" s="2" t="str">
        <f>UPPER(TEXT(MONTH(CHPP_DELAY[[#This Row],[DATE]])*29,"mmm"))</f>
        <v>JAN</v>
      </c>
      <c r="D137" s="27">
        <f>YEAR(CHPP_DELAY[[#This Row],[DATE]])</f>
        <v>2025</v>
      </c>
      <c r="E137" s="11">
        <f>(CHPP_DELAY[[#This Row],[START]]-CHPP_DELAY[[#This Row],[STOP]])*24</f>
        <v>0.36666666666666536</v>
      </c>
      <c r="F137" s="14" t="str" cm="1">
        <f t="array" ref="F137">_xlfn.IFNA(_xlfn.IFS(CHPP_DELAY[[#This Row],[SCH MTN]]&lt;&gt;"","Scheduled",CHPP_DELAY[[#This Row],[UNSCH MTN]]&lt;&gt;"","Unscheduled"),"")</f>
        <v>Unscheduled</v>
      </c>
      <c r="G137" s="26">
        <f>24*(DAY(EOMONTH(CHPP_DELAY[[#This Row],[DATE]],0)))</f>
        <v>744</v>
      </c>
      <c r="H137" s="14">
        <v>0.85</v>
      </c>
      <c r="I137" s="14">
        <v>0.9</v>
      </c>
      <c r="J137" s="14"/>
      <c r="K137" s="14"/>
      <c r="L137" s="3">
        <v>45688</v>
      </c>
      <c r="M137" s="6">
        <v>0.95902777777777781</v>
      </c>
      <c r="N137" s="6">
        <v>0.97430555555555554</v>
      </c>
      <c r="O137" t="s">
        <v>84</v>
      </c>
      <c r="P137" t="s">
        <v>85</v>
      </c>
      <c r="Q137" s="11">
        <v>1.5277777777777724E-2</v>
      </c>
      <c r="S137" t="s">
        <v>160</v>
      </c>
      <c r="Y137" t="s">
        <v>728</v>
      </c>
      <c r="AA137" t="str" cm="1">
        <f t="array" ref="AA137">_xlfn.IFS(AND(CHPP_DELAY[[#This Row],[Column1]]="",CHPP_DELAY[[#This Row],[Column2]]=""),"",CHPP_DELAY[[#This Row],[Column1]]&lt;&gt;"",CHPP_DELAY[[#This Row],[Column1]],CHPP_DELAY[[#This Row],[Column2]]&lt;&gt;"",CHPP_DELAY[[#This Row],[Column2]])</f>
        <v>Deaeration tank_block (Due to double strainers)</v>
      </c>
    </row>
    <row r="138" spans="2:27" x14ac:dyDescent="0.25">
      <c r="B138" s="7">
        <f>_xlfn.ISOWEEKNUM(CHPP_DELAY[[#This Row],[DATE]])</f>
        <v>5</v>
      </c>
      <c r="C138" s="2" t="str">
        <f>UPPER(TEXT(MONTH(CHPP_DELAY[[#This Row],[DATE]])*29,"mmm"))</f>
        <v>JAN</v>
      </c>
      <c r="D138" s="27">
        <f>YEAR(CHPP_DELAY[[#This Row],[DATE]])</f>
        <v>2025</v>
      </c>
      <c r="E138" s="11">
        <f>(CHPP_DELAY[[#This Row],[START]]-CHPP_DELAY[[#This Row],[STOP]])*24</f>
        <v>0.36666666666666536</v>
      </c>
      <c r="F138" s="14" t="str" cm="1">
        <f t="array" ref="F138">_xlfn.IFNA(_xlfn.IFS(CHPP_DELAY[[#This Row],[SCH MTN]]&lt;&gt;"","Scheduled",CHPP_DELAY[[#This Row],[UNSCH MTN]]&lt;&gt;"","Unscheduled"),"")</f>
        <v>Unscheduled</v>
      </c>
      <c r="G138" s="26">
        <f>24*(DAY(EOMONTH(CHPP_DELAY[[#This Row],[DATE]],0)))</f>
        <v>744</v>
      </c>
      <c r="H138" s="14">
        <v>0.85</v>
      </c>
      <c r="I138" s="14">
        <v>0.9</v>
      </c>
      <c r="J138" s="14"/>
      <c r="K138" s="14"/>
      <c r="L138" s="3">
        <v>45688</v>
      </c>
      <c r="M138" s="6">
        <v>1.2215277777777778</v>
      </c>
      <c r="N138" s="6">
        <v>1.2368055555555555</v>
      </c>
      <c r="O138" t="s">
        <v>84</v>
      </c>
      <c r="P138" t="s">
        <v>85</v>
      </c>
      <c r="Q138" s="11">
        <v>1.5277777777777724E-2</v>
      </c>
      <c r="S138" t="s">
        <v>160</v>
      </c>
      <c r="Y138" t="s">
        <v>728</v>
      </c>
      <c r="AA138" t="str" cm="1">
        <f t="array" ref="AA138">_xlfn.IFS(AND(CHPP_DELAY[[#This Row],[Column1]]="",CHPP_DELAY[[#This Row],[Column2]]=""),"",CHPP_DELAY[[#This Row],[Column1]]&lt;&gt;"",CHPP_DELAY[[#This Row],[Column1]],CHPP_DELAY[[#This Row],[Column2]]&lt;&gt;"",CHPP_DELAY[[#This Row],[Column2]])</f>
        <v>Deaeration tank_block (Due to double strainers)</v>
      </c>
    </row>
    <row r="139" spans="2:27" x14ac:dyDescent="0.25">
      <c r="B139" s="7">
        <f>_xlfn.ISOWEEKNUM(CHPP_DELAY[[#This Row],[DATE]])</f>
        <v>5</v>
      </c>
      <c r="C139" s="2" t="str">
        <f>UPPER(TEXT(MONTH(CHPP_DELAY[[#This Row],[DATE]])*29,"mmm"))</f>
        <v>FEB</v>
      </c>
      <c r="D139" s="27">
        <f>YEAR(CHPP_DELAY[[#This Row],[DATE]])</f>
        <v>2025</v>
      </c>
      <c r="E139" s="11">
        <f>(CHPP_DELAY[[#This Row],[START]]-CHPP_DELAY[[#This Row],[STOP]])*24</f>
        <v>0.3000000000000016</v>
      </c>
      <c r="F139" s="14" t="str" cm="1">
        <f t="array" ref="F139">_xlfn.IFNA(_xlfn.IFS(CHPP_DELAY[[#This Row],[SCH MTN]]&lt;&gt;"","Scheduled",CHPP_DELAY[[#This Row],[UNSCH MTN]]&lt;&gt;"","Unscheduled"),"")</f>
        <v>Unscheduled</v>
      </c>
      <c r="G139" s="26">
        <f>24*(DAY(EOMONTH(CHPP_DELAY[[#This Row],[DATE]],0)))</f>
        <v>672</v>
      </c>
      <c r="H139" s="14">
        <v>0.85</v>
      </c>
      <c r="I139" s="14">
        <v>0.9</v>
      </c>
      <c r="J139" s="14"/>
      <c r="K139" s="14"/>
      <c r="L139" s="3">
        <v>45689</v>
      </c>
      <c r="M139" s="6">
        <v>0.62916666666666665</v>
      </c>
      <c r="N139" s="6">
        <v>0.64166666666666672</v>
      </c>
      <c r="O139" t="s">
        <v>84</v>
      </c>
      <c r="P139" t="s">
        <v>85</v>
      </c>
      <c r="Q139" s="11">
        <v>1.2500000000000067E-2</v>
      </c>
      <c r="S139" t="s">
        <v>160</v>
      </c>
      <c r="Y139" t="s">
        <v>728</v>
      </c>
      <c r="AA139" t="str" cm="1">
        <f t="array" ref="AA139">_xlfn.IFS(AND(CHPP_DELAY[[#This Row],[Column1]]="",CHPP_DELAY[[#This Row],[Column2]]=""),"",CHPP_DELAY[[#This Row],[Column1]]&lt;&gt;"",CHPP_DELAY[[#This Row],[Column1]],CHPP_DELAY[[#This Row],[Column2]]&lt;&gt;"",CHPP_DELAY[[#This Row],[Column2]])</f>
        <v>Deaeration tank_block (Due to double strainers)</v>
      </c>
    </row>
    <row r="140" spans="2:27" x14ac:dyDescent="0.25">
      <c r="B140" s="7">
        <f>_xlfn.ISOWEEKNUM(CHPP_DELAY[[#This Row],[DATE]])</f>
        <v>5</v>
      </c>
      <c r="C140" s="2" t="str">
        <f>UPPER(TEXT(MONTH(CHPP_DELAY[[#This Row],[DATE]])*29,"mmm"))</f>
        <v>FEB</v>
      </c>
      <c r="D140" s="27">
        <f>YEAR(CHPP_DELAY[[#This Row],[DATE]])</f>
        <v>2025</v>
      </c>
      <c r="E140" s="11">
        <f>(CHPP_DELAY[[#This Row],[START]]-CHPP_DELAY[[#This Row],[STOP]])*24</f>
        <v>0.31666666666666821</v>
      </c>
      <c r="F140" s="14" t="str" cm="1">
        <f t="array" ref="F140">_xlfn.IFNA(_xlfn.IFS(CHPP_DELAY[[#This Row],[SCH MTN]]&lt;&gt;"","Scheduled",CHPP_DELAY[[#This Row],[UNSCH MTN]]&lt;&gt;"","Unscheduled"),"")</f>
        <v>Unscheduled</v>
      </c>
      <c r="G140" s="26">
        <f>24*(DAY(EOMONTH(CHPP_DELAY[[#This Row],[DATE]],0)))</f>
        <v>672</v>
      </c>
      <c r="H140" s="14">
        <v>0.85</v>
      </c>
      <c r="I140" s="14">
        <v>0.9</v>
      </c>
      <c r="J140" s="14"/>
      <c r="K140" s="14"/>
      <c r="L140" s="3">
        <v>45689</v>
      </c>
      <c r="M140" s="6">
        <v>0.66805555555555551</v>
      </c>
      <c r="N140" s="6">
        <v>0.68125000000000002</v>
      </c>
      <c r="O140" t="s">
        <v>84</v>
      </c>
      <c r="P140" t="s">
        <v>85</v>
      </c>
      <c r="Q140" s="11">
        <v>1.3194444444444509E-2</v>
      </c>
      <c r="S140" t="s">
        <v>160</v>
      </c>
      <c r="Y140" t="s">
        <v>728</v>
      </c>
      <c r="AA140" t="str" cm="1">
        <f t="array" ref="AA140">_xlfn.IFS(AND(CHPP_DELAY[[#This Row],[Column1]]="",CHPP_DELAY[[#This Row],[Column2]]=""),"",CHPP_DELAY[[#This Row],[Column1]]&lt;&gt;"",CHPP_DELAY[[#This Row],[Column1]],CHPP_DELAY[[#This Row],[Column2]]&lt;&gt;"",CHPP_DELAY[[#This Row],[Column2]])</f>
        <v>Deaeration tank_block (Due to double strainers)</v>
      </c>
    </row>
    <row r="141" spans="2:27" x14ac:dyDescent="0.25">
      <c r="B141" s="7">
        <f>_xlfn.ISOWEEKNUM(CHPP_DELAY[[#This Row],[DATE]])</f>
        <v>5</v>
      </c>
      <c r="C141" s="2" t="str">
        <f>UPPER(TEXT(MONTH(CHPP_DELAY[[#This Row],[DATE]])*29,"mmm"))</f>
        <v>FEB</v>
      </c>
      <c r="D141" s="27">
        <f>YEAR(CHPP_DELAY[[#This Row],[DATE]])</f>
        <v>2025</v>
      </c>
      <c r="E141" s="11">
        <f>(CHPP_DELAY[[#This Row],[START]]-CHPP_DELAY[[#This Row],[STOP]])*24</f>
        <v>2.2666666666666666</v>
      </c>
      <c r="F141" s="14" t="str" cm="1">
        <f t="array" ref="F141">_xlfn.IFNA(_xlfn.IFS(CHPP_DELAY[[#This Row],[SCH MTN]]&lt;&gt;"","Scheduled",CHPP_DELAY[[#This Row],[UNSCH MTN]]&lt;&gt;"","Unscheduled"),"")</f>
        <v>Unscheduled</v>
      </c>
      <c r="G141" s="26">
        <f>24*(DAY(EOMONTH(CHPP_DELAY[[#This Row],[DATE]],0)))</f>
        <v>672</v>
      </c>
      <c r="H141" s="14">
        <v>0.85</v>
      </c>
      <c r="I141" s="14">
        <v>0.9</v>
      </c>
      <c r="J141" s="14"/>
      <c r="K141" s="14"/>
      <c r="L141" s="3">
        <v>45689</v>
      </c>
      <c r="M141" s="6">
        <v>0.68472222222222223</v>
      </c>
      <c r="N141" s="6">
        <v>0.77916666666666667</v>
      </c>
      <c r="O141" t="s">
        <v>84</v>
      </c>
      <c r="P141" t="s">
        <v>85</v>
      </c>
      <c r="Q141" s="11">
        <v>9.4444444444444442E-2</v>
      </c>
      <c r="S141" t="s">
        <v>160</v>
      </c>
      <c r="Y141" t="s">
        <v>729</v>
      </c>
      <c r="AA141" t="str" cm="1">
        <f t="array" ref="AA141">_xlfn.IFS(AND(CHPP_DELAY[[#This Row],[Column1]]="",CHPP_DELAY[[#This Row],[Column2]]=""),"",CHPP_DELAY[[#This Row],[Column1]]&lt;&gt;"",CHPP_DELAY[[#This Row],[Column1]],CHPP_DELAY[[#This Row],[Column2]]&lt;&gt;"",CHPP_DELAY[[#This Row],[Column2]])</f>
        <v>Deaeration tank_block and repair  (Due to double strainers)</v>
      </c>
    </row>
    <row r="142" spans="2:27" x14ac:dyDescent="0.25">
      <c r="B142" s="7">
        <f>_xlfn.ISOWEEKNUM(CHPP_DELAY[[#This Row],[DATE]])</f>
        <v>5</v>
      </c>
      <c r="C142" s="2" t="str">
        <f>UPPER(TEXT(MONTH(CHPP_DELAY[[#This Row],[DATE]])*29,"mmm"))</f>
        <v>FEB</v>
      </c>
      <c r="D142" s="27">
        <f>YEAR(CHPP_DELAY[[#This Row],[DATE]])</f>
        <v>2025</v>
      </c>
      <c r="E142" s="11">
        <f>(CHPP_DELAY[[#This Row],[START]]-CHPP_DELAY[[#This Row],[STOP]])*24</f>
        <v>0.13333333333333286</v>
      </c>
      <c r="F142" s="14" t="str" cm="1">
        <f t="array" ref="F142">_xlfn.IFNA(_xlfn.IFS(CHPP_DELAY[[#This Row],[SCH MTN]]&lt;&gt;"","Scheduled",CHPP_DELAY[[#This Row],[UNSCH MTN]]&lt;&gt;"","Unscheduled"),"")</f>
        <v>Unscheduled</v>
      </c>
      <c r="G142" s="26">
        <f>24*(DAY(EOMONTH(CHPP_DELAY[[#This Row],[DATE]],0)))</f>
        <v>672</v>
      </c>
      <c r="H142" s="14">
        <v>0.85</v>
      </c>
      <c r="I142" s="14">
        <v>0.9</v>
      </c>
      <c r="J142" s="14"/>
      <c r="K142" s="14"/>
      <c r="L142" s="3">
        <v>45689</v>
      </c>
      <c r="M142" s="6">
        <v>0.83125000000000004</v>
      </c>
      <c r="N142" s="6">
        <v>0.83680555555555558</v>
      </c>
      <c r="O142" t="s">
        <v>19</v>
      </c>
      <c r="P142" t="s">
        <v>20</v>
      </c>
      <c r="Q142" s="11">
        <v>5.5555555555555358E-3</v>
      </c>
      <c r="S142" t="s">
        <v>155</v>
      </c>
      <c r="Y142" t="s">
        <v>123</v>
      </c>
      <c r="AA142" t="str" cm="1">
        <f t="array" ref="AA14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3" spans="2:27" x14ac:dyDescent="0.25">
      <c r="B143" s="7">
        <f>_xlfn.ISOWEEKNUM(CHPP_DELAY[[#This Row],[DATE]])</f>
        <v>5</v>
      </c>
      <c r="C143" s="2" t="str">
        <f>UPPER(TEXT(MONTH(CHPP_DELAY[[#This Row],[DATE]])*29,"mmm"))</f>
        <v>FEB</v>
      </c>
      <c r="D143" s="27">
        <f>YEAR(CHPP_DELAY[[#This Row],[DATE]])</f>
        <v>2025</v>
      </c>
      <c r="E143" s="11">
        <f>(CHPP_DELAY[[#This Row],[START]]-CHPP_DELAY[[#This Row],[STOP]])*24</f>
        <v>0.11666666666666625</v>
      </c>
      <c r="F143" s="14" t="str" cm="1">
        <f t="array" ref="F143">_xlfn.IFNA(_xlfn.IFS(CHPP_DELAY[[#This Row],[SCH MTN]]&lt;&gt;"","Scheduled",CHPP_DELAY[[#This Row],[UNSCH MTN]]&lt;&gt;"","Unscheduled"),"")</f>
        <v>Unscheduled</v>
      </c>
      <c r="G143" s="26">
        <f>24*(DAY(EOMONTH(CHPP_DELAY[[#This Row],[DATE]],0)))</f>
        <v>672</v>
      </c>
      <c r="H143" s="14">
        <v>0.85</v>
      </c>
      <c r="I143" s="14">
        <v>0.9</v>
      </c>
      <c r="J143" s="14"/>
      <c r="K143" s="14"/>
      <c r="L143" s="3">
        <v>45689</v>
      </c>
      <c r="M143" s="6">
        <v>0.84166666666666667</v>
      </c>
      <c r="N143" s="6">
        <v>0.84652777777777777</v>
      </c>
      <c r="O143" t="s">
        <v>19</v>
      </c>
      <c r="P143" t="s">
        <v>20</v>
      </c>
      <c r="Q143" s="11">
        <v>4.8611111111110938E-3</v>
      </c>
      <c r="S143" t="s">
        <v>155</v>
      </c>
      <c r="Y143" t="s">
        <v>123</v>
      </c>
      <c r="AA143" t="str" cm="1">
        <f t="array" ref="AA14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4" spans="2:27" x14ac:dyDescent="0.25">
      <c r="B144" s="7">
        <f>_xlfn.ISOWEEKNUM(CHPP_DELAY[[#This Row],[DATE]])</f>
        <v>5</v>
      </c>
      <c r="C144" s="2" t="str">
        <f>UPPER(TEXT(MONTH(CHPP_DELAY[[#This Row],[DATE]])*29,"mmm"))</f>
        <v>FEB</v>
      </c>
      <c r="D144" s="27">
        <f>YEAR(CHPP_DELAY[[#This Row],[DATE]])</f>
        <v>2025</v>
      </c>
      <c r="E144" s="11">
        <f>(CHPP_DELAY[[#This Row],[START]]-CHPP_DELAY[[#This Row],[STOP]])*24</f>
        <v>0.10000000000000231</v>
      </c>
      <c r="F144" s="14" t="str" cm="1">
        <f t="array" ref="F144">_xlfn.IFNA(_xlfn.IFS(CHPP_DELAY[[#This Row],[SCH MTN]]&lt;&gt;"","Scheduled",CHPP_DELAY[[#This Row],[UNSCH MTN]]&lt;&gt;"","Unscheduled"),"")</f>
        <v>Unscheduled</v>
      </c>
      <c r="G144" s="26">
        <f>24*(DAY(EOMONTH(CHPP_DELAY[[#This Row],[DATE]],0)))</f>
        <v>672</v>
      </c>
      <c r="H144" s="14">
        <v>0.85</v>
      </c>
      <c r="I144" s="14">
        <v>0.9</v>
      </c>
      <c r="J144" s="14"/>
      <c r="K144" s="14"/>
      <c r="L144" s="3">
        <v>45689</v>
      </c>
      <c r="M144" s="6">
        <v>0.85902777777777772</v>
      </c>
      <c r="N144" s="6">
        <v>0.86319444444444449</v>
      </c>
      <c r="O144" t="s">
        <v>19</v>
      </c>
      <c r="P144" t="s">
        <v>20</v>
      </c>
      <c r="Q144" s="11">
        <v>4.1666666666667629E-3</v>
      </c>
      <c r="S144" t="s">
        <v>155</v>
      </c>
      <c r="Y144" t="s">
        <v>123</v>
      </c>
      <c r="AA144" t="str" cm="1">
        <f t="array" ref="AA14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5" spans="2:27" x14ac:dyDescent="0.25">
      <c r="B145" s="7">
        <f>_xlfn.ISOWEEKNUM(CHPP_DELAY[[#This Row],[DATE]])</f>
        <v>5</v>
      </c>
      <c r="C145" s="2" t="str">
        <f>UPPER(TEXT(MONTH(CHPP_DELAY[[#This Row],[DATE]])*29,"mmm"))</f>
        <v>FEB</v>
      </c>
      <c r="D145" s="27">
        <f>YEAR(CHPP_DELAY[[#This Row],[DATE]])</f>
        <v>2025</v>
      </c>
      <c r="E145" s="11">
        <f>(CHPP_DELAY[[#This Row],[START]]-CHPP_DELAY[[#This Row],[STOP]])*24</f>
        <v>9.9999999999999645E-2</v>
      </c>
      <c r="F145" s="14" t="str" cm="1">
        <f t="array" ref="F145">_xlfn.IFNA(_xlfn.IFS(CHPP_DELAY[[#This Row],[SCH MTN]]&lt;&gt;"","Scheduled",CHPP_DELAY[[#This Row],[UNSCH MTN]]&lt;&gt;"","Unscheduled"),"")</f>
        <v>Unscheduled</v>
      </c>
      <c r="G145" s="26">
        <f>24*(DAY(EOMONTH(CHPP_DELAY[[#This Row],[DATE]],0)))</f>
        <v>672</v>
      </c>
      <c r="H145" s="14">
        <v>0.85</v>
      </c>
      <c r="I145" s="14">
        <v>0.9</v>
      </c>
      <c r="J145" s="14"/>
      <c r="K145" s="14"/>
      <c r="L145" s="3">
        <v>45689</v>
      </c>
      <c r="M145" s="6">
        <v>0.87013888888888891</v>
      </c>
      <c r="N145" s="6">
        <v>0.87430555555555556</v>
      </c>
      <c r="O145" t="s">
        <v>19</v>
      </c>
      <c r="P145" t="s">
        <v>20</v>
      </c>
      <c r="Q145" s="11">
        <v>4.1666666666666519E-3</v>
      </c>
      <c r="S145" t="s">
        <v>155</v>
      </c>
      <c r="Y145" t="s">
        <v>123</v>
      </c>
      <c r="AA145" t="str" cm="1">
        <f t="array" ref="AA14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6" spans="2:27" x14ac:dyDescent="0.25">
      <c r="B146" s="7">
        <f>_xlfn.ISOWEEKNUM(CHPP_DELAY[[#This Row],[DATE]])</f>
        <v>5</v>
      </c>
      <c r="C146" s="2" t="str">
        <f>UPPER(TEXT(MONTH(CHPP_DELAY[[#This Row],[DATE]])*29,"mmm"))</f>
        <v>FEB</v>
      </c>
      <c r="D146" s="27">
        <f>YEAR(CHPP_DELAY[[#This Row],[DATE]])</f>
        <v>2025</v>
      </c>
      <c r="E146" s="11">
        <f>(CHPP_DELAY[[#This Row],[START]]-CHPP_DELAY[[#This Row],[STOP]])*24</f>
        <v>9.9999999999999645E-2</v>
      </c>
      <c r="F146" s="14" t="str" cm="1">
        <f t="array" ref="F146">_xlfn.IFNA(_xlfn.IFS(CHPP_DELAY[[#This Row],[SCH MTN]]&lt;&gt;"","Scheduled",CHPP_DELAY[[#This Row],[UNSCH MTN]]&lt;&gt;"","Unscheduled"),"")</f>
        <v>Unscheduled</v>
      </c>
      <c r="G146" s="26">
        <f>24*(DAY(EOMONTH(CHPP_DELAY[[#This Row],[DATE]],0)))</f>
        <v>672</v>
      </c>
      <c r="H146" s="14">
        <v>0.85</v>
      </c>
      <c r="I146" s="14">
        <v>0.9</v>
      </c>
      <c r="J146" s="14"/>
      <c r="K146" s="14"/>
      <c r="L146" s="3">
        <v>45689</v>
      </c>
      <c r="M146" s="6">
        <v>0.88472222222222219</v>
      </c>
      <c r="N146" s="6">
        <v>0.88888888888888884</v>
      </c>
      <c r="O146" t="s">
        <v>19</v>
      </c>
      <c r="P146" t="s">
        <v>20</v>
      </c>
      <c r="Q146" s="11">
        <v>4.1666666666666519E-3</v>
      </c>
      <c r="S146" t="s">
        <v>155</v>
      </c>
      <c r="Y146" t="s">
        <v>123</v>
      </c>
      <c r="AA146" t="str" cm="1">
        <f t="array" ref="AA14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7" spans="2:27" x14ac:dyDescent="0.25">
      <c r="B147" s="7">
        <f>_xlfn.ISOWEEKNUM(CHPP_DELAY[[#This Row],[DATE]])</f>
        <v>5</v>
      </c>
      <c r="C147" s="2" t="str">
        <f>UPPER(TEXT(MONTH(CHPP_DELAY[[#This Row],[DATE]])*29,"mmm"))</f>
        <v>FEB</v>
      </c>
      <c r="D147" s="27">
        <f>YEAR(CHPP_DELAY[[#This Row],[DATE]])</f>
        <v>2025</v>
      </c>
      <c r="E147" s="11">
        <f>(CHPP_DELAY[[#This Row],[START]]-CHPP_DELAY[[#This Row],[STOP]])*24</f>
        <v>1.7000000000000006</v>
      </c>
      <c r="F147" s="14" t="str" cm="1">
        <f t="array" ref="F147">_xlfn.IFNA(_xlfn.IFS(CHPP_DELAY[[#This Row],[SCH MTN]]&lt;&gt;"","Scheduled",CHPP_DELAY[[#This Row],[UNSCH MTN]]&lt;&gt;"","Unscheduled"),"")</f>
        <v>Unscheduled</v>
      </c>
      <c r="G147" s="26">
        <f>24*(DAY(EOMONTH(CHPP_DELAY[[#This Row],[DATE]],0)))</f>
        <v>672</v>
      </c>
      <c r="H147" s="14">
        <v>0.85</v>
      </c>
      <c r="I147" s="14">
        <v>0.9</v>
      </c>
      <c r="J147" s="14"/>
      <c r="K147" s="14"/>
      <c r="L147" s="3">
        <v>45690</v>
      </c>
      <c r="M147" s="6">
        <v>0.27291666666666664</v>
      </c>
      <c r="N147" s="6">
        <v>0.34375</v>
      </c>
      <c r="O147" t="s">
        <v>16</v>
      </c>
      <c r="P147" t="s">
        <v>17</v>
      </c>
      <c r="Q147" s="11">
        <v>7.0833333333333359E-2</v>
      </c>
      <c r="S147" t="s">
        <v>155</v>
      </c>
      <c r="Y147" t="s">
        <v>203</v>
      </c>
      <c r="AA147" t="str" cm="1">
        <f t="array" ref="AA147">_xlfn.IFS(AND(CHPP_DELAY[[#This Row],[Column1]]="",CHPP_DELAY[[#This Row],[Column2]]=""),"",CHPP_DELAY[[#This Row],[Column1]]&lt;&gt;"",CHPP_DELAY[[#This Row],[Column1]],CHPP_DELAY[[#This Row],[Column2]]&lt;&gt;"",CHPP_DELAY[[#This Row],[Column2]])</f>
        <v>Desliming screen_panel_repair (due to panel broken)</v>
      </c>
    </row>
    <row r="148" spans="2:27" x14ac:dyDescent="0.25">
      <c r="B148" s="7">
        <f>_xlfn.ISOWEEKNUM(CHPP_DELAY[[#This Row],[DATE]])</f>
        <v>5</v>
      </c>
      <c r="C148" s="2" t="str">
        <f>UPPER(TEXT(MONTH(CHPP_DELAY[[#This Row],[DATE]])*29,"mmm"))</f>
        <v>FEB</v>
      </c>
      <c r="D148" s="27">
        <f>YEAR(CHPP_DELAY[[#This Row],[DATE]])</f>
        <v>2025</v>
      </c>
      <c r="E148" s="11">
        <f>(CHPP_DELAY[[#This Row],[START]]-CHPP_DELAY[[#This Row],[STOP]])*24</f>
        <v>1.2333333333333329</v>
      </c>
      <c r="F148" s="14" t="str" cm="1">
        <f t="array" ref="F148">_xlfn.IFNA(_xlfn.IFS(CHPP_DELAY[[#This Row],[SCH MTN]]&lt;&gt;"","Scheduled",CHPP_DELAY[[#This Row],[UNSCH MTN]]&lt;&gt;"","Unscheduled"),"")</f>
        <v>Unscheduled</v>
      </c>
      <c r="G148" s="26">
        <f>24*(DAY(EOMONTH(CHPP_DELAY[[#This Row],[DATE]],0)))</f>
        <v>672</v>
      </c>
      <c r="H148" s="14">
        <v>0.85</v>
      </c>
      <c r="I148" s="14">
        <v>0.9</v>
      </c>
      <c r="J148" s="14"/>
      <c r="K148" s="14"/>
      <c r="L148" s="3">
        <v>45690</v>
      </c>
      <c r="M148" s="6">
        <v>0.43194444444444446</v>
      </c>
      <c r="N148" s="6">
        <v>0.48333333333333334</v>
      </c>
      <c r="O148" t="s">
        <v>16</v>
      </c>
      <c r="P148" t="s">
        <v>17</v>
      </c>
      <c r="Q148" s="11">
        <v>5.1388888888888873E-2</v>
      </c>
      <c r="S148" t="s">
        <v>155</v>
      </c>
      <c r="Y148" t="s">
        <v>203</v>
      </c>
      <c r="AA148" t="str" cm="1">
        <f t="array" ref="AA148">_xlfn.IFS(AND(CHPP_DELAY[[#This Row],[Column1]]="",CHPP_DELAY[[#This Row],[Column2]]=""),"",CHPP_DELAY[[#This Row],[Column1]]&lt;&gt;"",CHPP_DELAY[[#This Row],[Column1]],CHPP_DELAY[[#This Row],[Column2]]&lt;&gt;"",CHPP_DELAY[[#This Row],[Column2]])</f>
        <v>Desliming screen_panel_repair (due to panel broken)</v>
      </c>
    </row>
    <row r="149" spans="2:27" x14ac:dyDescent="0.25">
      <c r="B149" s="7">
        <f>_xlfn.ISOWEEKNUM(CHPP_DELAY[[#This Row],[DATE]])</f>
        <v>5</v>
      </c>
      <c r="C149" s="2" t="str">
        <f>UPPER(TEXT(MONTH(CHPP_DELAY[[#This Row],[DATE]])*29,"mmm"))</f>
        <v>FEB</v>
      </c>
      <c r="D149" s="27">
        <f>YEAR(CHPP_DELAY[[#This Row],[DATE]])</f>
        <v>2025</v>
      </c>
      <c r="E149" s="11">
        <f>(CHPP_DELAY[[#This Row],[START]]-CHPP_DELAY[[#This Row],[STOP]])*24</f>
        <v>0.13333333333333552</v>
      </c>
      <c r="F149" s="14" t="str" cm="1">
        <f t="array" ref="F149">_xlfn.IFNA(_xlfn.IFS(CHPP_DELAY[[#This Row],[SCH MTN]]&lt;&gt;"","Scheduled",CHPP_DELAY[[#This Row],[UNSCH MTN]]&lt;&gt;"","Unscheduled"),"")</f>
        <v>Unscheduled</v>
      </c>
      <c r="G149" s="26">
        <f>24*(DAY(EOMONTH(CHPP_DELAY[[#This Row],[DATE]],0)))</f>
        <v>672</v>
      </c>
      <c r="H149" s="14">
        <v>0.85</v>
      </c>
      <c r="I149" s="14">
        <v>0.9</v>
      </c>
      <c r="J149" s="14"/>
      <c r="K149" s="14"/>
      <c r="L149" s="3">
        <v>45690</v>
      </c>
      <c r="M149" s="6">
        <v>0.51527777777777772</v>
      </c>
      <c r="N149" s="6">
        <v>0.52083333333333337</v>
      </c>
      <c r="O149" t="s">
        <v>19</v>
      </c>
      <c r="P149" t="s">
        <v>20</v>
      </c>
      <c r="Q149" s="11">
        <v>5.5555555555556468E-3</v>
      </c>
      <c r="S149" t="s">
        <v>155</v>
      </c>
      <c r="Y149" t="s">
        <v>123</v>
      </c>
      <c r="AA149" t="str" cm="1">
        <f t="array" ref="AA14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0" spans="2:27" x14ac:dyDescent="0.25">
      <c r="B150" s="7">
        <f>_xlfn.ISOWEEKNUM(CHPP_DELAY[[#This Row],[DATE]])</f>
        <v>5</v>
      </c>
      <c r="C150" s="2" t="str">
        <f>UPPER(TEXT(MONTH(CHPP_DELAY[[#This Row],[DATE]])*29,"mmm"))</f>
        <v>FEB</v>
      </c>
      <c r="D150" s="27">
        <f>YEAR(CHPP_DELAY[[#This Row],[DATE]])</f>
        <v>2025</v>
      </c>
      <c r="E150" s="11">
        <f>(CHPP_DELAY[[#This Row],[START]]-CHPP_DELAY[[#This Row],[STOP]])*24</f>
        <v>0.13333333333333286</v>
      </c>
      <c r="F150" s="14" t="str" cm="1">
        <f t="array" ref="F150">_xlfn.IFNA(_xlfn.IFS(CHPP_DELAY[[#This Row],[SCH MTN]]&lt;&gt;"","Scheduled",CHPP_DELAY[[#This Row],[UNSCH MTN]]&lt;&gt;"","Unscheduled"),"")</f>
        <v>Unscheduled</v>
      </c>
      <c r="G150" s="26">
        <f>24*(DAY(EOMONTH(CHPP_DELAY[[#This Row],[DATE]],0)))</f>
        <v>672</v>
      </c>
      <c r="H150" s="14">
        <v>0.85</v>
      </c>
      <c r="I150" s="14">
        <v>0.9</v>
      </c>
      <c r="J150" s="14"/>
      <c r="K150" s="14"/>
      <c r="L150" s="3">
        <v>45690</v>
      </c>
      <c r="M150" s="6">
        <v>0.52708333333333335</v>
      </c>
      <c r="N150" s="6">
        <v>0.53263888888888888</v>
      </c>
      <c r="O150" t="s">
        <v>19</v>
      </c>
      <c r="P150" t="s">
        <v>20</v>
      </c>
      <c r="Q150" s="11">
        <v>5.5555555555555358E-3</v>
      </c>
      <c r="S150" t="s">
        <v>155</v>
      </c>
      <c r="Y150" t="s">
        <v>123</v>
      </c>
      <c r="AA150" t="str" cm="1">
        <f t="array" ref="AA15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1" spans="2:27" x14ac:dyDescent="0.25">
      <c r="B151" s="7">
        <f>_xlfn.ISOWEEKNUM(CHPP_DELAY[[#This Row],[DATE]])</f>
        <v>5</v>
      </c>
      <c r="C151" s="2" t="str">
        <f>UPPER(TEXT(MONTH(CHPP_DELAY[[#This Row],[DATE]])*29,"mmm"))</f>
        <v>FEB</v>
      </c>
      <c r="D151" s="27">
        <f>YEAR(CHPP_DELAY[[#This Row],[DATE]])</f>
        <v>2025</v>
      </c>
      <c r="E151" s="11">
        <f>(CHPP_DELAY[[#This Row],[START]]-CHPP_DELAY[[#This Row],[STOP]])*24</f>
        <v>0.11666666666666625</v>
      </c>
      <c r="F151" s="14" t="str" cm="1">
        <f t="array" ref="F151">_xlfn.IFNA(_xlfn.IFS(CHPP_DELAY[[#This Row],[SCH MTN]]&lt;&gt;"","Scheduled",CHPP_DELAY[[#This Row],[UNSCH MTN]]&lt;&gt;"","Unscheduled"),"")</f>
        <v>Unscheduled</v>
      </c>
      <c r="G151" s="26">
        <f>24*(DAY(EOMONTH(CHPP_DELAY[[#This Row],[DATE]],0)))</f>
        <v>672</v>
      </c>
      <c r="H151" s="14">
        <v>0.85</v>
      </c>
      <c r="I151" s="14">
        <v>0.9</v>
      </c>
      <c r="J151" s="14"/>
      <c r="K151" s="14"/>
      <c r="L151" s="3">
        <v>45690</v>
      </c>
      <c r="M151" s="6">
        <v>0.54166666666666663</v>
      </c>
      <c r="N151" s="6">
        <v>0.54652777777777772</v>
      </c>
      <c r="O151" t="s">
        <v>19</v>
      </c>
      <c r="P151" t="s">
        <v>20</v>
      </c>
      <c r="Q151" s="11">
        <v>4.8611111111110938E-3</v>
      </c>
      <c r="S151" t="s">
        <v>155</v>
      </c>
      <c r="Y151" t="s">
        <v>123</v>
      </c>
      <c r="AA151" t="str" cm="1">
        <f t="array" ref="AA15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2" spans="2:27" x14ac:dyDescent="0.25">
      <c r="B152" s="7">
        <f>_xlfn.ISOWEEKNUM(CHPP_DELAY[[#This Row],[DATE]])</f>
        <v>5</v>
      </c>
      <c r="C152" s="2" t="str">
        <f>UPPER(TEXT(MONTH(CHPP_DELAY[[#This Row],[DATE]])*29,"mmm"))</f>
        <v>FEB</v>
      </c>
      <c r="D152" s="27">
        <f>YEAR(CHPP_DELAY[[#This Row],[DATE]])</f>
        <v>2025</v>
      </c>
      <c r="E152" s="11">
        <f>(CHPP_DELAY[[#This Row],[START]]-CHPP_DELAY[[#This Row],[STOP]])*24</f>
        <v>0.76666666666666661</v>
      </c>
      <c r="F152" s="14" t="str" cm="1">
        <f t="array" ref="F152">_xlfn.IFNA(_xlfn.IFS(CHPP_DELAY[[#This Row],[SCH MTN]]&lt;&gt;"","Scheduled",CHPP_DELAY[[#This Row],[UNSCH MTN]]&lt;&gt;"","Unscheduled"),"")</f>
        <v/>
      </c>
      <c r="G152" s="26">
        <f>24*(DAY(EOMONTH(CHPP_DELAY[[#This Row],[DATE]],0)))</f>
        <v>672</v>
      </c>
      <c r="H152" s="14">
        <v>0.85</v>
      </c>
      <c r="I152" s="14">
        <v>0.9</v>
      </c>
      <c r="J152" s="14"/>
      <c r="K152" s="14"/>
      <c r="L152" s="3">
        <v>45690</v>
      </c>
      <c r="M152" s="6">
        <v>0.82499999999999996</v>
      </c>
      <c r="N152" s="6">
        <v>0.8569444444444444</v>
      </c>
      <c r="O152" t="s">
        <v>81</v>
      </c>
      <c r="P152" t="s">
        <v>82</v>
      </c>
      <c r="Q152" s="11">
        <v>3.1944444444444442E-2</v>
      </c>
      <c r="V152" t="s">
        <v>173</v>
      </c>
      <c r="Y152" t="s">
        <v>730</v>
      </c>
      <c r="AA152" t="str" cm="1">
        <f t="array" ref="AA152">_xlfn.IFS(AND(CHPP_DELAY[[#This Row],[Column1]]="",CHPP_DELAY[[#This Row],[Column2]]=""),"",CHPP_DELAY[[#This Row],[Column1]]&lt;&gt;"",CHPP_DELAY[[#This Row],[Column1]],CHPP_DELAY[[#This Row],[Column2]]&lt;&gt;"",CHPP_DELAY[[#This Row],[Column2]])</f>
        <v>Plant feed bin_low level (due to Loader breakdown)</v>
      </c>
    </row>
    <row r="153" spans="2:27" x14ac:dyDescent="0.25">
      <c r="B153" s="7">
        <f>_xlfn.ISOWEEKNUM(CHPP_DELAY[[#This Row],[DATE]])</f>
        <v>6</v>
      </c>
      <c r="C153" s="2" t="str">
        <f>UPPER(TEXT(MONTH(CHPP_DELAY[[#This Row],[DATE]])*29,"mmm"))</f>
        <v>FEB</v>
      </c>
      <c r="D153" s="27">
        <f>YEAR(CHPP_DELAY[[#This Row],[DATE]])</f>
        <v>2025</v>
      </c>
      <c r="E153" s="11">
        <f>(CHPP_DELAY[[#This Row],[START]]-CHPP_DELAY[[#This Row],[STOP]])*24</f>
        <v>9.9999999999999645E-2</v>
      </c>
      <c r="F153" s="14" t="str" cm="1">
        <f t="array" ref="F153">_xlfn.IFNA(_xlfn.IFS(CHPP_DELAY[[#This Row],[SCH MTN]]&lt;&gt;"","Scheduled",CHPP_DELAY[[#This Row],[UNSCH MTN]]&lt;&gt;"","Unscheduled"),"")</f>
        <v>Unscheduled</v>
      </c>
      <c r="G153" s="26">
        <f>24*(DAY(EOMONTH(CHPP_DELAY[[#This Row],[DATE]],0)))</f>
        <v>672</v>
      </c>
      <c r="H153" s="14">
        <v>0.85</v>
      </c>
      <c r="I153" s="14">
        <v>0.9</v>
      </c>
      <c r="J153" s="14"/>
      <c r="K153" s="14"/>
      <c r="L153" s="3">
        <v>45691</v>
      </c>
      <c r="M153" s="6">
        <v>0.69097222222222221</v>
      </c>
      <c r="N153" s="6">
        <v>0.69513888888888886</v>
      </c>
      <c r="O153" t="s">
        <v>19</v>
      </c>
      <c r="P153" t="s">
        <v>20</v>
      </c>
      <c r="Q153" s="11">
        <v>4.1666666666666519E-3</v>
      </c>
      <c r="S153" t="s">
        <v>155</v>
      </c>
      <c r="Y153" t="s">
        <v>123</v>
      </c>
      <c r="AA153" t="str" cm="1">
        <f t="array" ref="AA15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4" spans="2:27" x14ac:dyDescent="0.25">
      <c r="B154" s="7">
        <f>_xlfn.ISOWEEKNUM(CHPP_DELAY[[#This Row],[DATE]])</f>
        <v>6</v>
      </c>
      <c r="C154" s="2" t="str">
        <f>UPPER(TEXT(MONTH(CHPP_DELAY[[#This Row],[DATE]])*29,"mmm"))</f>
        <v>FEB</v>
      </c>
      <c r="D154" s="27">
        <f>YEAR(CHPP_DELAY[[#This Row],[DATE]])</f>
        <v>2025</v>
      </c>
      <c r="E154" s="11">
        <f>(CHPP_DELAY[[#This Row],[START]]-CHPP_DELAY[[#This Row],[STOP]])*24</f>
        <v>8.3333333333333037E-2</v>
      </c>
      <c r="F154" s="14" t="str" cm="1">
        <f t="array" ref="F154">_xlfn.IFNA(_xlfn.IFS(CHPP_DELAY[[#This Row],[SCH MTN]]&lt;&gt;"","Scheduled",CHPP_DELAY[[#This Row],[UNSCH MTN]]&lt;&gt;"","Unscheduled"),"")</f>
        <v>Unscheduled</v>
      </c>
      <c r="G154" s="26">
        <f>24*(DAY(EOMONTH(CHPP_DELAY[[#This Row],[DATE]],0)))</f>
        <v>672</v>
      </c>
      <c r="H154" s="14">
        <v>0.85</v>
      </c>
      <c r="I154" s="14">
        <v>0.9</v>
      </c>
      <c r="J154" s="14"/>
      <c r="K154" s="14"/>
      <c r="L154" s="3">
        <v>45691</v>
      </c>
      <c r="M154" s="6">
        <v>0.70347222222222228</v>
      </c>
      <c r="N154" s="6">
        <v>0.70694444444444449</v>
      </c>
      <c r="O154" t="s">
        <v>19</v>
      </c>
      <c r="P154" t="s">
        <v>20</v>
      </c>
      <c r="Q154" s="11">
        <v>3.4722222222222099E-3</v>
      </c>
      <c r="S154" t="s">
        <v>155</v>
      </c>
      <c r="Y154" t="s">
        <v>123</v>
      </c>
      <c r="AA154" t="str" cm="1">
        <f t="array" ref="AA15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 spans="2:27" x14ac:dyDescent="0.25">
      <c r="B155" s="7">
        <f>_xlfn.ISOWEEKNUM(CHPP_DELAY[[#This Row],[DATE]])</f>
        <v>6</v>
      </c>
      <c r="C155" s="2" t="str">
        <f>UPPER(TEXT(MONTH(CHPP_DELAY[[#This Row],[DATE]])*29,"mmm"))</f>
        <v>FEB</v>
      </c>
      <c r="D155" s="27">
        <f>YEAR(CHPP_DELAY[[#This Row],[DATE]])</f>
        <v>2025</v>
      </c>
      <c r="E155" s="11">
        <f>(CHPP_DELAY[[#This Row],[START]]-CHPP_DELAY[[#This Row],[STOP]])*24</f>
        <v>0.38333333333333464</v>
      </c>
      <c r="F155" s="14" t="str" cm="1">
        <f t="array" ref="F155">_xlfn.IFNA(_xlfn.IFS(CHPP_DELAY[[#This Row],[SCH MTN]]&lt;&gt;"","Scheduled",CHPP_DELAY[[#This Row],[UNSCH MTN]]&lt;&gt;"","Unscheduled"),"")</f>
        <v>Unscheduled</v>
      </c>
      <c r="G155" s="26">
        <f>24*(DAY(EOMONTH(CHPP_DELAY[[#This Row],[DATE]],0)))</f>
        <v>672</v>
      </c>
      <c r="H155" s="14">
        <v>0.85</v>
      </c>
      <c r="I155" s="14">
        <v>0.9</v>
      </c>
      <c r="J155" s="14"/>
      <c r="K155" s="14"/>
      <c r="L155" s="3">
        <v>45691</v>
      </c>
      <c r="M155" s="6">
        <v>0.8520833333333333</v>
      </c>
      <c r="N155" s="6">
        <v>0.86805555555555558</v>
      </c>
      <c r="O155" t="s">
        <v>35</v>
      </c>
      <c r="P155" t="s">
        <v>36</v>
      </c>
      <c r="Q155" s="11">
        <v>1.5972222222222276E-2</v>
      </c>
      <c r="S155" t="s">
        <v>155</v>
      </c>
      <c r="Y155" t="s">
        <v>731</v>
      </c>
      <c r="AA155" t="str" cm="1">
        <f t="array" ref="AA155">_xlfn.IFS(AND(CHPP_DELAY[[#This Row],[Column1]]="",CHPP_DELAY[[#This Row],[Column2]]=""),"",CHPP_DELAY[[#This Row],[Column1]]&lt;&gt;"",CHPP_DELAY[[#This Row],[Column1]],CHPP_DELAY[[#This Row],[Column2]]&lt;&gt;"",CHPP_DELAY[[#This Row],[Column2]])</f>
        <v>Sinks screen_exciter_repair (due to cover exciter sinks screen release)</v>
      </c>
    </row>
    <row r="156" spans="2:27" x14ac:dyDescent="0.25">
      <c r="B156" s="7">
        <f>_xlfn.ISOWEEKNUM(CHPP_DELAY[[#This Row],[DATE]])</f>
        <v>6</v>
      </c>
      <c r="C156" s="2" t="str">
        <f>UPPER(TEXT(MONTH(CHPP_DELAY[[#This Row],[DATE]])*29,"mmm"))</f>
        <v>FEB</v>
      </c>
      <c r="D156" s="27">
        <f>YEAR(CHPP_DELAY[[#This Row],[DATE]])</f>
        <v>2025</v>
      </c>
      <c r="E156" s="11">
        <f>(CHPP_DELAY[[#This Row],[START]]-CHPP_DELAY[[#This Row],[STOP]])*24</f>
        <v>9.9999999999999645E-2</v>
      </c>
      <c r="F156" s="14" t="str" cm="1">
        <f t="array" ref="F156">_xlfn.IFNA(_xlfn.IFS(CHPP_DELAY[[#This Row],[SCH MTN]]&lt;&gt;"","Scheduled",CHPP_DELAY[[#This Row],[UNSCH MTN]]&lt;&gt;"","Unscheduled"),"")</f>
        <v/>
      </c>
      <c r="G156" s="26">
        <f>24*(DAY(EOMONTH(CHPP_DELAY[[#This Row],[DATE]],0)))</f>
        <v>672</v>
      </c>
      <c r="H156" s="14">
        <v>0.85</v>
      </c>
      <c r="I156" s="14">
        <v>0.9</v>
      </c>
      <c r="J156" s="14"/>
      <c r="K156" s="14"/>
      <c r="L156" s="3">
        <v>45692</v>
      </c>
      <c r="M156" s="6">
        <v>0.38333333333333336</v>
      </c>
      <c r="N156" s="6">
        <v>0.38750000000000001</v>
      </c>
      <c r="O156" t="s">
        <v>19</v>
      </c>
      <c r="P156" t="s">
        <v>20</v>
      </c>
      <c r="Q156" s="11">
        <v>4.1666666666666519E-3</v>
      </c>
      <c r="U156" t="s">
        <v>137</v>
      </c>
      <c r="Y156" t="s">
        <v>180</v>
      </c>
      <c r="AA156" t="str" cm="1">
        <f t="array" ref="AA15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7" spans="2:27" x14ac:dyDescent="0.25">
      <c r="B157" s="7">
        <f>_xlfn.ISOWEEKNUM(CHPP_DELAY[[#This Row],[DATE]])</f>
        <v>6</v>
      </c>
      <c r="C157" s="2" t="str">
        <f>UPPER(TEXT(MONTH(CHPP_DELAY[[#This Row],[DATE]])*29,"mmm"))</f>
        <v>FEB</v>
      </c>
      <c r="D157" s="27">
        <f>YEAR(CHPP_DELAY[[#This Row],[DATE]])</f>
        <v>2025</v>
      </c>
      <c r="E157" s="11">
        <f>(CHPP_DELAY[[#This Row],[START]]-CHPP_DELAY[[#This Row],[STOP]])*24</f>
        <v>8.3333333333333037E-2</v>
      </c>
      <c r="F157" s="14" t="str" cm="1">
        <f t="array" ref="F157">_xlfn.IFNA(_xlfn.IFS(CHPP_DELAY[[#This Row],[SCH MTN]]&lt;&gt;"","Scheduled",CHPP_DELAY[[#This Row],[UNSCH MTN]]&lt;&gt;"","Unscheduled"),"")</f>
        <v/>
      </c>
      <c r="G157" s="26">
        <f>24*(DAY(EOMONTH(CHPP_DELAY[[#This Row],[DATE]],0)))</f>
        <v>672</v>
      </c>
      <c r="H157" s="14">
        <v>0.85</v>
      </c>
      <c r="I157" s="14">
        <v>0.9</v>
      </c>
      <c r="J157" s="14"/>
      <c r="K157" s="14"/>
      <c r="L157" s="3">
        <v>45692</v>
      </c>
      <c r="M157" s="6">
        <v>0.40416666666666667</v>
      </c>
      <c r="N157" s="6">
        <v>0.40763888888888888</v>
      </c>
      <c r="O157" t="s">
        <v>19</v>
      </c>
      <c r="P157" t="s">
        <v>20</v>
      </c>
      <c r="Q157" s="11">
        <v>3.4722222222222099E-3</v>
      </c>
      <c r="U157" t="s">
        <v>137</v>
      </c>
      <c r="Y157" t="s">
        <v>180</v>
      </c>
      <c r="AA157" t="str" cm="1">
        <f t="array" ref="AA15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8" spans="2:27" x14ac:dyDescent="0.25">
      <c r="B158" s="7">
        <f>_xlfn.ISOWEEKNUM(CHPP_DELAY[[#This Row],[DATE]])</f>
        <v>6</v>
      </c>
      <c r="C158" s="2" t="str">
        <f>UPPER(TEXT(MONTH(CHPP_DELAY[[#This Row],[DATE]])*29,"mmm"))</f>
        <v>FEB</v>
      </c>
      <c r="D158" s="27">
        <f>YEAR(CHPP_DELAY[[#This Row],[DATE]])</f>
        <v>2025</v>
      </c>
      <c r="E158" s="11">
        <f>(CHPP_DELAY[[#This Row],[START]]-CHPP_DELAY[[#This Row],[STOP]])*24</f>
        <v>9.9999999999999645E-2</v>
      </c>
      <c r="F158" s="14" t="str" cm="1">
        <f t="array" ref="F158">_xlfn.IFNA(_xlfn.IFS(CHPP_DELAY[[#This Row],[SCH MTN]]&lt;&gt;"","Scheduled",CHPP_DELAY[[#This Row],[UNSCH MTN]]&lt;&gt;"","Unscheduled"),"")</f>
        <v/>
      </c>
      <c r="G158" s="26">
        <f>24*(DAY(EOMONTH(CHPP_DELAY[[#This Row],[DATE]],0)))</f>
        <v>672</v>
      </c>
      <c r="H158" s="14">
        <v>0.85</v>
      </c>
      <c r="I158" s="14">
        <v>0.9</v>
      </c>
      <c r="J158" s="14"/>
      <c r="K158" s="14"/>
      <c r="L158" s="3">
        <v>45692</v>
      </c>
      <c r="M158" s="6">
        <v>0.64236111111111116</v>
      </c>
      <c r="N158" s="6">
        <v>0.64652777777777781</v>
      </c>
      <c r="O158" t="s">
        <v>19</v>
      </c>
      <c r="P158" t="s">
        <v>20</v>
      </c>
      <c r="Q158" s="11">
        <v>4.1666666666666519E-3</v>
      </c>
      <c r="U158" t="s">
        <v>137</v>
      </c>
      <c r="Y158" t="s">
        <v>180</v>
      </c>
      <c r="AA158" t="str" cm="1">
        <f t="array" ref="AA15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9" spans="2:27" x14ac:dyDescent="0.25">
      <c r="B159" s="7">
        <f>_xlfn.ISOWEEKNUM(CHPP_DELAY[[#This Row],[DATE]])</f>
        <v>6</v>
      </c>
      <c r="C159" s="2" t="str">
        <f>UPPER(TEXT(MONTH(CHPP_DELAY[[#This Row],[DATE]])*29,"mmm"))</f>
        <v>FEB</v>
      </c>
      <c r="D159" s="27">
        <f>YEAR(CHPP_DELAY[[#This Row],[DATE]])</f>
        <v>2025</v>
      </c>
      <c r="E159" s="11">
        <f>(CHPP_DELAY[[#This Row],[START]]-CHPP_DELAY[[#This Row],[STOP]])*24</f>
        <v>8.3333333333333037E-2</v>
      </c>
      <c r="F159" s="14" t="str" cm="1">
        <f t="array" ref="F159">_xlfn.IFNA(_xlfn.IFS(CHPP_DELAY[[#This Row],[SCH MTN]]&lt;&gt;"","Scheduled",CHPP_DELAY[[#This Row],[UNSCH MTN]]&lt;&gt;"","Unscheduled"),"")</f>
        <v/>
      </c>
      <c r="G159" s="26">
        <f>24*(DAY(EOMONTH(CHPP_DELAY[[#This Row],[DATE]],0)))</f>
        <v>672</v>
      </c>
      <c r="H159" s="14">
        <v>0.85</v>
      </c>
      <c r="I159" s="14">
        <v>0.9</v>
      </c>
      <c r="J159" s="14"/>
      <c r="K159" s="14"/>
      <c r="L159" s="3">
        <v>45692</v>
      </c>
      <c r="M159" s="6">
        <v>0.72083333333333333</v>
      </c>
      <c r="N159" s="6">
        <v>0.72430555555555554</v>
      </c>
      <c r="O159" t="s">
        <v>19</v>
      </c>
      <c r="P159" t="s">
        <v>20</v>
      </c>
      <c r="Q159" s="11">
        <v>3.4722222222222099E-3</v>
      </c>
      <c r="U159" t="s">
        <v>137</v>
      </c>
      <c r="Y159" t="s">
        <v>180</v>
      </c>
      <c r="AA159" t="str" cm="1">
        <f t="array" ref="AA15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0" spans="2:27" x14ac:dyDescent="0.25">
      <c r="B160" s="7">
        <f>_xlfn.ISOWEEKNUM(CHPP_DELAY[[#This Row],[DATE]])</f>
        <v>6</v>
      </c>
      <c r="C160" s="2" t="str">
        <f>UPPER(TEXT(MONTH(CHPP_DELAY[[#This Row],[DATE]])*29,"mmm"))</f>
        <v>FEB</v>
      </c>
      <c r="D160" s="27">
        <f>YEAR(CHPP_DELAY[[#This Row],[DATE]])</f>
        <v>2025</v>
      </c>
      <c r="E160" s="11">
        <f>(CHPP_DELAY[[#This Row],[START]]-CHPP_DELAY[[#This Row],[STOP]])*24</f>
        <v>0.11666666666666625</v>
      </c>
      <c r="F160" s="14" t="str" cm="1">
        <f t="array" ref="F160">_xlfn.IFNA(_xlfn.IFS(CHPP_DELAY[[#This Row],[SCH MTN]]&lt;&gt;"","Scheduled",CHPP_DELAY[[#This Row],[UNSCH MTN]]&lt;&gt;"","Unscheduled"),"")</f>
        <v/>
      </c>
      <c r="G160" s="26">
        <f>24*(DAY(EOMONTH(CHPP_DELAY[[#This Row],[DATE]],0)))</f>
        <v>672</v>
      </c>
      <c r="H160" s="14">
        <v>0.85</v>
      </c>
      <c r="I160" s="14">
        <v>0.9</v>
      </c>
      <c r="J160" s="14"/>
      <c r="K160" s="14"/>
      <c r="L160" s="3">
        <v>45692</v>
      </c>
      <c r="M160" s="6">
        <v>0.75416666666666665</v>
      </c>
      <c r="N160" s="6">
        <v>0.75902777777777775</v>
      </c>
      <c r="O160" t="s">
        <v>19</v>
      </c>
      <c r="P160" t="s">
        <v>20</v>
      </c>
      <c r="Q160" s="11">
        <v>4.8611111111110938E-3</v>
      </c>
      <c r="U160" t="s">
        <v>137</v>
      </c>
      <c r="Y160" t="s">
        <v>180</v>
      </c>
      <c r="AA160" t="str" cm="1">
        <f t="array" ref="AA16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1" spans="2:27" x14ac:dyDescent="0.25">
      <c r="B161" s="7">
        <f>_xlfn.ISOWEEKNUM(CHPP_DELAY[[#This Row],[DATE]])</f>
        <v>6</v>
      </c>
      <c r="C161" s="2" t="str">
        <f>UPPER(TEXT(MONTH(CHPP_DELAY[[#This Row],[DATE]])*29,"mmm"))</f>
        <v>FEB</v>
      </c>
      <c r="D161" s="27">
        <f>YEAR(CHPP_DELAY[[#This Row],[DATE]])</f>
        <v>2025</v>
      </c>
      <c r="E161" s="11">
        <f>(CHPP_DELAY[[#This Row],[START]]-CHPP_DELAY[[#This Row],[STOP]])*24</f>
        <v>0.18333333333333535</v>
      </c>
      <c r="F161" s="14" t="str" cm="1">
        <f t="array" ref="F161">_xlfn.IFNA(_xlfn.IFS(CHPP_DELAY[[#This Row],[SCH MTN]]&lt;&gt;"","Scheduled",CHPP_DELAY[[#This Row],[UNSCH MTN]]&lt;&gt;"","Unscheduled"),"")</f>
        <v/>
      </c>
      <c r="G161" s="26">
        <f>24*(DAY(EOMONTH(CHPP_DELAY[[#This Row],[DATE]],0)))</f>
        <v>672</v>
      </c>
      <c r="H161" s="14">
        <v>0.85</v>
      </c>
      <c r="I161" s="14">
        <v>0.9</v>
      </c>
      <c r="J161" s="14"/>
      <c r="K161" s="14"/>
      <c r="L161" s="3">
        <v>45692</v>
      </c>
      <c r="M161" s="6">
        <v>0.97847222222222219</v>
      </c>
      <c r="N161" s="6">
        <v>0.98611111111111116</v>
      </c>
      <c r="O161" t="s">
        <v>19</v>
      </c>
      <c r="P161" t="s">
        <v>20</v>
      </c>
      <c r="Q161" s="11">
        <v>7.6388888888889728E-3</v>
      </c>
      <c r="U161" t="s">
        <v>137</v>
      </c>
      <c r="Y161" t="s">
        <v>180</v>
      </c>
      <c r="AA161" t="str" cm="1">
        <f t="array" ref="AA16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2" spans="2:27" x14ac:dyDescent="0.25">
      <c r="B162" s="7">
        <f>_xlfn.ISOWEEKNUM(CHPP_DELAY[[#This Row],[DATE]])</f>
        <v>6</v>
      </c>
      <c r="C162" s="2" t="str">
        <f>UPPER(TEXT(MONTH(CHPP_DELAY[[#This Row],[DATE]])*29,"mmm"))</f>
        <v>FEB</v>
      </c>
      <c r="D162" s="27">
        <f>YEAR(CHPP_DELAY[[#This Row],[DATE]])</f>
        <v>2025</v>
      </c>
      <c r="E162" s="11">
        <f>(CHPP_DELAY[[#This Row],[START]]-CHPP_DELAY[[#This Row],[STOP]])*24</f>
        <v>9.9999999999999645E-2</v>
      </c>
      <c r="F162" s="14" t="str" cm="1">
        <f t="array" ref="F162">_xlfn.IFNA(_xlfn.IFS(CHPP_DELAY[[#This Row],[SCH MTN]]&lt;&gt;"","Scheduled",CHPP_DELAY[[#This Row],[UNSCH MTN]]&lt;&gt;"","Unscheduled"),"")</f>
        <v/>
      </c>
      <c r="G162" s="26">
        <f>24*(DAY(EOMONTH(CHPP_DELAY[[#This Row],[DATE]],0)))</f>
        <v>672</v>
      </c>
      <c r="H162" s="14">
        <v>0.85</v>
      </c>
      <c r="I162" s="14">
        <v>0.9</v>
      </c>
      <c r="J162" s="14"/>
      <c r="K162" s="14"/>
      <c r="L162" s="3">
        <v>45692</v>
      </c>
      <c r="M162" s="6">
        <v>1.0097222222222222</v>
      </c>
      <c r="N162" s="6">
        <v>1.0138888888888888</v>
      </c>
      <c r="O162" t="s">
        <v>19</v>
      </c>
      <c r="P162" t="s">
        <v>20</v>
      </c>
      <c r="Q162" s="11">
        <v>4.1666666666666519E-3</v>
      </c>
      <c r="U162" t="s">
        <v>137</v>
      </c>
      <c r="Y162" t="s">
        <v>180</v>
      </c>
      <c r="AA162" t="str" cm="1">
        <f t="array" ref="AA16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3" spans="2:27" x14ac:dyDescent="0.25">
      <c r="B163" s="7">
        <f>_xlfn.ISOWEEKNUM(CHPP_DELAY[[#This Row],[DATE]])</f>
        <v>6</v>
      </c>
      <c r="C163" s="2" t="str">
        <f>UPPER(TEXT(MONTH(CHPP_DELAY[[#This Row],[DATE]])*29,"mmm"))</f>
        <v>FEB</v>
      </c>
      <c r="D163" s="27">
        <f>YEAR(CHPP_DELAY[[#This Row],[DATE]])</f>
        <v>2025</v>
      </c>
      <c r="E163" s="11">
        <f>(CHPP_DELAY[[#This Row],[START]]-CHPP_DELAY[[#This Row],[STOP]])*24</f>
        <v>2.433333333333334</v>
      </c>
      <c r="F163" s="14" t="str" cm="1">
        <f t="array" ref="F163">_xlfn.IFNA(_xlfn.IFS(CHPP_DELAY[[#This Row],[SCH MTN]]&lt;&gt;"","Scheduled",CHPP_DELAY[[#This Row],[UNSCH MTN]]&lt;&gt;"","Unscheduled"),"")</f>
        <v/>
      </c>
      <c r="G163" s="26">
        <f>24*(DAY(EOMONTH(CHPP_DELAY[[#This Row],[DATE]],0)))</f>
        <v>672</v>
      </c>
      <c r="H163" s="14">
        <v>0.85</v>
      </c>
      <c r="I163" s="14">
        <v>0.9</v>
      </c>
      <c r="J163" s="14"/>
      <c r="K163" s="14"/>
      <c r="L163" s="3">
        <v>45693</v>
      </c>
      <c r="M163" s="6">
        <v>0.25624999999999998</v>
      </c>
      <c r="N163" s="6">
        <v>0.3576388888888889</v>
      </c>
      <c r="O163" t="s">
        <v>26</v>
      </c>
      <c r="P163" t="s">
        <v>27</v>
      </c>
      <c r="Q163" s="11">
        <v>0.10138888888888892</v>
      </c>
      <c r="V163" t="s">
        <v>194</v>
      </c>
      <c r="Y163" t="s">
        <v>732</v>
      </c>
      <c r="AA163" t="str" cm="1">
        <f t="array" ref="AA163">_xlfn.IFS(AND(CHPP_DELAY[[#This Row],[Column1]]="",CHPP_DELAY[[#This Row],[Column2]]=""),"",CHPP_DELAY[[#This Row],[Column1]]&lt;&gt;"",CHPP_DELAY[[#This Row],[Column1]],CHPP_DELAY[[#This Row],[Column2]]&lt;&gt;"",CHPP_DELAY[[#This Row],[Column2]])</f>
        <v>Stop feed (due to stock pile full)</v>
      </c>
    </row>
    <row r="164" spans="2:27" x14ac:dyDescent="0.25">
      <c r="B164" s="7">
        <f>_xlfn.ISOWEEKNUM(CHPP_DELAY[[#This Row],[DATE]])</f>
        <v>6</v>
      </c>
      <c r="C164" s="2" t="str">
        <f>UPPER(TEXT(MONTH(CHPP_DELAY[[#This Row],[DATE]])*29,"mmm"))</f>
        <v>FEB</v>
      </c>
      <c r="D164" s="27">
        <f>YEAR(CHPP_DELAY[[#This Row],[DATE]])</f>
        <v>2025</v>
      </c>
      <c r="E164" s="11">
        <f>(CHPP_DELAY[[#This Row],[START]]-CHPP_DELAY[[#This Row],[STOP]])*24</f>
        <v>0.60000000000000053</v>
      </c>
      <c r="F164" s="14" t="str" cm="1">
        <f t="array" ref="F164">_xlfn.IFNA(_xlfn.IFS(CHPP_DELAY[[#This Row],[SCH MTN]]&lt;&gt;"","Scheduled",CHPP_DELAY[[#This Row],[UNSCH MTN]]&lt;&gt;"","Unscheduled"),"")</f>
        <v/>
      </c>
      <c r="G164" s="26">
        <f>24*(DAY(EOMONTH(CHPP_DELAY[[#This Row],[DATE]],0)))</f>
        <v>672</v>
      </c>
      <c r="H164" s="14">
        <v>0.85</v>
      </c>
      <c r="I164" s="14">
        <v>0.9</v>
      </c>
      <c r="J164" s="14"/>
      <c r="K164" s="14"/>
      <c r="L164" s="3">
        <v>45693</v>
      </c>
      <c r="M164" s="6">
        <v>0.39374999999999999</v>
      </c>
      <c r="N164" s="6">
        <v>0.41875000000000001</v>
      </c>
      <c r="O164" t="s">
        <v>26</v>
      </c>
      <c r="P164" t="s">
        <v>27</v>
      </c>
      <c r="Q164" s="11">
        <v>2.5000000000000022E-2</v>
      </c>
      <c r="U164" t="s">
        <v>137</v>
      </c>
      <c r="Y164" t="s">
        <v>733</v>
      </c>
      <c r="AA164" t="str" cm="1">
        <f t="array" ref="AA164">_xlfn.IFS(AND(CHPP_DELAY[[#This Row],[Column1]]="",CHPP_DELAY[[#This Row],[Column2]]=""),"",CHPP_DELAY[[#This Row],[Column1]]&lt;&gt;"",CHPP_DELAY[[#This Row],[Column1]],CHPP_DELAY[[#This Row],[Column2]]&lt;&gt;"",CHPP_DELAY[[#This Row],[Column2]])</f>
        <v>Product collector conveyor_chute_block (due to accumulation of material)</v>
      </c>
    </row>
    <row r="165" spans="2:27" x14ac:dyDescent="0.25">
      <c r="B165" s="7">
        <f>_xlfn.ISOWEEKNUM(CHPP_DELAY[[#This Row],[DATE]])</f>
        <v>6</v>
      </c>
      <c r="C165" s="2" t="str">
        <f>UPPER(TEXT(MONTH(CHPP_DELAY[[#This Row],[DATE]])*29,"mmm"))</f>
        <v>FEB</v>
      </c>
      <c r="D165" s="27">
        <f>YEAR(CHPP_DELAY[[#This Row],[DATE]])</f>
        <v>2025</v>
      </c>
      <c r="E165" s="11">
        <f>(CHPP_DELAY[[#This Row],[START]]-CHPP_DELAY[[#This Row],[STOP]])*24</f>
        <v>2.8333333333333339</v>
      </c>
      <c r="F165" s="14" t="str" cm="1">
        <f t="array" ref="F165">_xlfn.IFNA(_xlfn.IFS(CHPP_DELAY[[#This Row],[SCH MTN]]&lt;&gt;"","Scheduled",CHPP_DELAY[[#This Row],[UNSCH MTN]]&lt;&gt;"","Unscheduled"),"")</f>
        <v>Unscheduled</v>
      </c>
      <c r="G165" s="26">
        <f>24*(DAY(EOMONTH(CHPP_DELAY[[#This Row],[DATE]],0)))</f>
        <v>672</v>
      </c>
      <c r="H165" s="14">
        <v>0.85</v>
      </c>
      <c r="I165" s="14">
        <v>0.9</v>
      </c>
      <c r="J165" s="14"/>
      <c r="K165" s="14"/>
      <c r="L165" s="3">
        <v>45693</v>
      </c>
      <c r="M165" s="6">
        <v>0.51249999999999996</v>
      </c>
      <c r="N165" s="6">
        <v>0.63055555555555554</v>
      </c>
      <c r="O165" t="s">
        <v>113</v>
      </c>
      <c r="P165" t="s">
        <v>91</v>
      </c>
      <c r="Q165" s="11">
        <v>0.11805555555555558</v>
      </c>
      <c r="S165" t="s">
        <v>155</v>
      </c>
      <c r="Y165" t="s">
        <v>734</v>
      </c>
      <c r="AA165" t="str" cm="1">
        <f t="array" ref="AA165">_xlfn.IFS(AND(CHPP_DELAY[[#This Row],[Column1]]="",CHPP_DELAY[[#This Row],[Column2]]=""),"",CHPP_DELAY[[#This Row],[Column1]]&lt;&gt;"",CHPP_DELAY[[#This Row],[Column1]],CHPP_DELAY[[#This Row],[Column2]]&lt;&gt;"",CHPP_DELAY[[#This Row],[Column2]])</f>
        <v>Centrifuge 1425_anchor and tube hydrolic_repair (due to anchor and tube hydrolic broken)</v>
      </c>
    </row>
    <row r="166" spans="2:27" x14ac:dyDescent="0.25">
      <c r="B166" s="7">
        <f>_xlfn.ISOWEEKNUM(CHPP_DELAY[[#This Row],[DATE]])</f>
        <v>6</v>
      </c>
      <c r="C166" s="2" t="str">
        <f>UPPER(TEXT(MONTH(CHPP_DELAY[[#This Row],[DATE]])*29,"mmm"))</f>
        <v>FEB</v>
      </c>
      <c r="D166" s="27">
        <f>YEAR(CHPP_DELAY[[#This Row],[DATE]])</f>
        <v>2025</v>
      </c>
      <c r="E166" s="11">
        <f>(CHPP_DELAY[[#This Row],[START]]-CHPP_DELAY[[#This Row],[STOP]])*24</f>
        <v>0.11666666666666625</v>
      </c>
      <c r="F166" s="14" t="str" cm="1">
        <f t="array" ref="F166">_xlfn.IFNA(_xlfn.IFS(CHPP_DELAY[[#This Row],[SCH MTN]]&lt;&gt;"","Scheduled",CHPP_DELAY[[#This Row],[UNSCH MTN]]&lt;&gt;"","Unscheduled"),"")</f>
        <v/>
      </c>
      <c r="G166" s="26">
        <f>24*(DAY(EOMONTH(CHPP_DELAY[[#This Row],[DATE]],0)))</f>
        <v>672</v>
      </c>
      <c r="H166" s="14">
        <v>0.85</v>
      </c>
      <c r="I166" s="14">
        <v>0.9</v>
      </c>
      <c r="J166" s="14"/>
      <c r="K166" s="14"/>
      <c r="L166" s="3">
        <v>45693</v>
      </c>
      <c r="M166" s="6">
        <v>0.71111111111111114</v>
      </c>
      <c r="N166" s="6">
        <v>0.71597222222222223</v>
      </c>
      <c r="O166" t="s">
        <v>19</v>
      </c>
      <c r="P166" t="s">
        <v>20</v>
      </c>
      <c r="Q166" s="11">
        <v>4.8611111111110938E-3</v>
      </c>
      <c r="U166" t="s">
        <v>137</v>
      </c>
      <c r="Y166" t="s">
        <v>180</v>
      </c>
      <c r="AA166" t="str" cm="1">
        <f t="array" ref="AA16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7" spans="2:27" x14ac:dyDescent="0.25">
      <c r="B167" s="7">
        <f>_xlfn.ISOWEEKNUM(CHPP_DELAY[[#This Row],[DATE]])</f>
        <v>6</v>
      </c>
      <c r="C167" s="2" t="str">
        <f>UPPER(TEXT(MONTH(CHPP_DELAY[[#This Row],[DATE]])*29,"mmm"))</f>
        <v>FEB</v>
      </c>
      <c r="D167" s="27">
        <f>YEAR(CHPP_DELAY[[#This Row],[DATE]])</f>
        <v>2025</v>
      </c>
      <c r="E167" s="11">
        <f>(CHPP_DELAY[[#This Row],[START]]-CHPP_DELAY[[#This Row],[STOP]])*24</f>
        <v>8.3333333333333037E-2</v>
      </c>
      <c r="F167" s="14" t="str" cm="1">
        <f t="array" ref="F167">_xlfn.IFNA(_xlfn.IFS(CHPP_DELAY[[#This Row],[SCH MTN]]&lt;&gt;"","Scheduled",CHPP_DELAY[[#This Row],[UNSCH MTN]]&lt;&gt;"","Unscheduled"),"")</f>
        <v/>
      </c>
      <c r="G167" s="26">
        <f>24*(DAY(EOMONTH(CHPP_DELAY[[#This Row],[DATE]],0)))</f>
        <v>672</v>
      </c>
      <c r="H167" s="14">
        <v>0.85</v>
      </c>
      <c r="I167" s="14">
        <v>0.9</v>
      </c>
      <c r="J167" s="14"/>
      <c r="K167" s="14"/>
      <c r="L167" s="3">
        <v>45694</v>
      </c>
      <c r="M167" s="6">
        <v>0.65972222222222221</v>
      </c>
      <c r="N167" s="6">
        <v>0.66319444444444442</v>
      </c>
      <c r="O167" t="s">
        <v>19</v>
      </c>
      <c r="P167" t="s">
        <v>20</v>
      </c>
      <c r="Q167" s="11">
        <v>3.4722222222222099E-3</v>
      </c>
      <c r="U167" t="s">
        <v>137</v>
      </c>
      <c r="Y167" t="s">
        <v>180</v>
      </c>
      <c r="AA167" t="str" cm="1">
        <f t="array" ref="AA16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8" spans="2:27" x14ac:dyDescent="0.25">
      <c r="B168" s="7">
        <f>_xlfn.ISOWEEKNUM(CHPP_DELAY[[#This Row],[DATE]])</f>
        <v>6</v>
      </c>
      <c r="C168" s="2" t="str">
        <f>UPPER(TEXT(MONTH(CHPP_DELAY[[#This Row],[DATE]])*29,"mmm"))</f>
        <v>FEB</v>
      </c>
      <c r="D168" s="27">
        <f>YEAR(CHPP_DELAY[[#This Row],[DATE]])</f>
        <v>2025</v>
      </c>
      <c r="E168" s="11">
        <f>(CHPP_DELAY[[#This Row],[START]]-CHPP_DELAY[[#This Row],[STOP]])*24</f>
        <v>6.6666666666669094E-2</v>
      </c>
      <c r="F168" s="14" t="str" cm="1">
        <f t="array" ref="F168">_xlfn.IFNA(_xlfn.IFS(CHPP_DELAY[[#This Row],[SCH MTN]]&lt;&gt;"","Scheduled",CHPP_DELAY[[#This Row],[UNSCH MTN]]&lt;&gt;"","Unscheduled"),"")</f>
        <v/>
      </c>
      <c r="G168" s="26">
        <f>24*(DAY(EOMONTH(CHPP_DELAY[[#This Row],[DATE]],0)))</f>
        <v>672</v>
      </c>
      <c r="H168" s="14">
        <v>0.85</v>
      </c>
      <c r="I168" s="14">
        <v>0.9</v>
      </c>
      <c r="J168" s="14"/>
      <c r="K168" s="14"/>
      <c r="L168" s="3">
        <v>45694</v>
      </c>
      <c r="M168" s="6">
        <v>0.67013888888888884</v>
      </c>
      <c r="N168" s="6">
        <v>0.67291666666666672</v>
      </c>
      <c r="O168" t="s">
        <v>19</v>
      </c>
      <c r="P168" t="s">
        <v>20</v>
      </c>
      <c r="Q168" s="11">
        <v>2.7777777777778789E-3</v>
      </c>
      <c r="U168" t="s">
        <v>137</v>
      </c>
      <c r="Y168" t="s">
        <v>180</v>
      </c>
      <c r="AA168" t="str" cm="1">
        <f t="array" ref="AA16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9" spans="2:27" x14ac:dyDescent="0.25">
      <c r="B169" s="7">
        <f>_xlfn.ISOWEEKNUM(CHPP_DELAY[[#This Row],[DATE]])</f>
        <v>6</v>
      </c>
      <c r="C169" s="2" t="str">
        <f>UPPER(TEXT(MONTH(CHPP_DELAY[[#This Row],[DATE]])*29,"mmm"))</f>
        <v>FEB</v>
      </c>
      <c r="D169" s="27">
        <f>YEAR(CHPP_DELAY[[#This Row],[DATE]])</f>
        <v>2025</v>
      </c>
      <c r="E169" s="11">
        <f>(CHPP_DELAY[[#This Row],[START]]-CHPP_DELAY[[#This Row],[STOP]])*24</f>
        <v>6.666666666666643E-2</v>
      </c>
      <c r="F169" s="14" t="str" cm="1">
        <f t="array" ref="F169">_xlfn.IFNA(_xlfn.IFS(CHPP_DELAY[[#This Row],[SCH MTN]]&lt;&gt;"","Scheduled",CHPP_DELAY[[#This Row],[UNSCH MTN]]&lt;&gt;"","Unscheduled"),"")</f>
        <v/>
      </c>
      <c r="G169" s="26">
        <f>24*(DAY(EOMONTH(CHPP_DELAY[[#This Row],[DATE]],0)))</f>
        <v>672</v>
      </c>
      <c r="H169" s="14">
        <v>0.85</v>
      </c>
      <c r="I169" s="14">
        <v>0.9</v>
      </c>
      <c r="J169" s="14"/>
      <c r="K169" s="14"/>
      <c r="L169" s="3">
        <v>45694</v>
      </c>
      <c r="M169" s="6">
        <v>0.69930555555555551</v>
      </c>
      <c r="N169" s="6">
        <v>0.70208333333333328</v>
      </c>
      <c r="O169" t="s">
        <v>19</v>
      </c>
      <c r="P169" t="s">
        <v>20</v>
      </c>
      <c r="Q169" s="11">
        <v>2.7777777777777679E-3</v>
      </c>
      <c r="U169" t="s">
        <v>137</v>
      </c>
      <c r="Y169" t="s">
        <v>180</v>
      </c>
      <c r="AA169" t="str" cm="1">
        <f t="array" ref="AA16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70" spans="2:27" x14ac:dyDescent="0.25">
      <c r="B170" s="7">
        <f>_xlfn.ISOWEEKNUM(CHPP_DELAY[[#This Row],[DATE]])</f>
        <v>6</v>
      </c>
      <c r="C170" s="2" t="str">
        <f>UPPER(TEXT(MONTH(CHPP_DELAY[[#This Row],[DATE]])*29,"mmm"))</f>
        <v>FEB</v>
      </c>
      <c r="D170" s="27">
        <f>YEAR(CHPP_DELAY[[#This Row],[DATE]])</f>
        <v>2025</v>
      </c>
      <c r="E170" s="11">
        <f>(CHPP_DELAY[[#This Row],[START]]-CHPP_DELAY[[#This Row],[STOP]])*24</f>
        <v>0.11666666666666625</v>
      </c>
      <c r="F170" s="14" t="str" cm="1">
        <f t="array" ref="F170">_xlfn.IFNA(_xlfn.IFS(CHPP_DELAY[[#This Row],[SCH MTN]]&lt;&gt;"","Scheduled",CHPP_DELAY[[#This Row],[UNSCH MTN]]&lt;&gt;"","Unscheduled"),"")</f>
        <v/>
      </c>
      <c r="G170" s="26">
        <f>24*(DAY(EOMONTH(CHPP_DELAY[[#This Row],[DATE]],0)))</f>
        <v>672</v>
      </c>
      <c r="H170" s="14">
        <v>0.85</v>
      </c>
      <c r="I170" s="14">
        <v>0.9</v>
      </c>
      <c r="J170" s="14"/>
      <c r="K170" s="14"/>
      <c r="L170" s="3">
        <v>45694</v>
      </c>
      <c r="M170" s="6">
        <v>0.76597222222222228</v>
      </c>
      <c r="N170" s="6">
        <v>0.77083333333333337</v>
      </c>
      <c r="O170" t="s">
        <v>19</v>
      </c>
      <c r="P170" t="s">
        <v>20</v>
      </c>
      <c r="Q170" s="11">
        <v>4.8611111111110938E-3</v>
      </c>
      <c r="U170" t="s">
        <v>137</v>
      </c>
      <c r="Y170" t="s">
        <v>180</v>
      </c>
      <c r="AA170" t="str" cm="1">
        <f t="array" ref="AA17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71" spans="2:27" x14ac:dyDescent="0.25">
      <c r="B171" s="7">
        <f>_xlfn.ISOWEEKNUM(CHPP_DELAY[[#This Row],[DATE]])</f>
        <v>6</v>
      </c>
      <c r="C171" s="2" t="str">
        <f>UPPER(TEXT(MONTH(CHPP_DELAY[[#This Row],[DATE]])*29,"mmm"))</f>
        <v>FEB</v>
      </c>
      <c r="D171" s="27">
        <f>YEAR(CHPP_DELAY[[#This Row],[DATE]])</f>
        <v>2025</v>
      </c>
      <c r="E171" s="11">
        <f>(CHPP_DELAY[[#This Row],[START]]-CHPP_DELAY[[#This Row],[STOP]])*24</f>
        <v>0.95000000000000062</v>
      </c>
      <c r="F171" s="14" t="str" cm="1">
        <f t="array" ref="F171">_xlfn.IFNA(_xlfn.IFS(CHPP_DELAY[[#This Row],[SCH MTN]]&lt;&gt;"","Scheduled",CHPP_DELAY[[#This Row],[UNSCH MTN]]&lt;&gt;"","Unscheduled"),"")</f>
        <v>Unscheduled</v>
      </c>
      <c r="G171" s="26">
        <f>24*(DAY(EOMONTH(CHPP_DELAY[[#This Row],[DATE]],0)))</f>
        <v>672</v>
      </c>
      <c r="H171" s="14">
        <v>0.85</v>
      </c>
      <c r="I171" s="14">
        <v>0.9</v>
      </c>
      <c r="J171" s="14"/>
      <c r="K171" s="14"/>
      <c r="L171" s="3">
        <v>45695</v>
      </c>
      <c r="M171" s="6">
        <v>0.36527777777777776</v>
      </c>
      <c r="N171" s="6">
        <v>0.40486111111111112</v>
      </c>
      <c r="O171" t="s">
        <v>113</v>
      </c>
      <c r="P171" t="s">
        <v>91</v>
      </c>
      <c r="Q171" s="11">
        <v>3.9583333333333359E-2</v>
      </c>
      <c r="S171" t="s">
        <v>155</v>
      </c>
      <c r="Y171" t="s">
        <v>735</v>
      </c>
      <c r="AA171" t="str" cm="1">
        <f t="array" ref="AA171">_xlfn.IFS(AND(CHPP_DELAY[[#This Row],[Column1]]="",CHPP_DELAY[[#This Row],[Column2]]=""),"",CHPP_DELAY[[#This Row],[Column1]]&lt;&gt;"",CHPP_DELAY[[#This Row],[Column1]],CHPP_DELAY[[#This Row],[Column2]]&lt;&gt;"",CHPP_DELAY[[#This Row],[Column2]])</f>
        <v>Centrifuge 1435_top arm_anchor_repair (due to broken)</v>
      </c>
    </row>
    <row r="172" spans="2:27" x14ac:dyDescent="0.25">
      <c r="B172" s="7">
        <f>_xlfn.ISOWEEKNUM(CHPP_DELAY[[#This Row],[DATE]])</f>
        <v>6</v>
      </c>
      <c r="C172" s="2" t="str">
        <f>UPPER(TEXT(MONTH(CHPP_DELAY[[#This Row],[DATE]])*29,"mmm"))</f>
        <v>FEB</v>
      </c>
      <c r="D172" s="27">
        <f>YEAR(CHPP_DELAY[[#This Row],[DATE]])</f>
        <v>2025</v>
      </c>
      <c r="E172" s="11">
        <f>(CHPP_DELAY[[#This Row],[START]]-CHPP_DELAY[[#This Row],[STOP]])*24</f>
        <v>9.9999999999999645E-2</v>
      </c>
      <c r="F172" s="14" t="str" cm="1">
        <f t="array" ref="F172">_xlfn.IFNA(_xlfn.IFS(CHPP_DELAY[[#This Row],[SCH MTN]]&lt;&gt;"","Scheduled",CHPP_DELAY[[#This Row],[UNSCH MTN]]&lt;&gt;"","Unscheduled"),"")</f>
        <v/>
      </c>
      <c r="G172" s="26">
        <f>24*(DAY(EOMONTH(CHPP_DELAY[[#This Row],[DATE]],0)))</f>
        <v>672</v>
      </c>
      <c r="H172" s="14">
        <v>0.85</v>
      </c>
      <c r="I172" s="14">
        <v>0.9</v>
      </c>
      <c r="J172" s="14"/>
      <c r="K172" s="14"/>
      <c r="L172" s="3">
        <v>45695</v>
      </c>
      <c r="M172" s="6">
        <v>0.45416666666666666</v>
      </c>
      <c r="N172" s="6">
        <v>0.45833333333333331</v>
      </c>
      <c r="O172" t="s">
        <v>19</v>
      </c>
      <c r="P172" t="s">
        <v>20</v>
      </c>
      <c r="Q172" s="11">
        <v>4.1666666666666519E-3</v>
      </c>
      <c r="U172" t="s">
        <v>137</v>
      </c>
      <c r="Y172" t="s">
        <v>180</v>
      </c>
      <c r="AA172" t="str" cm="1">
        <f t="array" ref="AA17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73" spans="2:27" x14ac:dyDescent="0.25">
      <c r="B173" s="7">
        <f>_xlfn.ISOWEEKNUM(CHPP_DELAY[[#This Row],[DATE]])</f>
        <v>6</v>
      </c>
      <c r="C173" s="2" t="str">
        <f>UPPER(TEXT(MONTH(CHPP_DELAY[[#This Row],[DATE]])*29,"mmm"))</f>
        <v>FEB</v>
      </c>
      <c r="D173" s="27">
        <f>YEAR(CHPP_DELAY[[#This Row],[DATE]])</f>
        <v>2025</v>
      </c>
      <c r="E173" s="11">
        <f>(CHPP_DELAY[[#This Row],[START]]-CHPP_DELAY[[#This Row],[STOP]])*24</f>
        <v>1.2666666666666675</v>
      </c>
      <c r="F173" s="14" t="str" cm="1">
        <f t="array" ref="F173">_xlfn.IFNA(_xlfn.IFS(CHPP_DELAY[[#This Row],[SCH MTN]]&lt;&gt;"","Scheduled",CHPP_DELAY[[#This Row],[UNSCH MTN]]&lt;&gt;"","Unscheduled"),"")</f>
        <v/>
      </c>
      <c r="G173" s="26">
        <f>24*(DAY(EOMONTH(CHPP_DELAY[[#This Row],[DATE]],0)))</f>
        <v>672</v>
      </c>
      <c r="H173" s="14">
        <v>0.85</v>
      </c>
      <c r="I173" s="14">
        <v>0.9</v>
      </c>
      <c r="J173" s="14"/>
      <c r="K173" s="14"/>
      <c r="L173" s="3">
        <v>45695</v>
      </c>
      <c r="M173" s="6">
        <v>0.46875</v>
      </c>
      <c r="N173" s="6">
        <v>0.52152777777777781</v>
      </c>
      <c r="O173" t="s">
        <v>58</v>
      </c>
      <c r="P173" t="s">
        <v>58</v>
      </c>
      <c r="Q173" s="11">
        <v>5.2777777777777812E-2</v>
      </c>
      <c r="X173" t="s">
        <v>167</v>
      </c>
      <c r="Y173" t="s">
        <v>159</v>
      </c>
      <c r="AA173" t="str" cm="1">
        <f t="array" ref="AA173">_xlfn.IFS(AND(CHPP_DELAY[[#This Row],[Column1]]="",CHPP_DELAY[[#This Row],[Column2]]=""),"",CHPP_DELAY[[#This Row],[Column1]]&lt;&gt;"",CHPP_DELAY[[#This Row],[Column1]],CHPP_DELAY[[#This Row],[Column2]]&lt;&gt;"",CHPP_DELAY[[#This Row],[Column2]])</f>
        <v>Friday prayers</v>
      </c>
    </row>
    <row r="174" spans="2:27" x14ac:dyDescent="0.25">
      <c r="B174" s="7">
        <f>_xlfn.ISOWEEKNUM(CHPP_DELAY[[#This Row],[DATE]])</f>
        <v>6</v>
      </c>
      <c r="C174" s="2" t="str">
        <f>UPPER(TEXT(MONTH(CHPP_DELAY[[#This Row],[DATE]])*29,"mmm"))</f>
        <v>FEB</v>
      </c>
      <c r="D174" s="27">
        <f>YEAR(CHPP_DELAY[[#This Row],[DATE]])</f>
        <v>2025</v>
      </c>
      <c r="E174" s="11">
        <f>(CHPP_DELAY[[#This Row],[START]]-CHPP_DELAY[[#This Row],[STOP]])*24</f>
        <v>8.3333333333333037E-2</v>
      </c>
      <c r="F174" s="14" t="str" cm="1">
        <f t="array" ref="F174">_xlfn.IFNA(_xlfn.IFS(CHPP_DELAY[[#This Row],[SCH MTN]]&lt;&gt;"","Scheduled",CHPP_DELAY[[#This Row],[UNSCH MTN]]&lt;&gt;"","Unscheduled"),"")</f>
        <v/>
      </c>
      <c r="G174" s="26">
        <f>24*(DAY(EOMONTH(CHPP_DELAY[[#This Row],[DATE]],0)))</f>
        <v>672</v>
      </c>
      <c r="H174" s="14">
        <v>0.85</v>
      </c>
      <c r="I174" s="14">
        <v>0.9</v>
      </c>
      <c r="J174" s="14"/>
      <c r="K174" s="14"/>
      <c r="L174" s="3">
        <v>45695</v>
      </c>
      <c r="M174" s="6">
        <v>0.6118055555555556</v>
      </c>
      <c r="N174" s="6">
        <v>0.61527777777777781</v>
      </c>
      <c r="O174" t="s">
        <v>16</v>
      </c>
      <c r="P174" t="s">
        <v>17</v>
      </c>
      <c r="Q174" s="11">
        <v>3.4722222222222099E-3</v>
      </c>
      <c r="V174" t="s">
        <v>165</v>
      </c>
      <c r="Y174" t="s">
        <v>736</v>
      </c>
      <c r="AA174" t="str" cm="1">
        <f t="array" ref="AA174">_xlfn.IFS(AND(CHPP_DELAY[[#This Row],[Column1]]="",CHPP_DELAY[[#This Row],[Column2]]=""),"",CHPP_DELAY[[#This Row],[Column1]]&lt;&gt;"",CHPP_DELAY[[#This Row],[Column1]],CHPP_DELAY[[#This Row],[Column2]]&lt;&gt;"",CHPP_DELAY[[#This Row],[Column2]])</f>
        <v>Desliming screen_grizzly_stuck (due to rubber)</v>
      </c>
    </row>
    <row r="175" spans="2:27" x14ac:dyDescent="0.25">
      <c r="B175" s="7">
        <f>_xlfn.ISOWEEKNUM(CHPP_DELAY[[#This Row],[DATE]])</f>
        <v>6</v>
      </c>
      <c r="C175" s="2" t="str">
        <f>UPPER(TEXT(MONTH(CHPP_DELAY[[#This Row],[DATE]])*29,"mmm"))</f>
        <v>FEB</v>
      </c>
      <c r="D175" s="27">
        <f>YEAR(CHPP_DELAY[[#This Row],[DATE]])</f>
        <v>2025</v>
      </c>
      <c r="E175" s="11">
        <f>(CHPP_DELAY[[#This Row],[START]]-CHPP_DELAY[[#This Row],[STOP]])*24</f>
        <v>9.9999999999999645E-2</v>
      </c>
      <c r="F175" s="14" t="str" cm="1">
        <f t="array" ref="F175">_xlfn.IFNA(_xlfn.IFS(CHPP_DELAY[[#This Row],[SCH MTN]]&lt;&gt;"","Scheduled",CHPP_DELAY[[#This Row],[UNSCH MTN]]&lt;&gt;"","Unscheduled"),"")</f>
        <v/>
      </c>
      <c r="G175" s="26">
        <f>24*(DAY(EOMONTH(CHPP_DELAY[[#This Row],[DATE]],0)))</f>
        <v>672</v>
      </c>
      <c r="H175" s="14">
        <v>0.85</v>
      </c>
      <c r="I175" s="14">
        <v>0.9</v>
      </c>
      <c r="J175" s="14"/>
      <c r="K175" s="14"/>
      <c r="L175" s="3">
        <v>45695</v>
      </c>
      <c r="M175" s="6">
        <v>0.70694444444444449</v>
      </c>
      <c r="N175" s="6">
        <v>0.71111111111111114</v>
      </c>
      <c r="O175" t="s">
        <v>19</v>
      </c>
      <c r="P175" t="s">
        <v>20</v>
      </c>
      <c r="Q175" s="11">
        <v>4.1666666666666519E-3</v>
      </c>
      <c r="U175" t="s">
        <v>137</v>
      </c>
      <c r="Y175" t="s">
        <v>180</v>
      </c>
      <c r="AA175" t="str" cm="1">
        <f t="array" ref="AA17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76" spans="2:27" x14ac:dyDescent="0.25">
      <c r="B176" s="7">
        <f>_xlfn.ISOWEEKNUM(CHPP_DELAY[[#This Row],[DATE]])</f>
        <v>6</v>
      </c>
      <c r="C176" s="2" t="str">
        <f>UPPER(TEXT(MONTH(CHPP_DELAY[[#This Row],[DATE]])*29,"mmm"))</f>
        <v>FEB</v>
      </c>
      <c r="D176" s="27">
        <f>YEAR(CHPP_DELAY[[#This Row],[DATE]])</f>
        <v>2025</v>
      </c>
      <c r="E176" s="11">
        <f>(CHPP_DELAY[[#This Row],[START]]-CHPP_DELAY[[#This Row],[STOP]])*24</f>
        <v>0.11666666666666625</v>
      </c>
      <c r="F176" s="14" t="str" cm="1">
        <f t="array" ref="F176">_xlfn.IFNA(_xlfn.IFS(CHPP_DELAY[[#This Row],[SCH MTN]]&lt;&gt;"","Scheduled",CHPP_DELAY[[#This Row],[UNSCH MTN]]&lt;&gt;"","Unscheduled"),"")</f>
        <v/>
      </c>
      <c r="G176" s="26">
        <f>24*(DAY(EOMONTH(CHPP_DELAY[[#This Row],[DATE]],0)))</f>
        <v>672</v>
      </c>
      <c r="H176" s="14">
        <v>0.85</v>
      </c>
      <c r="I176" s="14">
        <v>0.9</v>
      </c>
      <c r="J176" s="14"/>
      <c r="K176" s="14"/>
      <c r="L176" s="3">
        <v>45695</v>
      </c>
      <c r="M176" s="6">
        <v>0.72569444444444442</v>
      </c>
      <c r="N176" s="6">
        <v>0.73055555555555551</v>
      </c>
      <c r="O176" t="s">
        <v>19</v>
      </c>
      <c r="P176" t="s">
        <v>20</v>
      </c>
      <c r="Q176" s="11">
        <v>4.8611111111110938E-3</v>
      </c>
      <c r="U176" t="s">
        <v>137</v>
      </c>
      <c r="Y176" t="s">
        <v>180</v>
      </c>
      <c r="AA176" t="str" cm="1">
        <f t="array" ref="AA17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77" spans="2:27" x14ac:dyDescent="0.25">
      <c r="B177" s="7">
        <f>_xlfn.ISOWEEKNUM(CHPP_DELAY[[#This Row],[DATE]])</f>
        <v>6</v>
      </c>
      <c r="C177" s="2" t="str">
        <f>UPPER(TEXT(MONTH(CHPP_DELAY[[#This Row],[DATE]])*29,"mmm"))</f>
        <v>FEB</v>
      </c>
      <c r="D177" s="27">
        <f>YEAR(CHPP_DELAY[[#This Row],[DATE]])</f>
        <v>2025</v>
      </c>
      <c r="E177" s="11">
        <f>(CHPP_DELAY[[#This Row],[START]]-CHPP_DELAY[[#This Row],[STOP]])*24</f>
        <v>9.9999999999999645E-2</v>
      </c>
      <c r="F177" s="14" t="str" cm="1">
        <f t="array" ref="F177">_xlfn.IFNA(_xlfn.IFS(CHPP_DELAY[[#This Row],[SCH MTN]]&lt;&gt;"","Scheduled",CHPP_DELAY[[#This Row],[UNSCH MTN]]&lt;&gt;"","Unscheduled"),"")</f>
        <v/>
      </c>
      <c r="G177" s="26">
        <f>24*(DAY(EOMONTH(CHPP_DELAY[[#This Row],[DATE]],0)))</f>
        <v>672</v>
      </c>
      <c r="H177" s="14">
        <v>0.85</v>
      </c>
      <c r="I177" s="14">
        <v>0.9</v>
      </c>
      <c r="J177" s="14"/>
      <c r="K177" s="14"/>
      <c r="L177" s="3">
        <v>45695</v>
      </c>
      <c r="M177" s="6">
        <v>0.73888888888888893</v>
      </c>
      <c r="N177" s="6">
        <v>0.74305555555555558</v>
      </c>
      <c r="O177" t="s">
        <v>19</v>
      </c>
      <c r="P177" t="s">
        <v>20</v>
      </c>
      <c r="Q177" s="11">
        <v>4.1666666666666519E-3</v>
      </c>
      <c r="U177" t="s">
        <v>137</v>
      </c>
      <c r="Y177" t="s">
        <v>180</v>
      </c>
      <c r="AA177" t="str" cm="1">
        <f t="array" ref="AA17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78" spans="2:27" x14ac:dyDescent="0.25">
      <c r="B178" s="7">
        <f>_xlfn.ISOWEEKNUM(CHPP_DELAY[[#This Row],[DATE]])</f>
        <v>6</v>
      </c>
      <c r="C178" s="2" t="str">
        <f>UPPER(TEXT(MONTH(CHPP_DELAY[[#This Row],[DATE]])*29,"mmm"))</f>
        <v>FEB</v>
      </c>
      <c r="D178" s="27">
        <f>YEAR(CHPP_DELAY[[#This Row],[DATE]])</f>
        <v>2025</v>
      </c>
      <c r="E178" s="11">
        <f>(CHPP_DELAY[[#This Row],[START]]-CHPP_DELAY[[#This Row],[STOP]])*24</f>
        <v>9.9999999999999645E-2</v>
      </c>
      <c r="F178" s="14" t="str" cm="1">
        <f t="array" ref="F178">_xlfn.IFNA(_xlfn.IFS(CHPP_DELAY[[#This Row],[SCH MTN]]&lt;&gt;"","Scheduled",CHPP_DELAY[[#This Row],[UNSCH MTN]]&lt;&gt;"","Unscheduled"),"")</f>
        <v>Unscheduled</v>
      </c>
      <c r="G178" s="26">
        <f>24*(DAY(EOMONTH(CHPP_DELAY[[#This Row],[DATE]],0)))</f>
        <v>672</v>
      </c>
      <c r="H178" s="14">
        <v>0.85</v>
      </c>
      <c r="I178" s="14">
        <v>0.9</v>
      </c>
      <c r="J178" s="14"/>
      <c r="K178" s="14"/>
      <c r="L178" s="3">
        <v>45695</v>
      </c>
      <c r="M178" s="6">
        <v>0.75138888888888888</v>
      </c>
      <c r="N178" s="6">
        <v>0.75555555555555554</v>
      </c>
      <c r="O178" t="s">
        <v>19</v>
      </c>
      <c r="P178" t="s">
        <v>20</v>
      </c>
      <c r="Q178" s="11">
        <v>4.1666666666666519E-3</v>
      </c>
      <c r="S178" t="s">
        <v>155</v>
      </c>
      <c r="Y178" t="s">
        <v>123</v>
      </c>
      <c r="AA178" t="str" cm="1">
        <f t="array" ref="AA17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79" spans="2:27" x14ac:dyDescent="0.25">
      <c r="B179" s="7">
        <f>_xlfn.ISOWEEKNUM(CHPP_DELAY[[#This Row],[DATE]])</f>
        <v>6</v>
      </c>
      <c r="C179" s="2" t="str">
        <f>UPPER(TEXT(MONTH(CHPP_DELAY[[#This Row],[DATE]])*29,"mmm"))</f>
        <v>FEB</v>
      </c>
      <c r="D179" s="27">
        <f>YEAR(CHPP_DELAY[[#This Row],[DATE]])</f>
        <v>2025</v>
      </c>
      <c r="E179" s="11">
        <f>(CHPP_DELAY[[#This Row],[START]]-CHPP_DELAY[[#This Row],[STOP]])*24</f>
        <v>0.16666666666666741</v>
      </c>
      <c r="F179" s="14" t="str" cm="1">
        <f t="array" ref="F179">_xlfn.IFNA(_xlfn.IFS(CHPP_DELAY[[#This Row],[SCH MTN]]&lt;&gt;"","Scheduled",CHPP_DELAY[[#This Row],[UNSCH MTN]]&lt;&gt;"","Unscheduled"),"")</f>
        <v/>
      </c>
      <c r="G179" s="26">
        <f>24*(DAY(EOMONTH(CHPP_DELAY[[#This Row],[DATE]],0)))</f>
        <v>672</v>
      </c>
      <c r="H179" s="14">
        <v>0.85</v>
      </c>
      <c r="I179" s="14">
        <v>0.9</v>
      </c>
      <c r="J179" s="14"/>
      <c r="K179" s="14"/>
      <c r="L179" s="3">
        <v>45696</v>
      </c>
      <c r="M179" s="6">
        <v>0.2673611111111111</v>
      </c>
      <c r="N179" s="6">
        <v>0.27430555555555558</v>
      </c>
      <c r="O179" t="s">
        <v>81</v>
      </c>
      <c r="P179" t="s">
        <v>82</v>
      </c>
      <c r="Q179" s="11">
        <v>6.9444444444444753E-3</v>
      </c>
      <c r="V179" t="s">
        <v>173</v>
      </c>
      <c r="Y179" t="s">
        <v>737</v>
      </c>
      <c r="AA179" t="str" cm="1">
        <f t="array" ref="AA179">_xlfn.IFS(AND(CHPP_DELAY[[#This Row],[Column1]]="",CHPP_DELAY[[#This Row],[Column2]]=""),"",CHPP_DELAY[[#This Row],[Column1]]&lt;&gt;"",CHPP_DELAY[[#This Row],[Column1]],CHPP_DELAY[[#This Row],[Column2]]&lt;&gt;"",CHPP_DELAY[[#This Row],[Column2]])</f>
        <v>Plant feed bin_low level (due to Loader change shift)</v>
      </c>
    </row>
    <row r="180" spans="2:27" x14ac:dyDescent="0.25">
      <c r="B180" s="7">
        <f>_xlfn.ISOWEEKNUM(CHPP_DELAY[[#This Row],[DATE]])</f>
        <v>6</v>
      </c>
      <c r="C180" s="2" t="str">
        <f>UPPER(TEXT(MONTH(CHPP_DELAY[[#This Row],[DATE]])*29,"mmm"))</f>
        <v>FEB</v>
      </c>
      <c r="D180" s="27">
        <f>YEAR(CHPP_DELAY[[#This Row],[DATE]])</f>
        <v>2025</v>
      </c>
      <c r="E180" s="11">
        <f>(CHPP_DELAY[[#This Row],[START]]-CHPP_DELAY[[#This Row],[STOP]])*24</f>
        <v>0.43333333333333313</v>
      </c>
      <c r="F180" s="14" t="str" cm="1">
        <f t="array" ref="F180">_xlfn.IFNA(_xlfn.IFS(CHPP_DELAY[[#This Row],[SCH MTN]]&lt;&gt;"","Scheduled",CHPP_DELAY[[#This Row],[UNSCH MTN]]&lt;&gt;"","Unscheduled"),"")</f>
        <v/>
      </c>
      <c r="G180" s="26">
        <f>24*(DAY(EOMONTH(CHPP_DELAY[[#This Row],[DATE]],0)))</f>
        <v>672</v>
      </c>
      <c r="H180" s="14">
        <v>0.85</v>
      </c>
      <c r="I180" s="14">
        <v>0.9</v>
      </c>
      <c r="J180" s="14"/>
      <c r="K180" s="14"/>
      <c r="L180" s="3">
        <v>45696</v>
      </c>
      <c r="M180" s="6">
        <v>0.34236111111111112</v>
      </c>
      <c r="N180" s="6">
        <v>0.36041666666666666</v>
      </c>
      <c r="O180" t="s">
        <v>81</v>
      </c>
      <c r="P180" t="s">
        <v>82</v>
      </c>
      <c r="Q180" s="11">
        <v>1.8055555555555547E-2</v>
      </c>
      <c r="V180" t="s">
        <v>702</v>
      </c>
      <c r="Y180" t="s">
        <v>210</v>
      </c>
      <c r="AA180" t="str" cm="1">
        <f t="array" ref="AA180">_xlfn.IFS(AND(CHPP_DELAY[[#This Row],[Column1]]="",CHPP_DELAY[[#This Row],[Column2]]=""),"",CHPP_DELAY[[#This Row],[Column1]]&lt;&gt;"",CHPP_DELAY[[#This Row],[Column1]],CHPP_DELAY[[#This Row],[Column2]]&lt;&gt;"",CHPP_DELAY[[#This Row],[Column2]])</f>
        <v xml:space="preserve">Feed bin_low level (due to the material position is too far from the hoper) </v>
      </c>
    </row>
    <row r="181" spans="2:27" x14ac:dyDescent="0.25">
      <c r="B181" s="7">
        <f>_xlfn.ISOWEEKNUM(CHPP_DELAY[[#This Row],[DATE]])</f>
        <v>6</v>
      </c>
      <c r="C181" s="2" t="str">
        <f>UPPER(TEXT(MONTH(CHPP_DELAY[[#This Row],[DATE]])*29,"mmm"))</f>
        <v>FEB</v>
      </c>
      <c r="D181" s="27">
        <f>YEAR(CHPP_DELAY[[#This Row],[DATE]])</f>
        <v>2025</v>
      </c>
      <c r="E181" s="11">
        <f>(CHPP_DELAY[[#This Row],[START]]-CHPP_DELAY[[#This Row],[STOP]])*24</f>
        <v>4.0333333333333323</v>
      </c>
      <c r="F181" s="14" t="str" cm="1">
        <f t="array" ref="F181">_xlfn.IFNA(_xlfn.IFS(CHPP_DELAY[[#This Row],[SCH MTN]]&lt;&gt;"","Scheduled",CHPP_DELAY[[#This Row],[UNSCH MTN]]&lt;&gt;"","Unscheduled"),"")</f>
        <v/>
      </c>
      <c r="G181" s="26">
        <f>24*(DAY(EOMONTH(CHPP_DELAY[[#This Row],[DATE]],0)))</f>
        <v>672</v>
      </c>
      <c r="H181" s="14">
        <v>0.85</v>
      </c>
      <c r="I181" s="14">
        <v>0.9</v>
      </c>
      <c r="J181" s="14"/>
      <c r="K181" s="14"/>
      <c r="L181" s="3">
        <v>45696</v>
      </c>
      <c r="M181" s="6">
        <v>0.83333333333333337</v>
      </c>
      <c r="N181" s="6">
        <v>1.0013888888888889</v>
      </c>
      <c r="O181" t="s">
        <v>187</v>
      </c>
      <c r="P181" t="s">
        <v>188</v>
      </c>
      <c r="Q181" s="11">
        <v>0.16805555555555551</v>
      </c>
      <c r="V181" t="s">
        <v>189</v>
      </c>
      <c r="Y181" t="s">
        <v>688</v>
      </c>
      <c r="AA181" t="str" cm="1">
        <f t="array" ref="AA181">_xlfn.IFS(AND(CHPP_DELAY[[#This Row],[Column1]]="",CHPP_DELAY[[#This Row],[Column2]]=""),"",CHPP_DELAY[[#This Row],[Column1]]&lt;&gt;"",CHPP_DELAY[[#This Row],[Column1]],CHPP_DELAY[[#This Row],[Column2]]&lt;&gt;"",CHPP_DELAY[[#This Row],[Column2]])</f>
        <v>Reject emergency yard_full  (due to rain and slippery at reject disposal access)</v>
      </c>
    </row>
    <row r="182" spans="2:27" x14ac:dyDescent="0.25">
      <c r="B182" s="7">
        <f>_xlfn.ISOWEEKNUM(CHPP_DELAY[[#This Row],[DATE]])</f>
        <v>6</v>
      </c>
      <c r="C182" s="2" t="str">
        <f>UPPER(TEXT(MONTH(CHPP_DELAY[[#This Row],[DATE]])*29,"mmm"))</f>
        <v>FEB</v>
      </c>
      <c r="D182" s="27">
        <f>YEAR(CHPP_DELAY[[#This Row],[DATE]])</f>
        <v>2025</v>
      </c>
      <c r="E182" s="11">
        <f>(CHPP_DELAY[[#This Row],[START]]-CHPP_DELAY[[#This Row],[STOP]])*24</f>
        <v>0.9833333333333325</v>
      </c>
      <c r="F182" s="14" t="str" cm="1">
        <f t="array" ref="F182">_xlfn.IFNA(_xlfn.IFS(CHPP_DELAY[[#This Row],[SCH MTN]]&lt;&gt;"","Scheduled",CHPP_DELAY[[#This Row],[UNSCH MTN]]&lt;&gt;"","Unscheduled"),"")</f>
        <v/>
      </c>
      <c r="G182" s="26">
        <f>24*(DAY(EOMONTH(CHPP_DELAY[[#This Row],[DATE]],0)))</f>
        <v>672</v>
      </c>
      <c r="H182" s="14">
        <v>0.85</v>
      </c>
      <c r="I182" s="14">
        <v>0.9</v>
      </c>
      <c r="J182" s="14"/>
      <c r="K182" s="14"/>
      <c r="L182" s="3">
        <v>45697</v>
      </c>
      <c r="M182" s="6">
        <v>0.27847222222222223</v>
      </c>
      <c r="N182" s="6">
        <v>0.31944444444444442</v>
      </c>
      <c r="O182" t="s">
        <v>16</v>
      </c>
      <c r="P182" t="s">
        <v>17</v>
      </c>
      <c r="Q182" s="11">
        <v>4.0972222222222188E-2</v>
      </c>
      <c r="X182" t="s">
        <v>186</v>
      </c>
      <c r="Y182" t="s">
        <v>738</v>
      </c>
      <c r="AA182" t="str" cm="1">
        <f t="array" ref="AA182">_xlfn.IFS(AND(CHPP_DELAY[[#This Row],[Column1]]="",CHPP_DELAY[[#This Row],[Column2]]=""),"",CHPP_DELAY[[#This Row],[Column1]]&lt;&gt;"",CHPP_DELAY[[#This Row],[Column1]],CHPP_DELAY[[#This Row],[Column2]]&lt;&gt;"",CHPP_DELAY[[#This Row],[Column2]])</f>
        <v>Desliming screen_underpan_block (due to panel broken)</v>
      </c>
    </row>
    <row r="183" spans="2:27" x14ac:dyDescent="0.25">
      <c r="B183" s="7">
        <f>_xlfn.ISOWEEKNUM(CHPP_DELAY[[#This Row],[DATE]])</f>
        <v>6</v>
      </c>
      <c r="C183" s="2" t="str">
        <f>UPPER(TEXT(MONTH(CHPP_DELAY[[#This Row],[DATE]])*29,"mmm"))</f>
        <v>FEB</v>
      </c>
      <c r="D183" s="27">
        <f>YEAR(CHPP_DELAY[[#This Row],[DATE]])</f>
        <v>2025</v>
      </c>
      <c r="E183" s="11">
        <f>(CHPP_DELAY[[#This Row],[START]]-CHPP_DELAY[[#This Row],[STOP]])*24</f>
        <v>1.2500000000000009</v>
      </c>
      <c r="F183" s="14" t="str" cm="1">
        <f t="array" ref="F183">_xlfn.IFNA(_xlfn.IFS(CHPP_DELAY[[#This Row],[SCH MTN]]&lt;&gt;"","Scheduled",CHPP_DELAY[[#This Row],[UNSCH MTN]]&lt;&gt;"","Unscheduled"),"")</f>
        <v/>
      </c>
      <c r="G183" s="26">
        <f>24*(DAY(EOMONTH(CHPP_DELAY[[#This Row],[DATE]],0)))</f>
        <v>672</v>
      </c>
      <c r="H183" s="14">
        <v>0.85</v>
      </c>
      <c r="I183" s="14">
        <v>0.9</v>
      </c>
      <c r="J183" s="14"/>
      <c r="K183" s="14"/>
      <c r="L183" s="3">
        <v>45697</v>
      </c>
      <c r="M183" s="6">
        <v>0.31944444444444442</v>
      </c>
      <c r="N183" s="6">
        <v>0.37152777777777779</v>
      </c>
      <c r="O183" t="s">
        <v>83</v>
      </c>
      <c r="P183" t="s">
        <v>29</v>
      </c>
      <c r="Q183" s="11">
        <v>5.208333333333337E-2</v>
      </c>
      <c r="V183" t="s">
        <v>161</v>
      </c>
      <c r="Y183" t="s">
        <v>694</v>
      </c>
      <c r="AA183" t="str" cm="1">
        <f t="array" ref="AA183">_xlfn.IFS(AND(CHPP_DELAY[[#This Row],[Column1]]="",CHPP_DELAY[[#This Row],[Column2]]=""),"",CHPP_DELAY[[#This Row],[Column1]]&lt;&gt;"",CHPP_DELAY[[#This Row],[Column1]],CHPP_DELAY[[#This Row],[Column2]]&lt;&gt;"",CHPP_DELAY[[#This Row],[Column2]])</f>
        <v>Thickener_torque &amp; bed mass_high (due to low yield and oxidized material)</v>
      </c>
    </row>
    <row r="184" spans="2:27" x14ac:dyDescent="0.25">
      <c r="B184" s="7">
        <f>_xlfn.ISOWEEKNUM(CHPP_DELAY[[#This Row],[DATE]])</f>
        <v>6</v>
      </c>
      <c r="C184" s="2" t="str">
        <f>UPPER(TEXT(MONTH(CHPP_DELAY[[#This Row],[DATE]])*29,"mmm"))</f>
        <v>FEB</v>
      </c>
      <c r="D184" s="27">
        <f>YEAR(CHPP_DELAY[[#This Row],[DATE]])</f>
        <v>2025</v>
      </c>
      <c r="E184" s="11">
        <f>(CHPP_DELAY[[#This Row],[START]]-CHPP_DELAY[[#This Row],[STOP]])*24</f>
        <v>0.30000000000000027</v>
      </c>
      <c r="F184" s="14" t="str" cm="1">
        <f t="array" ref="F184">_xlfn.IFNA(_xlfn.IFS(CHPP_DELAY[[#This Row],[SCH MTN]]&lt;&gt;"","Scheduled",CHPP_DELAY[[#This Row],[UNSCH MTN]]&lt;&gt;"","Unscheduled"),"")</f>
        <v>Unscheduled</v>
      </c>
      <c r="G184" s="26">
        <f>24*(DAY(EOMONTH(CHPP_DELAY[[#This Row],[DATE]],0)))</f>
        <v>672</v>
      </c>
      <c r="H184" s="14">
        <v>0.85</v>
      </c>
      <c r="I184" s="14">
        <v>0.9</v>
      </c>
      <c r="J184" s="14"/>
      <c r="K184" s="14"/>
      <c r="L184" s="3">
        <v>45697</v>
      </c>
      <c r="M184" s="6">
        <v>0.37847222222222221</v>
      </c>
      <c r="N184" s="6">
        <v>0.39097222222222222</v>
      </c>
      <c r="O184" t="s">
        <v>35</v>
      </c>
      <c r="P184" t="s">
        <v>36</v>
      </c>
      <c r="Q184" s="11">
        <v>1.2500000000000011E-2</v>
      </c>
      <c r="S184" t="s">
        <v>155</v>
      </c>
      <c r="Y184" t="s">
        <v>739</v>
      </c>
      <c r="AA184" t="str" cm="1">
        <f t="array" ref="AA184">_xlfn.IFS(AND(CHPP_DELAY[[#This Row],[Column1]]="",CHPP_DELAY[[#This Row],[Column2]]=""),"",CHPP_DELAY[[#This Row],[Column1]]&lt;&gt;"",CHPP_DELAY[[#This Row],[Column1]],CHPP_DELAY[[#This Row],[Column2]]&lt;&gt;"",CHPP_DELAY[[#This Row],[Column2]])</f>
        <v>Sinks screen_cover exciter_repair (due to detached)</v>
      </c>
    </row>
    <row r="185" spans="2:27" x14ac:dyDescent="0.25">
      <c r="B185" s="7">
        <f>_xlfn.ISOWEEKNUM(CHPP_DELAY[[#This Row],[DATE]])</f>
        <v>6</v>
      </c>
      <c r="C185" s="2" t="str">
        <f>UPPER(TEXT(MONTH(CHPP_DELAY[[#This Row],[DATE]])*29,"mmm"))</f>
        <v>FEB</v>
      </c>
      <c r="D185" s="27">
        <f>YEAR(CHPP_DELAY[[#This Row],[DATE]])</f>
        <v>2025</v>
      </c>
      <c r="E185" s="11">
        <f>(CHPP_DELAY[[#This Row],[START]]-CHPP_DELAY[[#This Row],[STOP]])*24</f>
        <v>8.7333333333333343</v>
      </c>
      <c r="F185" s="14" t="str" cm="1">
        <f t="array" ref="F185">_xlfn.IFNA(_xlfn.IFS(CHPP_DELAY[[#This Row],[SCH MTN]]&lt;&gt;"","Scheduled",CHPP_DELAY[[#This Row],[UNSCH MTN]]&lt;&gt;"","Unscheduled"),"")</f>
        <v/>
      </c>
      <c r="G185" s="26">
        <f>24*(DAY(EOMONTH(CHPP_DELAY[[#This Row],[DATE]],0)))</f>
        <v>672</v>
      </c>
      <c r="H185" s="14">
        <v>0.85</v>
      </c>
      <c r="I185" s="14">
        <v>0.9</v>
      </c>
      <c r="J185" s="14"/>
      <c r="K185" s="14"/>
      <c r="L185" s="3">
        <v>45697</v>
      </c>
      <c r="M185" s="6">
        <v>0.49722222222222223</v>
      </c>
      <c r="N185" s="6">
        <v>0.86111111111111116</v>
      </c>
      <c r="O185" t="s">
        <v>187</v>
      </c>
      <c r="P185" t="s">
        <v>188</v>
      </c>
      <c r="Q185" s="11">
        <v>0.36388888888888893</v>
      </c>
      <c r="V185" t="s">
        <v>189</v>
      </c>
      <c r="Y185" t="s">
        <v>740</v>
      </c>
      <c r="AA185" t="str" cm="1">
        <f t="array" ref="AA185">_xlfn.IFS(AND(CHPP_DELAY[[#This Row],[Column1]]="",CHPP_DELAY[[#This Row],[Column2]]=""),"",CHPP_DELAY[[#This Row],[Column1]]&lt;&gt;"",CHPP_DELAY[[#This Row],[Column1]],CHPP_DELAY[[#This Row],[Column2]]&lt;&gt;"",CHPP_DELAY[[#This Row],[Column2]])</f>
        <v>Reject emergency yard_full (due to HD collapsed in the Reject area)</v>
      </c>
    </row>
    <row r="186" spans="2:27" x14ac:dyDescent="0.25">
      <c r="B186" s="7">
        <f>_xlfn.ISOWEEKNUM(CHPP_DELAY[[#This Row],[DATE]])</f>
        <v>7</v>
      </c>
      <c r="C186" s="2" t="str">
        <f>UPPER(TEXT(MONTH(CHPP_DELAY[[#This Row],[DATE]])*29,"mmm"))</f>
        <v>FEB</v>
      </c>
      <c r="D186" s="27">
        <f>YEAR(CHPP_DELAY[[#This Row],[DATE]])</f>
        <v>2025</v>
      </c>
      <c r="E186" s="11">
        <f>(CHPP_DELAY[[#This Row],[START]]-CHPP_DELAY[[#This Row],[STOP]])*24</f>
        <v>0.5999999999999992</v>
      </c>
      <c r="F186" s="14" t="str" cm="1">
        <f t="array" ref="F186">_xlfn.IFNA(_xlfn.IFS(CHPP_DELAY[[#This Row],[SCH MTN]]&lt;&gt;"","Scheduled",CHPP_DELAY[[#This Row],[UNSCH MTN]]&lt;&gt;"","Unscheduled"),"")</f>
        <v/>
      </c>
      <c r="G186" s="26">
        <f>24*(DAY(EOMONTH(CHPP_DELAY[[#This Row],[DATE]],0)))</f>
        <v>672</v>
      </c>
      <c r="H186" s="14">
        <v>0.85</v>
      </c>
      <c r="I186" s="14">
        <v>0.9</v>
      </c>
      <c r="J186" s="14"/>
      <c r="K186" s="14"/>
      <c r="L186" s="3">
        <v>45698</v>
      </c>
      <c r="M186" s="6">
        <v>0.45</v>
      </c>
      <c r="N186" s="6">
        <v>0.47499999999999998</v>
      </c>
      <c r="O186" t="s">
        <v>81</v>
      </c>
      <c r="P186" t="s">
        <v>82</v>
      </c>
      <c r="Q186" s="11">
        <v>2.4999999999999967E-2</v>
      </c>
      <c r="V186" t="s">
        <v>173</v>
      </c>
      <c r="Y186" t="s">
        <v>741</v>
      </c>
      <c r="AA186" t="str" cm="1">
        <f t="array" ref="AA186">_xlfn.IFS(AND(CHPP_DELAY[[#This Row],[Column1]]="",CHPP_DELAY[[#This Row],[Column2]]=""),"",CHPP_DELAY[[#This Row],[Column1]]&lt;&gt;"",CHPP_DELAY[[#This Row],[Column1]],CHPP_DELAY[[#This Row],[Column2]]&lt;&gt;"",CHPP_DELAY[[#This Row],[Column2]])</f>
        <v>Feed bin_low level (due to no Loader available)</v>
      </c>
    </row>
    <row r="187" spans="2:27" x14ac:dyDescent="0.25">
      <c r="B187" s="7">
        <f>_xlfn.ISOWEEKNUM(CHPP_DELAY[[#This Row],[DATE]])</f>
        <v>7</v>
      </c>
      <c r="C187" s="2" t="str">
        <f>UPPER(TEXT(MONTH(CHPP_DELAY[[#This Row],[DATE]])*29,"mmm"))</f>
        <v>FEB</v>
      </c>
      <c r="D187" s="27">
        <f>YEAR(CHPP_DELAY[[#This Row],[DATE]])</f>
        <v>2025</v>
      </c>
      <c r="E187" s="11">
        <f>(CHPP_DELAY[[#This Row],[START]]-CHPP_DELAY[[#This Row],[STOP]])*24</f>
        <v>0.99999999999999911</v>
      </c>
      <c r="F187" s="14" t="str" cm="1">
        <f t="array" ref="F187">_xlfn.IFNA(_xlfn.IFS(CHPP_DELAY[[#This Row],[SCH MTN]]&lt;&gt;"","Scheduled",CHPP_DELAY[[#This Row],[UNSCH MTN]]&lt;&gt;"","Unscheduled"),"")</f>
        <v/>
      </c>
      <c r="G187" s="26">
        <f>24*(DAY(EOMONTH(CHPP_DELAY[[#This Row],[DATE]],0)))</f>
        <v>672</v>
      </c>
      <c r="H187" s="14">
        <v>0.85</v>
      </c>
      <c r="I187" s="14">
        <v>0.9</v>
      </c>
      <c r="J187" s="14"/>
      <c r="K187" s="14"/>
      <c r="L187" s="3">
        <v>45698</v>
      </c>
      <c r="M187" s="6">
        <v>0.77083333333333337</v>
      </c>
      <c r="N187" s="6">
        <v>0.8125</v>
      </c>
      <c r="O187" t="s">
        <v>68</v>
      </c>
      <c r="P187" t="s">
        <v>69</v>
      </c>
      <c r="Q187" s="11">
        <v>4.166666666666663E-2</v>
      </c>
      <c r="V187" t="s">
        <v>161</v>
      </c>
      <c r="Y187" t="s">
        <v>742</v>
      </c>
      <c r="AA187" t="str" cm="1">
        <f t="array" ref="AA187">_xlfn.IFS(AND(CHPP_DELAY[[#This Row],[Column1]]="",CHPP_DELAY[[#This Row],[Column2]]=""),"",CHPP_DELAY[[#This Row],[Column1]]&lt;&gt;"",CHPP_DELAY[[#This Row],[Column1]],CHPP_DELAY[[#This Row],[Column2]]&lt;&gt;"",CHPP_DELAY[[#This Row],[Column2]])</f>
        <v>CM Pump_density_drop (due to mud material)</v>
      </c>
    </row>
    <row r="188" spans="2:27" x14ac:dyDescent="0.25">
      <c r="B188" s="7">
        <f>_xlfn.ISOWEEKNUM(CHPP_DELAY[[#This Row],[DATE]])</f>
        <v>7</v>
      </c>
      <c r="C188" s="2" t="str">
        <f>UPPER(TEXT(MONTH(CHPP_DELAY[[#This Row],[DATE]])*29,"mmm"))</f>
        <v>FEB</v>
      </c>
      <c r="D188" s="27">
        <f>YEAR(CHPP_DELAY[[#This Row],[DATE]])</f>
        <v>2025</v>
      </c>
      <c r="E188" s="11">
        <f>(CHPP_DELAY[[#This Row],[START]]-CHPP_DELAY[[#This Row],[STOP]])*24</f>
        <v>8.3333333333333037E-2</v>
      </c>
      <c r="F188" s="14" t="str" cm="1">
        <f t="array" ref="F188">_xlfn.IFNA(_xlfn.IFS(CHPP_DELAY[[#This Row],[SCH MTN]]&lt;&gt;"","Scheduled",CHPP_DELAY[[#This Row],[UNSCH MTN]]&lt;&gt;"","Unscheduled"),"")</f>
        <v>Unscheduled</v>
      </c>
      <c r="G188" s="26">
        <f>24*(DAY(EOMONTH(CHPP_DELAY[[#This Row],[DATE]],0)))</f>
        <v>672</v>
      </c>
      <c r="H188" s="14">
        <v>0.85</v>
      </c>
      <c r="I188" s="14">
        <v>0.9</v>
      </c>
      <c r="J188" s="14"/>
      <c r="K188" s="14"/>
      <c r="L188" s="3">
        <v>45698</v>
      </c>
      <c r="M188" s="6">
        <v>0.8354166666666667</v>
      </c>
      <c r="N188" s="6">
        <v>0.83888888888888891</v>
      </c>
      <c r="O188" t="s">
        <v>19</v>
      </c>
      <c r="P188" t="s">
        <v>20</v>
      </c>
      <c r="Q188" s="11">
        <v>3.4722222222222099E-3</v>
      </c>
      <c r="S188" t="s">
        <v>155</v>
      </c>
      <c r="Y188" t="s">
        <v>123</v>
      </c>
      <c r="AA188" t="str" cm="1">
        <f t="array" ref="AA18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89" spans="2:27" x14ac:dyDescent="0.25">
      <c r="B189" s="7">
        <f>_xlfn.ISOWEEKNUM(CHPP_DELAY[[#This Row],[DATE]])</f>
        <v>7</v>
      </c>
      <c r="C189" s="2" t="str">
        <f>UPPER(TEXT(MONTH(CHPP_DELAY[[#This Row],[DATE]])*29,"mmm"))</f>
        <v>FEB</v>
      </c>
      <c r="D189" s="27">
        <f>YEAR(CHPP_DELAY[[#This Row],[DATE]])</f>
        <v>2025</v>
      </c>
      <c r="E189" s="11">
        <f>(CHPP_DELAY[[#This Row],[START]]-CHPP_DELAY[[#This Row],[STOP]])*24</f>
        <v>0.13333333333333286</v>
      </c>
      <c r="F189" s="14" t="str" cm="1">
        <f t="array" ref="F189">_xlfn.IFNA(_xlfn.IFS(CHPP_DELAY[[#This Row],[SCH MTN]]&lt;&gt;"","Scheduled",CHPP_DELAY[[#This Row],[UNSCH MTN]]&lt;&gt;"","Unscheduled"),"")</f>
        <v>Unscheduled</v>
      </c>
      <c r="G189" s="26">
        <f>24*(DAY(EOMONTH(CHPP_DELAY[[#This Row],[DATE]],0)))</f>
        <v>672</v>
      </c>
      <c r="H189" s="14">
        <v>0.85</v>
      </c>
      <c r="I189" s="14">
        <v>0.9</v>
      </c>
      <c r="J189" s="14"/>
      <c r="K189" s="14"/>
      <c r="L189" s="3">
        <v>45698</v>
      </c>
      <c r="M189" s="6">
        <v>0.84375</v>
      </c>
      <c r="N189" s="6">
        <v>0.84930555555555554</v>
      </c>
      <c r="O189" t="s">
        <v>19</v>
      </c>
      <c r="P189" t="s">
        <v>20</v>
      </c>
      <c r="Q189" s="11">
        <v>5.5555555555555358E-3</v>
      </c>
      <c r="S189" t="s">
        <v>155</v>
      </c>
      <c r="Y189" t="s">
        <v>123</v>
      </c>
      <c r="AA189" t="str" cm="1">
        <f t="array" ref="AA18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90" spans="2:27" x14ac:dyDescent="0.25">
      <c r="B190" s="7">
        <f>_xlfn.ISOWEEKNUM(CHPP_DELAY[[#This Row],[DATE]])</f>
        <v>7</v>
      </c>
      <c r="C190" s="2" t="str">
        <f>UPPER(TEXT(MONTH(CHPP_DELAY[[#This Row],[DATE]])*29,"mmm"))</f>
        <v>FEB</v>
      </c>
      <c r="D190" s="27">
        <f>YEAR(CHPP_DELAY[[#This Row],[DATE]])</f>
        <v>2025</v>
      </c>
      <c r="E190" s="11">
        <f>(CHPP_DELAY[[#This Row],[START]]-CHPP_DELAY[[#This Row],[STOP]])*24</f>
        <v>6.666666666666643E-2</v>
      </c>
      <c r="F190" s="14" t="str" cm="1">
        <f t="array" ref="F190">_xlfn.IFNA(_xlfn.IFS(CHPP_DELAY[[#This Row],[SCH MTN]]&lt;&gt;"","Scheduled",CHPP_DELAY[[#This Row],[UNSCH MTN]]&lt;&gt;"","Unscheduled"),"")</f>
        <v/>
      </c>
      <c r="G190" s="26">
        <f>24*(DAY(EOMONTH(CHPP_DELAY[[#This Row],[DATE]],0)))</f>
        <v>672</v>
      </c>
      <c r="H190" s="14">
        <v>0.85</v>
      </c>
      <c r="I190" s="14">
        <v>0.9</v>
      </c>
      <c r="J190" s="14"/>
      <c r="K190" s="14"/>
      <c r="L190" s="3">
        <v>45698</v>
      </c>
      <c r="M190" s="6">
        <v>0.90833333333333333</v>
      </c>
      <c r="N190" s="6">
        <v>0.91111111111111109</v>
      </c>
      <c r="O190" t="s">
        <v>19</v>
      </c>
      <c r="P190" t="s">
        <v>20</v>
      </c>
      <c r="Q190" s="11">
        <v>2.7777777777777679E-3</v>
      </c>
      <c r="U190" t="s">
        <v>137</v>
      </c>
      <c r="Y190" t="s">
        <v>180</v>
      </c>
      <c r="AA190" t="str" cm="1">
        <f t="array" ref="AA19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91" spans="2:27" x14ac:dyDescent="0.25">
      <c r="B191" s="7">
        <f>_xlfn.ISOWEEKNUM(CHPP_DELAY[[#This Row],[DATE]])</f>
        <v>7</v>
      </c>
      <c r="C191" s="2" t="str">
        <f>UPPER(TEXT(MONTH(CHPP_DELAY[[#This Row],[DATE]])*29,"mmm"))</f>
        <v>FEB</v>
      </c>
      <c r="D191" s="27">
        <f>YEAR(CHPP_DELAY[[#This Row],[DATE]])</f>
        <v>2025</v>
      </c>
      <c r="E191" s="11">
        <f>(CHPP_DELAY[[#This Row],[START]]-CHPP_DELAY[[#This Row],[STOP]])*24</f>
        <v>0.13333333333333286</v>
      </c>
      <c r="F191" s="14" t="str" cm="1">
        <f t="array" ref="F191">_xlfn.IFNA(_xlfn.IFS(CHPP_DELAY[[#This Row],[SCH MTN]]&lt;&gt;"","Scheduled",CHPP_DELAY[[#This Row],[UNSCH MTN]]&lt;&gt;"","Unscheduled"),"")</f>
        <v/>
      </c>
      <c r="G191" s="26">
        <f>24*(DAY(EOMONTH(CHPP_DELAY[[#This Row],[DATE]],0)))</f>
        <v>672</v>
      </c>
      <c r="H191" s="14">
        <v>0.85</v>
      </c>
      <c r="I191" s="14">
        <v>0.9</v>
      </c>
      <c r="J191" s="14"/>
      <c r="K191" s="14"/>
      <c r="L191" s="3">
        <v>45698</v>
      </c>
      <c r="M191" s="6">
        <v>0.97638888888888886</v>
      </c>
      <c r="N191" s="6">
        <v>0.9819444444444444</v>
      </c>
      <c r="O191" t="s">
        <v>19</v>
      </c>
      <c r="P191" t="s">
        <v>20</v>
      </c>
      <c r="Q191" s="11">
        <v>5.5555555555555358E-3</v>
      </c>
      <c r="U191" t="s">
        <v>137</v>
      </c>
      <c r="Y191" t="s">
        <v>180</v>
      </c>
      <c r="AA191" t="str" cm="1">
        <f t="array" ref="AA19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92" spans="2:27" x14ac:dyDescent="0.25">
      <c r="B192" s="7">
        <f>_xlfn.ISOWEEKNUM(CHPP_DELAY[[#This Row],[DATE]])</f>
        <v>7</v>
      </c>
      <c r="C192" s="2" t="str">
        <f>UPPER(TEXT(MONTH(CHPP_DELAY[[#This Row],[DATE]])*29,"mmm"))</f>
        <v>FEB</v>
      </c>
      <c r="D192" s="27">
        <f>YEAR(CHPP_DELAY[[#This Row],[DATE]])</f>
        <v>2025</v>
      </c>
      <c r="E192" s="11">
        <f>(CHPP_DELAY[[#This Row],[START]]-CHPP_DELAY[[#This Row],[STOP]])*24</f>
        <v>6.666666666666643E-2</v>
      </c>
      <c r="F192" s="14" t="str" cm="1">
        <f t="array" ref="F192">_xlfn.IFNA(_xlfn.IFS(CHPP_DELAY[[#This Row],[SCH MTN]]&lt;&gt;"","Scheduled",CHPP_DELAY[[#This Row],[UNSCH MTN]]&lt;&gt;"","Unscheduled"),"")</f>
        <v/>
      </c>
      <c r="G192" s="26">
        <f>24*(DAY(EOMONTH(CHPP_DELAY[[#This Row],[DATE]],0)))</f>
        <v>672</v>
      </c>
      <c r="H192" s="14">
        <v>0.85</v>
      </c>
      <c r="I192" s="14">
        <v>0.9</v>
      </c>
      <c r="J192" s="14"/>
      <c r="K192" s="14"/>
      <c r="L192" s="3">
        <v>45698</v>
      </c>
      <c r="M192" s="6">
        <v>1.0687500000000001</v>
      </c>
      <c r="N192" s="6">
        <v>1.0715277777777779</v>
      </c>
      <c r="O192" t="s">
        <v>19</v>
      </c>
      <c r="P192" t="s">
        <v>20</v>
      </c>
      <c r="Q192" s="11">
        <v>2.7777777777777679E-3</v>
      </c>
      <c r="U192" t="s">
        <v>137</v>
      </c>
      <c r="Y192" t="s">
        <v>180</v>
      </c>
      <c r="AA192" t="str" cm="1">
        <f t="array" ref="AA19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93" spans="2:27" x14ac:dyDescent="0.25">
      <c r="B193" s="7">
        <f>_xlfn.ISOWEEKNUM(CHPP_DELAY[[#This Row],[DATE]])</f>
        <v>7</v>
      </c>
      <c r="C193" s="2" t="str">
        <f>UPPER(TEXT(MONTH(CHPP_DELAY[[#This Row],[DATE]])*29,"mmm"))</f>
        <v>FEB</v>
      </c>
      <c r="D193" s="27">
        <f>YEAR(CHPP_DELAY[[#This Row],[DATE]])</f>
        <v>2025</v>
      </c>
      <c r="E193" s="11">
        <f>(CHPP_DELAY[[#This Row],[START]]-CHPP_DELAY[[#This Row],[STOP]])*24</f>
        <v>0.16666666666666607</v>
      </c>
      <c r="F193" s="14" t="str" cm="1">
        <f t="array" ref="F193">_xlfn.IFNA(_xlfn.IFS(CHPP_DELAY[[#This Row],[SCH MTN]]&lt;&gt;"","Scheduled",CHPP_DELAY[[#This Row],[UNSCH MTN]]&lt;&gt;"","Unscheduled"),"")</f>
        <v/>
      </c>
      <c r="G193" s="26">
        <f>24*(DAY(EOMONTH(CHPP_DELAY[[#This Row],[DATE]],0)))</f>
        <v>672</v>
      </c>
      <c r="H193" s="14">
        <v>0.85</v>
      </c>
      <c r="I193" s="14">
        <v>0.9</v>
      </c>
      <c r="J193" s="14"/>
      <c r="K193" s="14"/>
      <c r="L193" s="3">
        <v>45698</v>
      </c>
      <c r="M193" s="6">
        <v>1.0798611111111112</v>
      </c>
      <c r="N193" s="6">
        <v>1.0868055555555556</v>
      </c>
      <c r="O193" t="s">
        <v>19</v>
      </c>
      <c r="P193" t="s">
        <v>20</v>
      </c>
      <c r="Q193" s="11">
        <v>6.9444444444444198E-3</v>
      </c>
      <c r="U193" t="s">
        <v>137</v>
      </c>
      <c r="Y193" t="s">
        <v>180</v>
      </c>
      <c r="AA193" t="str" cm="1">
        <f t="array" ref="AA19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94" spans="2:27" x14ac:dyDescent="0.25">
      <c r="B194" s="7">
        <f>_xlfn.ISOWEEKNUM(CHPP_DELAY[[#This Row],[DATE]])</f>
        <v>7</v>
      </c>
      <c r="C194" s="2" t="str">
        <f>UPPER(TEXT(MONTH(CHPP_DELAY[[#This Row],[DATE]])*29,"mmm"))</f>
        <v>FEB</v>
      </c>
      <c r="D194" s="27">
        <f>YEAR(CHPP_DELAY[[#This Row],[DATE]])</f>
        <v>2025</v>
      </c>
      <c r="E194" s="11">
        <f>(CHPP_DELAY[[#This Row],[START]]-CHPP_DELAY[[#This Row],[STOP]])*24</f>
        <v>0.11666666666666625</v>
      </c>
      <c r="F194" s="14" t="str" cm="1">
        <f t="array" ref="F194">_xlfn.IFNA(_xlfn.IFS(CHPP_DELAY[[#This Row],[SCH MTN]]&lt;&gt;"","Scheduled",CHPP_DELAY[[#This Row],[UNSCH MTN]]&lt;&gt;"","Unscheduled"),"")</f>
        <v>Unscheduled</v>
      </c>
      <c r="G194" s="26">
        <f>24*(DAY(EOMONTH(CHPP_DELAY[[#This Row],[DATE]],0)))</f>
        <v>672</v>
      </c>
      <c r="H194" s="14">
        <v>0.85</v>
      </c>
      <c r="I194" s="14">
        <v>0.9</v>
      </c>
      <c r="J194" s="14"/>
      <c r="K194" s="14"/>
      <c r="L194" s="3">
        <v>45699</v>
      </c>
      <c r="M194" s="6">
        <v>0.27847222222222223</v>
      </c>
      <c r="N194" s="6">
        <v>0.28333333333333333</v>
      </c>
      <c r="O194" t="s">
        <v>19</v>
      </c>
      <c r="P194" t="s">
        <v>20</v>
      </c>
      <c r="Q194" s="11">
        <v>4.8611111111110938E-3</v>
      </c>
      <c r="S194" t="s">
        <v>155</v>
      </c>
      <c r="Y194" t="s">
        <v>123</v>
      </c>
      <c r="AA194" t="str" cm="1">
        <f t="array" ref="AA19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95" spans="2:27" x14ac:dyDescent="0.25">
      <c r="B195" s="7">
        <f>_xlfn.ISOWEEKNUM(CHPP_DELAY[[#This Row],[DATE]])</f>
        <v>7</v>
      </c>
      <c r="C195" s="2" t="str">
        <f>UPPER(TEXT(MONTH(CHPP_DELAY[[#This Row],[DATE]])*29,"mmm"))</f>
        <v>FEB</v>
      </c>
      <c r="D195" s="27">
        <f>YEAR(CHPP_DELAY[[#This Row],[DATE]])</f>
        <v>2025</v>
      </c>
      <c r="E195" s="11">
        <f>(CHPP_DELAY[[#This Row],[START]]-CHPP_DELAY[[#This Row],[STOP]])*24</f>
        <v>9.9999999999999645E-2</v>
      </c>
      <c r="F195" s="14" t="str" cm="1">
        <f t="array" ref="F195">_xlfn.IFNA(_xlfn.IFS(CHPP_DELAY[[#This Row],[SCH MTN]]&lt;&gt;"","Scheduled",CHPP_DELAY[[#This Row],[UNSCH MTN]]&lt;&gt;"","Unscheduled"),"")</f>
        <v>Unscheduled</v>
      </c>
      <c r="G195" s="26">
        <f>24*(DAY(EOMONTH(CHPP_DELAY[[#This Row],[DATE]],0)))</f>
        <v>672</v>
      </c>
      <c r="H195" s="14">
        <v>0.85</v>
      </c>
      <c r="I195" s="14">
        <v>0.9</v>
      </c>
      <c r="J195" s="14"/>
      <c r="K195" s="14"/>
      <c r="L195" s="3">
        <v>45699</v>
      </c>
      <c r="M195" s="6">
        <v>0.29236111111111113</v>
      </c>
      <c r="N195" s="6">
        <v>0.29652777777777778</v>
      </c>
      <c r="O195" t="s">
        <v>19</v>
      </c>
      <c r="P195" t="s">
        <v>20</v>
      </c>
      <c r="Q195" s="11">
        <v>4.1666666666666519E-3</v>
      </c>
      <c r="S195" t="s">
        <v>155</v>
      </c>
      <c r="Y195" t="s">
        <v>123</v>
      </c>
      <c r="AA195" t="str" cm="1">
        <f t="array" ref="AA19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96" spans="2:27" x14ac:dyDescent="0.25">
      <c r="B196" s="7">
        <f>_xlfn.ISOWEEKNUM(CHPP_DELAY[[#This Row],[DATE]])</f>
        <v>7</v>
      </c>
      <c r="C196" s="2" t="str">
        <f>UPPER(TEXT(MONTH(CHPP_DELAY[[#This Row],[DATE]])*29,"mmm"))</f>
        <v>FEB</v>
      </c>
      <c r="D196" s="27">
        <f>YEAR(CHPP_DELAY[[#This Row],[DATE]])</f>
        <v>2025</v>
      </c>
      <c r="E196" s="11">
        <f>(CHPP_DELAY[[#This Row],[START]]-CHPP_DELAY[[#This Row],[STOP]])*24</f>
        <v>0.11666666666666892</v>
      </c>
      <c r="F196" s="14" t="str" cm="1">
        <f t="array" ref="F196">_xlfn.IFNA(_xlfn.IFS(CHPP_DELAY[[#This Row],[SCH MTN]]&lt;&gt;"","Scheduled",CHPP_DELAY[[#This Row],[UNSCH MTN]]&lt;&gt;"","Unscheduled"),"")</f>
        <v>Unscheduled</v>
      </c>
      <c r="G196" s="26">
        <f>24*(DAY(EOMONTH(CHPP_DELAY[[#This Row],[DATE]],0)))</f>
        <v>672</v>
      </c>
      <c r="H196" s="14">
        <v>0.85</v>
      </c>
      <c r="I196" s="14">
        <v>0.9</v>
      </c>
      <c r="J196" s="14"/>
      <c r="K196" s="14"/>
      <c r="L196" s="3">
        <v>45699</v>
      </c>
      <c r="M196" s="6">
        <v>1.0930555555555554</v>
      </c>
      <c r="N196" s="6">
        <v>1.0979166666666667</v>
      </c>
      <c r="O196" t="s">
        <v>19</v>
      </c>
      <c r="P196" t="s">
        <v>20</v>
      </c>
      <c r="Q196" s="11">
        <v>4.8611111111112049E-3</v>
      </c>
      <c r="S196" t="s">
        <v>155</v>
      </c>
      <c r="Y196" t="s">
        <v>123</v>
      </c>
      <c r="AA196" t="str" cm="1">
        <f t="array" ref="AA19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97" spans="2:27" x14ac:dyDescent="0.25">
      <c r="B197" s="7">
        <f>_xlfn.ISOWEEKNUM(CHPP_DELAY[[#This Row],[DATE]])</f>
        <v>7</v>
      </c>
      <c r="C197" s="2" t="str">
        <f>UPPER(TEXT(MONTH(CHPP_DELAY[[#This Row],[DATE]])*29,"mmm"))</f>
        <v>FEB</v>
      </c>
      <c r="D197" s="27">
        <f>YEAR(CHPP_DELAY[[#This Row],[DATE]])</f>
        <v>2025</v>
      </c>
      <c r="E197" s="11">
        <f>(CHPP_DELAY[[#This Row],[START]]-CHPP_DELAY[[#This Row],[STOP]])*24</f>
        <v>9.9999999999999645E-2</v>
      </c>
      <c r="F197" s="14" t="str" cm="1">
        <f t="array" ref="F197">_xlfn.IFNA(_xlfn.IFS(CHPP_DELAY[[#This Row],[SCH MTN]]&lt;&gt;"","Scheduled",CHPP_DELAY[[#This Row],[UNSCH MTN]]&lt;&gt;"","Unscheduled"),"")</f>
        <v>Unscheduled</v>
      </c>
      <c r="G197" s="26">
        <f>24*(DAY(EOMONTH(CHPP_DELAY[[#This Row],[DATE]],0)))</f>
        <v>672</v>
      </c>
      <c r="H197" s="14">
        <v>0.85</v>
      </c>
      <c r="I197" s="14">
        <v>0.9</v>
      </c>
      <c r="J197" s="14"/>
      <c r="K197" s="14"/>
      <c r="L197" s="3">
        <v>45699</v>
      </c>
      <c r="M197" s="6">
        <v>1.1048611111111111</v>
      </c>
      <c r="N197" s="6">
        <v>1.1090277777777777</v>
      </c>
      <c r="O197" t="s">
        <v>19</v>
      </c>
      <c r="P197" t="s">
        <v>20</v>
      </c>
      <c r="Q197" s="11">
        <v>4.1666666666666519E-3</v>
      </c>
      <c r="S197" t="s">
        <v>155</v>
      </c>
      <c r="Y197" t="s">
        <v>123</v>
      </c>
      <c r="AA197" t="str" cm="1">
        <f t="array" ref="AA19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98" spans="2:27" x14ac:dyDescent="0.25">
      <c r="B198" s="7">
        <f>_xlfn.ISOWEEKNUM(CHPP_DELAY[[#This Row],[DATE]])</f>
        <v>7</v>
      </c>
      <c r="C198" s="2" t="str">
        <f>UPPER(TEXT(MONTH(CHPP_DELAY[[#This Row],[DATE]])*29,"mmm"))</f>
        <v>FEB</v>
      </c>
      <c r="D198" s="27">
        <f>YEAR(CHPP_DELAY[[#This Row],[DATE]])</f>
        <v>2025</v>
      </c>
      <c r="E198" s="11">
        <f>(CHPP_DELAY[[#This Row],[START]]-CHPP_DELAY[[#This Row],[STOP]])*24</f>
        <v>0.18333333333333002</v>
      </c>
      <c r="F198" s="14" t="str" cm="1">
        <f t="array" ref="F198">_xlfn.IFNA(_xlfn.IFS(CHPP_DELAY[[#This Row],[SCH MTN]]&lt;&gt;"","Scheduled",CHPP_DELAY[[#This Row],[UNSCH MTN]]&lt;&gt;"","Unscheduled"),"")</f>
        <v>Unscheduled</v>
      </c>
      <c r="G198" s="26">
        <f>24*(DAY(EOMONTH(CHPP_DELAY[[#This Row],[DATE]],0)))</f>
        <v>672</v>
      </c>
      <c r="H198" s="14">
        <v>0.85</v>
      </c>
      <c r="I198" s="14">
        <v>0.9</v>
      </c>
      <c r="J198" s="14"/>
      <c r="K198" s="14"/>
      <c r="L198" s="3">
        <v>45699</v>
      </c>
      <c r="M198" s="6">
        <v>1.2375</v>
      </c>
      <c r="N198" s="6">
        <v>1.2451388888888888</v>
      </c>
      <c r="O198" t="s">
        <v>19</v>
      </c>
      <c r="P198" t="s">
        <v>20</v>
      </c>
      <c r="Q198" s="11">
        <v>7.6388888888887507E-3</v>
      </c>
      <c r="S198" t="s">
        <v>155</v>
      </c>
      <c r="Y198" t="s">
        <v>123</v>
      </c>
      <c r="AA198" t="str" cm="1">
        <f t="array" ref="AA19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99" spans="2:27" x14ac:dyDescent="0.25">
      <c r="B199" s="7">
        <f>_xlfn.ISOWEEKNUM(CHPP_DELAY[[#This Row],[DATE]])</f>
        <v>7</v>
      </c>
      <c r="C199" s="2" t="str">
        <f>UPPER(TEXT(MONTH(CHPP_DELAY[[#This Row],[DATE]])*29,"mmm"))</f>
        <v>FEB</v>
      </c>
      <c r="D199" s="27">
        <f>YEAR(CHPP_DELAY[[#This Row],[DATE]])</f>
        <v>2025</v>
      </c>
      <c r="E199" s="11">
        <f>(CHPP_DELAY[[#This Row],[START]]-CHPP_DELAY[[#This Row],[STOP]])*24</f>
        <v>0.10000000000000098</v>
      </c>
      <c r="F199" s="14" t="str" cm="1">
        <f t="array" ref="F199">_xlfn.IFNA(_xlfn.IFS(CHPP_DELAY[[#This Row],[SCH MTN]]&lt;&gt;"","Scheduled",CHPP_DELAY[[#This Row],[UNSCH MTN]]&lt;&gt;"","Unscheduled"),"")</f>
        <v>Unscheduled</v>
      </c>
      <c r="G199" s="26">
        <f>24*(DAY(EOMONTH(CHPP_DELAY[[#This Row],[DATE]],0)))</f>
        <v>672</v>
      </c>
      <c r="H199" s="14">
        <v>0.85</v>
      </c>
      <c r="I199" s="14">
        <v>0.9</v>
      </c>
      <c r="J199" s="14"/>
      <c r="K199" s="14"/>
      <c r="L199" s="3">
        <v>45700</v>
      </c>
      <c r="M199" s="6">
        <v>0.26944444444444443</v>
      </c>
      <c r="N199" s="6">
        <v>0.27361111111111114</v>
      </c>
      <c r="O199" t="s">
        <v>19</v>
      </c>
      <c r="P199" t="s">
        <v>20</v>
      </c>
      <c r="Q199" s="11">
        <v>4.1666666666667074E-3</v>
      </c>
      <c r="S199" t="s">
        <v>155</v>
      </c>
      <c r="Y199" t="s">
        <v>123</v>
      </c>
      <c r="AA199" t="str" cm="1">
        <f t="array" ref="AA19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00" spans="2:27" x14ac:dyDescent="0.25">
      <c r="B200" s="7">
        <f>_xlfn.ISOWEEKNUM(CHPP_DELAY[[#This Row],[DATE]])</f>
        <v>7</v>
      </c>
      <c r="C200" s="2" t="str">
        <f>UPPER(TEXT(MONTH(CHPP_DELAY[[#This Row],[DATE]])*29,"mmm"))</f>
        <v>FEB</v>
      </c>
      <c r="D200" s="27">
        <f>YEAR(CHPP_DELAY[[#This Row],[DATE]])</f>
        <v>2025</v>
      </c>
      <c r="E200" s="11">
        <f>(CHPP_DELAY[[#This Row],[START]]-CHPP_DELAY[[#This Row],[STOP]])*24</f>
        <v>9.9999999999999645E-2</v>
      </c>
      <c r="F200" s="14" t="str" cm="1">
        <f t="array" ref="F200">_xlfn.IFNA(_xlfn.IFS(CHPP_DELAY[[#This Row],[SCH MTN]]&lt;&gt;"","Scheduled",CHPP_DELAY[[#This Row],[UNSCH MTN]]&lt;&gt;"","Unscheduled"),"")</f>
        <v>Unscheduled</v>
      </c>
      <c r="G200" s="26">
        <f>24*(DAY(EOMONTH(CHPP_DELAY[[#This Row],[DATE]],0)))</f>
        <v>672</v>
      </c>
      <c r="H200" s="14">
        <v>0.85</v>
      </c>
      <c r="I200" s="14">
        <v>0.9</v>
      </c>
      <c r="J200" s="14"/>
      <c r="K200" s="14"/>
      <c r="L200" s="3">
        <v>45700</v>
      </c>
      <c r="M200" s="6">
        <v>0.28958333333333336</v>
      </c>
      <c r="N200" s="6">
        <v>0.29375000000000001</v>
      </c>
      <c r="O200" t="s">
        <v>43</v>
      </c>
      <c r="P200" t="s">
        <v>44</v>
      </c>
      <c r="Q200" s="11">
        <v>4.1666666666666519E-3</v>
      </c>
      <c r="S200" t="s">
        <v>155</v>
      </c>
      <c r="Y200" t="s">
        <v>743</v>
      </c>
      <c r="AA200" t="str" cm="1">
        <f t="array" ref="AA200">_xlfn.IFS(AND(CHPP_DELAY[[#This Row],[Column1]]="",CHPP_DELAY[[#This Row],[Column2]]=""),"",CHPP_DELAY[[#This Row],[Column1]]&lt;&gt;"",CHPP_DELAY[[#This Row],[Column1]],CHPP_DELAY[[#This Row],[Column2]]&lt;&gt;"",CHPP_DELAY[[#This Row],[Column2]])</f>
        <v>HM cyclone_pressure_low (Blocked  due to previous down time)</v>
      </c>
    </row>
    <row r="201" spans="2:27" x14ac:dyDescent="0.25">
      <c r="B201" s="7">
        <f>_xlfn.ISOWEEKNUM(CHPP_DELAY[[#This Row],[DATE]])</f>
        <v>7</v>
      </c>
      <c r="C201" s="2" t="str">
        <f>UPPER(TEXT(MONTH(CHPP_DELAY[[#This Row],[DATE]])*29,"mmm"))</f>
        <v>FEB</v>
      </c>
      <c r="D201" s="27">
        <f>YEAR(CHPP_DELAY[[#This Row],[DATE]])</f>
        <v>2025</v>
      </c>
      <c r="E201" s="11">
        <f>(CHPP_DELAY[[#This Row],[START]]-CHPP_DELAY[[#This Row],[STOP]])*24</f>
        <v>0.10000000000000098</v>
      </c>
      <c r="F201" s="14" t="str" cm="1">
        <f t="array" ref="F201">_xlfn.IFNA(_xlfn.IFS(CHPP_DELAY[[#This Row],[SCH MTN]]&lt;&gt;"","Scheduled",CHPP_DELAY[[#This Row],[UNSCH MTN]]&lt;&gt;"","Unscheduled"),"")</f>
        <v>Unscheduled</v>
      </c>
      <c r="G201" s="26">
        <f>24*(DAY(EOMONTH(CHPP_DELAY[[#This Row],[DATE]],0)))</f>
        <v>672</v>
      </c>
      <c r="H201" s="14">
        <v>0.85</v>
      </c>
      <c r="I201" s="14">
        <v>0.9</v>
      </c>
      <c r="J201" s="14"/>
      <c r="K201" s="14"/>
      <c r="L201" s="3">
        <v>45700</v>
      </c>
      <c r="M201" s="6">
        <v>0.33333333333333331</v>
      </c>
      <c r="N201" s="6">
        <v>0.33750000000000002</v>
      </c>
      <c r="O201" t="s">
        <v>19</v>
      </c>
      <c r="P201" t="s">
        <v>20</v>
      </c>
      <c r="Q201" s="11">
        <v>4.1666666666667074E-3</v>
      </c>
      <c r="S201" t="s">
        <v>155</v>
      </c>
      <c r="Y201" t="s">
        <v>123</v>
      </c>
      <c r="AA201" t="str" cm="1">
        <f t="array" ref="AA20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02" spans="2:27" x14ac:dyDescent="0.25">
      <c r="B202" s="7">
        <f>_xlfn.ISOWEEKNUM(CHPP_DELAY[[#This Row],[DATE]])</f>
        <v>7</v>
      </c>
      <c r="C202" s="2" t="str">
        <f>UPPER(TEXT(MONTH(CHPP_DELAY[[#This Row],[DATE]])*29,"mmm"))</f>
        <v>FEB</v>
      </c>
      <c r="D202" s="27">
        <f>YEAR(CHPP_DELAY[[#This Row],[DATE]])</f>
        <v>2025</v>
      </c>
      <c r="E202" s="11">
        <f>(CHPP_DELAY[[#This Row],[START]]-CHPP_DELAY[[#This Row],[STOP]])*24</f>
        <v>0.11666666666666758</v>
      </c>
      <c r="F202" s="14" t="str" cm="1">
        <f t="array" ref="F202">_xlfn.IFNA(_xlfn.IFS(CHPP_DELAY[[#This Row],[SCH MTN]]&lt;&gt;"","Scheduled",CHPP_DELAY[[#This Row],[UNSCH MTN]]&lt;&gt;"","Unscheduled"),"")</f>
        <v>Unscheduled</v>
      </c>
      <c r="G202" s="26">
        <f>24*(DAY(EOMONTH(CHPP_DELAY[[#This Row],[DATE]],0)))</f>
        <v>672</v>
      </c>
      <c r="H202" s="14">
        <v>0.85</v>
      </c>
      <c r="I202" s="14">
        <v>0.9</v>
      </c>
      <c r="J202" s="14"/>
      <c r="K202" s="14"/>
      <c r="L202" s="3">
        <v>45700</v>
      </c>
      <c r="M202" s="6">
        <v>0.45694444444444443</v>
      </c>
      <c r="N202" s="6">
        <v>0.46180555555555558</v>
      </c>
      <c r="O202" t="s">
        <v>19</v>
      </c>
      <c r="P202" t="s">
        <v>20</v>
      </c>
      <c r="Q202" s="11">
        <v>4.8611111111111494E-3</v>
      </c>
      <c r="S202" t="s">
        <v>155</v>
      </c>
      <c r="Y202" t="s">
        <v>123</v>
      </c>
      <c r="AA202" t="str" cm="1">
        <f t="array" ref="AA20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03" spans="2:27" x14ac:dyDescent="0.25">
      <c r="B203" s="7">
        <f>_xlfn.ISOWEEKNUM(CHPP_DELAY[[#This Row],[DATE]])</f>
        <v>7</v>
      </c>
      <c r="C203" s="2" t="str">
        <f>UPPER(TEXT(MONTH(CHPP_DELAY[[#This Row],[DATE]])*29,"mmm"))</f>
        <v>FEB</v>
      </c>
      <c r="D203" s="27">
        <f>YEAR(CHPP_DELAY[[#This Row],[DATE]])</f>
        <v>2025</v>
      </c>
      <c r="E203" s="11">
        <f>(CHPP_DELAY[[#This Row],[START]]-CHPP_DELAY[[#This Row],[STOP]])*24</f>
        <v>9.9999999999999645E-2</v>
      </c>
      <c r="F203" s="14" t="str" cm="1">
        <f t="array" ref="F203">_xlfn.IFNA(_xlfn.IFS(CHPP_DELAY[[#This Row],[SCH MTN]]&lt;&gt;"","Scheduled",CHPP_DELAY[[#This Row],[UNSCH MTN]]&lt;&gt;"","Unscheduled"),"")</f>
        <v>Unscheduled</v>
      </c>
      <c r="G203" s="26">
        <f>24*(DAY(EOMONTH(CHPP_DELAY[[#This Row],[DATE]],0)))</f>
        <v>672</v>
      </c>
      <c r="H203" s="14">
        <v>0.85</v>
      </c>
      <c r="I203" s="14">
        <v>0.9</v>
      </c>
      <c r="J203" s="14"/>
      <c r="K203" s="14"/>
      <c r="L203" s="3">
        <v>45700</v>
      </c>
      <c r="M203" s="6">
        <v>1.1409722222222223</v>
      </c>
      <c r="N203" s="6">
        <v>1.1451388888888889</v>
      </c>
      <c r="O203" t="s">
        <v>19</v>
      </c>
      <c r="P203" t="s">
        <v>20</v>
      </c>
      <c r="Q203" s="11">
        <v>4.1666666666666519E-3</v>
      </c>
      <c r="S203" t="s">
        <v>155</v>
      </c>
      <c r="Y203" t="s">
        <v>123</v>
      </c>
      <c r="AA203" t="str" cm="1">
        <f t="array" ref="AA20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04" spans="2:27" x14ac:dyDescent="0.25">
      <c r="B204" s="7">
        <f>_xlfn.ISOWEEKNUM(CHPP_DELAY[[#This Row],[DATE]])</f>
        <v>7</v>
      </c>
      <c r="C204" s="2" t="str">
        <f>UPPER(TEXT(MONTH(CHPP_DELAY[[#This Row],[DATE]])*29,"mmm"))</f>
        <v>FEB</v>
      </c>
      <c r="D204" s="27">
        <f>YEAR(CHPP_DELAY[[#This Row],[DATE]])</f>
        <v>2025</v>
      </c>
      <c r="E204" s="11">
        <f>(CHPP_DELAY[[#This Row],[START]]-CHPP_DELAY[[#This Row],[STOP]])*24</f>
        <v>9.9999999999999645E-2</v>
      </c>
      <c r="F204" s="14" t="str" cm="1">
        <f t="array" ref="F204">_xlfn.IFNA(_xlfn.IFS(CHPP_DELAY[[#This Row],[SCH MTN]]&lt;&gt;"","Scheduled",CHPP_DELAY[[#This Row],[UNSCH MTN]]&lt;&gt;"","Unscheduled"),"")</f>
        <v>Unscheduled</v>
      </c>
      <c r="G204" s="26">
        <f>24*(DAY(EOMONTH(CHPP_DELAY[[#This Row],[DATE]],0)))</f>
        <v>672</v>
      </c>
      <c r="H204" s="14">
        <v>0.85</v>
      </c>
      <c r="I204" s="14">
        <v>0.9</v>
      </c>
      <c r="J204" s="14"/>
      <c r="K204" s="14"/>
      <c r="L204" s="3">
        <v>45700</v>
      </c>
      <c r="M204" s="6">
        <v>1.1493055555555556</v>
      </c>
      <c r="N204" s="6">
        <v>1.1534722222222222</v>
      </c>
      <c r="O204" t="s">
        <v>19</v>
      </c>
      <c r="P204" t="s">
        <v>20</v>
      </c>
      <c r="Q204" s="11">
        <v>4.1666666666666519E-3</v>
      </c>
      <c r="S204" t="s">
        <v>155</v>
      </c>
      <c r="Y204" t="s">
        <v>123</v>
      </c>
      <c r="AA204" t="str" cm="1">
        <f t="array" ref="AA20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05" spans="2:27" x14ac:dyDescent="0.25">
      <c r="B205" s="7">
        <f>_xlfn.ISOWEEKNUM(CHPP_DELAY[[#This Row],[DATE]])</f>
        <v>7</v>
      </c>
      <c r="C205" s="2" t="str">
        <f>UPPER(TEXT(MONTH(CHPP_DELAY[[#This Row],[DATE]])*29,"mmm"))</f>
        <v>FEB</v>
      </c>
      <c r="D205" s="27">
        <f>YEAR(CHPP_DELAY[[#This Row],[DATE]])</f>
        <v>2025</v>
      </c>
      <c r="E205" s="11">
        <f>(CHPP_DELAY[[#This Row],[START]]-CHPP_DELAY[[#This Row],[STOP]])*24</f>
        <v>0.15000000000000213</v>
      </c>
      <c r="F205" s="14" t="str" cm="1">
        <f t="array" ref="F205">_xlfn.IFNA(_xlfn.IFS(CHPP_DELAY[[#This Row],[SCH MTN]]&lt;&gt;"","Scheduled",CHPP_DELAY[[#This Row],[UNSCH MTN]]&lt;&gt;"","Unscheduled"),"")</f>
        <v>Unscheduled</v>
      </c>
      <c r="G205" s="26">
        <f>24*(DAY(EOMONTH(CHPP_DELAY[[#This Row],[DATE]],0)))</f>
        <v>672</v>
      </c>
      <c r="H205" s="14">
        <v>0.85</v>
      </c>
      <c r="I205" s="14">
        <v>0.9</v>
      </c>
      <c r="J205" s="14"/>
      <c r="K205" s="14"/>
      <c r="L205" s="3">
        <v>45700</v>
      </c>
      <c r="M205" s="6">
        <v>1.1618055555555555</v>
      </c>
      <c r="N205" s="6">
        <v>1.1680555555555556</v>
      </c>
      <c r="O205" t="s">
        <v>19</v>
      </c>
      <c r="P205" t="s">
        <v>20</v>
      </c>
      <c r="Q205" s="11">
        <v>6.2500000000000888E-3</v>
      </c>
      <c r="S205" t="s">
        <v>155</v>
      </c>
      <c r="Y205" t="s">
        <v>123</v>
      </c>
      <c r="AA205" t="str" cm="1">
        <f t="array" ref="AA20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06" spans="2:27" x14ac:dyDescent="0.25">
      <c r="B206" s="7">
        <f>_xlfn.ISOWEEKNUM(CHPP_DELAY[[#This Row],[DATE]])</f>
        <v>7</v>
      </c>
      <c r="C206" s="2" t="str">
        <f>UPPER(TEXT(MONTH(CHPP_DELAY[[#This Row],[DATE]])*29,"mmm"))</f>
        <v>FEB</v>
      </c>
      <c r="D206" s="27">
        <f>YEAR(CHPP_DELAY[[#This Row],[DATE]])</f>
        <v>2025</v>
      </c>
      <c r="E206" s="11">
        <f>(CHPP_DELAY[[#This Row],[START]]-CHPP_DELAY[[#This Row],[STOP]])*24</f>
        <v>0.18333333333333401</v>
      </c>
      <c r="F206" s="14" t="str" cm="1">
        <f t="array" ref="F206">_xlfn.IFNA(_xlfn.IFS(CHPP_DELAY[[#This Row],[SCH MTN]]&lt;&gt;"","Scheduled",CHPP_DELAY[[#This Row],[UNSCH MTN]]&lt;&gt;"","Unscheduled"),"")</f>
        <v>Unscheduled</v>
      </c>
      <c r="G206" s="26">
        <f>24*(DAY(EOMONTH(CHPP_DELAY[[#This Row],[DATE]],0)))</f>
        <v>672</v>
      </c>
      <c r="H206" s="14">
        <v>0.85</v>
      </c>
      <c r="I206" s="14">
        <v>0.9</v>
      </c>
      <c r="J206" s="14"/>
      <c r="K206" s="14"/>
      <c r="L206" s="3">
        <v>45701</v>
      </c>
      <c r="M206" s="6">
        <v>0.32916666666666666</v>
      </c>
      <c r="N206" s="6">
        <v>0.33680555555555558</v>
      </c>
      <c r="O206" t="s">
        <v>19</v>
      </c>
      <c r="P206" t="s">
        <v>20</v>
      </c>
      <c r="Q206" s="11">
        <v>7.6388888888889173E-3</v>
      </c>
      <c r="S206" t="s">
        <v>155</v>
      </c>
      <c r="Y206" t="s">
        <v>123</v>
      </c>
      <c r="AA206" t="str" cm="1">
        <f t="array" ref="AA20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07" spans="2:27" x14ac:dyDescent="0.25">
      <c r="B207" s="7">
        <f>_xlfn.ISOWEEKNUM(CHPP_DELAY[[#This Row],[DATE]])</f>
        <v>7</v>
      </c>
      <c r="C207" s="2" t="str">
        <f>UPPER(TEXT(MONTH(CHPP_DELAY[[#This Row],[DATE]])*29,"mmm"))</f>
        <v>FEB</v>
      </c>
      <c r="D207" s="27">
        <f>YEAR(CHPP_DELAY[[#This Row],[DATE]])</f>
        <v>2025</v>
      </c>
      <c r="E207" s="11">
        <f>(CHPP_DELAY[[#This Row],[START]]-CHPP_DELAY[[#This Row],[STOP]])*24</f>
        <v>0.11666666666666625</v>
      </c>
      <c r="F207" s="14" t="str" cm="1">
        <f t="array" ref="F207">_xlfn.IFNA(_xlfn.IFS(CHPP_DELAY[[#This Row],[SCH MTN]]&lt;&gt;"","Scheduled",CHPP_DELAY[[#This Row],[UNSCH MTN]]&lt;&gt;"","Unscheduled"),"")</f>
        <v>Unscheduled</v>
      </c>
      <c r="G207" s="26">
        <f>24*(DAY(EOMONTH(CHPP_DELAY[[#This Row],[DATE]],0)))</f>
        <v>672</v>
      </c>
      <c r="H207" s="14">
        <v>0.85</v>
      </c>
      <c r="I207" s="14">
        <v>0.9</v>
      </c>
      <c r="J207" s="14"/>
      <c r="K207" s="14"/>
      <c r="L207" s="3">
        <v>45701</v>
      </c>
      <c r="M207" s="6">
        <v>0.34444444444444444</v>
      </c>
      <c r="N207" s="6">
        <v>0.34930555555555554</v>
      </c>
      <c r="O207" t="s">
        <v>19</v>
      </c>
      <c r="P207" t="s">
        <v>20</v>
      </c>
      <c r="Q207" s="11">
        <v>4.8611111111110938E-3</v>
      </c>
      <c r="S207" t="s">
        <v>155</v>
      </c>
      <c r="Y207" t="s">
        <v>123</v>
      </c>
      <c r="AA207" t="str" cm="1">
        <f t="array" ref="AA20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08" spans="2:27" x14ac:dyDescent="0.25">
      <c r="B208" s="7">
        <f>_xlfn.ISOWEEKNUM(CHPP_DELAY[[#This Row],[DATE]])</f>
        <v>7</v>
      </c>
      <c r="C208" s="2" t="str">
        <f>UPPER(TEXT(MONTH(CHPP_DELAY[[#This Row],[DATE]])*29,"mmm"))</f>
        <v>FEB</v>
      </c>
      <c r="D208" s="27">
        <f>YEAR(CHPP_DELAY[[#This Row],[DATE]])</f>
        <v>2025</v>
      </c>
      <c r="E208" s="11">
        <f>(CHPP_DELAY[[#This Row],[START]]-CHPP_DELAY[[#This Row],[STOP]])*24</f>
        <v>1.0666666666666655</v>
      </c>
      <c r="F208" s="14" t="str" cm="1">
        <f t="array" ref="F208">_xlfn.IFNA(_xlfn.IFS(CHPP_DELAY[[#This Row],[SCH MTN]]&lt;&gt;"","Scheduled",CHPP_DELAY[[#This Row],[UNSCH MTN]]&lt;&gt;"","Unscheduled"),"")</f>
        <v/>
      </c>
      <c r="G208" s="26">
        <f>24*(DAY(EOMONTH(CHPP_DELAY[[#This Row],[DATE]],0)))</f>
        <v>672</v>
      </c>
      <c r="H208" s="14">
        <v>0.85</v>
      </c>
      <c r="I208" s="14">
        <v>0.9</v>
      </c>
      <c r="J208" s="14"/>
      <c r="K208" s="14"/>
      <c r="L208" s="3">
        <v>45702</v>
      </c>
      <c r="M208" s="6">
        <v>0.46597222222222223</v>
      </c>
      <c r="N208" s="6">
        <v>0.51041666666666663</v>
      </c>
      <c r="O208" t="s">
        <v>58</v>
      </c>
      <c r="P208" t="s">
        <v>58</v>
      </c>
      <c r="Q208" s="11">
        <v>4.4444444444444398E-2</v>
      </c>
      <c r="X208" t="s">
        <v>167</v>
      </c>
      <c r="Y208" t="s">
        <v>167</v>
      </c>
      <c r="AA208" t="str" cm="1">
        <f t="array" ref="AA208">_xlfn.IFS(AND(CHPP_DELAY[[#This Row],[Column1]]="",CHPP_DELAY[[#This Row],[Column2]]=""),"",CHPP_DELAY[[#This Row],[Column1]]&lt;&gt;"",CHPP_DELAY[[#This Row],[Column1]],CHPP_DELAY[[#This Row],[Column2]]&lt;&gt;"",CHPP_DELAY[[#This Row],[Column2]])</f>
        <v>Friday Prayer</v>
      </c>
    </row>
    <row r="209" spans="2:27" x14ac:dyDescent="0.25">
      <c r="B209" s="7">
        <f>_xlfn.ISOWEEKNUM(CHPP_DELAY[[#This Row],[DATE]])</f>
        <v>7</v>
      </c>
      <c r="C209" s="2" t="str">
        <f>UPPER(TEXT(MONTH(CHPP_DELAY[[#This Row],[DATE]])*29,"mmm"))</f>
        <v>FEB</v>
      </c>
      <c r="D209" s="27">
        <f>YEAR(CHPP_DELAY[[#This Row],[DATE]])</f>
        <v>2025</v>
      </c>
      <c r="E209" s="11">
        <f>(CHPP_DELAY[[#This Row],[START]]-CHPP_DELAY[[#This Row],[STOP]])*24</f>
        <v>1.0166666666666684</v>
      </c>
      <c r="F209" s="14" t="str" cm="1">
        <f t="array" ref="F209">_xlfn.IFNA(_xlfn.IFS(CHPP_DELAY[[#This Row],[SCH MTN]]&lt;&gt;"","Scheduled",CHPP_DELAY[[#This Row],[UNSCH MTN]]&lt;&gt;"","Unscheduled"),"")</f>
        <v>Unscheduled</v>
      </c>
      <c r="G209" s="26">
        <f>24*(DAY(EOMONTH(CHPP_DELAY[[#This Row],[DATE]],0)))</f>
        <v>672</v>
      </c>
      <c r="H209" s="14">
        <v>0.85</v>
      </c>
      <c r="I209" s="14">
        <v>0.9</v>
      </c>
      <c r="J209" s="14"/>
      <c r="K209" s="14"/>
      <c r="L209" s="3">
        <v>45702</v>
      </c>
      <c r="M209" s="6">
        <v>0.51041666666666663</v>
      </c>
      <c r="N209" s="6">
        <v>0.55277777777777781</v>
      </c>
      <c r="O209" t="s">
        <v>16</v>
      </c>
      <c r="P209" t="s">
        <v>17</v>
      </c>
      <c r="Q209" s="11">
        <v>4.2361111111111183E-2</v>
      </c>
      <c r="S209" t="s">
        <v>155</v>
      </c>
      <c r="Y209" t="s">
        <v>744</v>
      </c>
      <c r="AA209" t="str" cm="1">
        <f t="array" ref="AA209">_xlfn.IFS(AND(CHPP_DELAY[[#This Row],[Column1]]="",CHPP_DELAY[[#This Row],[Column2]]=""),"",CHPP_DELAY[[#This Row],[Column1]]&lt;&gt;"",CHPP_DELAY[[#This Row],[Column1]],CHPP_DELAY[[#This Row],[Column2]]&lt;&gt;"",CHPP_DELAY[[#This Row],[Column2]])</f>
        <v>Desliming screen_discharge-end blank panel_repair (due to blank panel detached)</v>
      </c>
    </row>
    <row r="210" spans="2:27" x14ac:dyDescent="0.25">
      <c r="B210" s="7">
        <f>_xlfn.ISOWEEKNUM(CHPP_DELAY[[#This Row],[DATE]])</f>
        <v>7</v>
      </c>
      <c r="C210" s="2" t="str">
        <f>UPPER(TEXT(MONTH(CHPP_DELAY[[#This Row],[DATE]])*29,"mmm"))</f>
        <v>FEB</v>
      </c>
      <c r="D210" s="27">
        <f>YEAR(CHPP_DELAY[[#This Row],[DATE]])</f>
        <v>2025</v>
      </c>
      <c r="E210" s="11">
        <f>(CHPP_DELAY[[#This Row],[START]]-CHPP_DELAY[[#This Row],[STOP]])*24</f>
        <v>0.33333333333333481</v>
      </c>
      <c r="F210" s="14" t="str" cm="1">
        <f t="array" ref="F210">_xlfn.IFNA(_xlfn.IFS(CHPP_DELAY[[#This Row],[SCH MTN]]&lt;&gt;"","Scheduled",CHPP_DELAY[[#This Row],[UNSCH MTN]]&lt;&gt;"","Unscheduled"),"")</f>
        <v/>
      </c>
      <c r="G210" s="26">
        <f>24*(DAY(EOMONTH(CHPP_DELAY[[#This Row],[DATE]],0)))</f>
        <v>672</v>
      </c>
      <c r="H210" s="14">
        <v>0.85</v>
      </c>
      <c r="I210" s="14">
        <v>0.9</v>
      </c>
      <c r="J210" s="14"/>
      <c r="K210" s="14"/>
      <c r="L210" s="3">
        <v>45702</v>
      </c>
      <c r="M210" s="6">
        <v>0.65972222222222221</v>
      </c>
      <c r="N210" s="6">
        <v>0.67361111111111116</v>
      </c>
      <c r="O210" t="s">
        <v>68</v>
      </c>
      <c r="P210" t="s">
        <v>69</v>
      </c>
      <c r="Q210" s="11">
        <v>1.3888888888888951E-2</v>
      </c>
      <c r="U210" t="s">
        <v>137</v>
      </c>
      <c r="Y210" t="s">
        <v>745</v>
      </c>
      <c r="AA210" t="str" cm="1">
        <f t="array" ref="AA210">_xlfn.IFS(AND(CHPP_DELAY[[#This Row],[Column1]]="",CHPP_DELAY[[#This Row],[Column2]]=""),"",CHPP_DELAY[[#This Row],[Column1]]&lt;&gt;"",CHPP_DELAY[[#This Row],[Column1]],CHPP_DELAY[[#This Row],[Column2]]&lt;&gt;"",CHPP_DELAY[[#This Row],[Column2]])</f>
        <v>CM pump_density control pipe_block (due to sediment of material)</v>
      </c>
    </row>
    <row r="211" spans="2:27" x14ac:dyDescent="0.25">
      <c r="B211" s="7">
        <f>_xlfn.ISOWEEKNUM(CHPP_DELAY[[#This Row],[DATE]])</f>
        <v>7</v>
      </c>
      <c r="C211" s="2" t="str">
        <f>UPPER(TEXT(MONTH(CHPP_DELAY[[#This Row],[DATE]])*29,"mmm"))</f>
        <v>FEB</v>
      </c>
      <c r="D211" s="27">
        <f>YEAR(CHPP_DELAY[[#This Row],[DATE]])</f>
        <v>2025</v>
      </c>
      <c r="E211" s="11">
        <f>(CHPP_DELAY[[#This Row],[START]]-CHPP_DELAY[[#This Row],[STOP]])*24</f>
        <v>1.4833333333333334</v>
      </c>
      <c r="F211" s="14" t="str" cm="1">
        <f t="array" ref="F211">_xlfn.IFNA(_xlfn.IFS(CHPP_DELAY[[#This Row],[SCH MTN]]&lt;&gt;"","Scheduled",CHPP_DELAY[[#This Row],[UNSCH MTN]]&lt;&gt;"","Unscheduled"),"")</f>
        <v>Unscheduled</v>
      </c>
      <c r="G211" s="26">
        <f>24*(DAY(EOMONTH(CHPP_DELAY[[#This Row],[DATE]],0)))</f>
        <v>672</v>
      </c>
      <c r="H211" s="14">
        <v>0.85</v>
      </c>
      <c r="I211" s="14">
        <v>0.9</v>
      </c>
      <c r="J211" s="14"/>
      <c r="K211" s="14"/>
      <c r="L211" s="3">
        <v>45702</v>
      </c>
      <c r="M211" s="6">
        <v>0.73055555555555551</v>
      </c>
      <c r="N211" s="6">
        <v>0.79236111111111107</v>
      </c>
      <c r="O211" t="s">
        <v>53</v>
      </c>
      <c r="P211" t="s">
        <v>54</v>
      </c>
      <c r="Q211" s="11">
        <v>6.1805555555555558E-2</v>
      </c>
      <c r="S211" t="s">
        <v>155</v>
      </c>
      <c r="Y211" t="s">
        <v>746</v>
      </c>
      <c r="AA211" t="str" cm="1">
        <f t="array" ref="AA211">_xlfn.IFS(AND(CHPP_DELAY[[#This Row],[Column1]]="",CHPP_DELAY[[#This Row],[Column2]]=""),"",CHPP_DELAY[[#This Row],[Column1]]&lt;&gt;"",CHPP_DELAY[[#This Row],[Column1]],CHPP_DELAY[[#This Row],[Column2]]&lt;&gt;"",CHPP_DELAY[[#This Row],[Column2]])</f>
        <v>Feeder breaker_low speed (due to fusible plug of fluid coupling broken)</v>
      </c>
    </row>
    <row r="212" spans="2:27" x14ac:dyDescent="0.25">
      <c r="B212" s="7">
        <f>_xlfn.ISOWEEKNUM(CHPP_DELAY[[#This Row],[DATE]])</f>
        <v>7</v>
      </c>
      <c r="C212" s="2" t="str">
        <f>UPPER(TEXT(MONTH(CHPP_DELAY[[#This Row],[DATE]])*29,"mmm"))</f>
        <v>FEB</v>
      </c>
      <c r="D212" s="27">
        <f>YEAR(CHPP_DELAY[[#This Row],[DATE]])</f>
        <v>2025</v>
      </c>
      <c r="E212" s="11">
        <f>(CHPP_DELAY[[#This Row],[START]]-CHPP_DELAY[[#This Row],[STOP]])*24</f>
        <v>0.11666666666666892</v>
      </c>
      <c r="F212" s="14" t="str" cm="1">
        <f t="array" ref="F212">_xlfn.IFNA(_xlfn.IFS(CHPP_DELAY[[#This Row],[SCH MTN]]&lt;&gt;"","Scheduled",CHPP_DELAY[[#This Row],[UNSCH MTN]]&lt;&gt;"","Unscheduled"),"")</f>
        <v>Unscheduled</v>
      </c>
      <c r="G212" s="26">
        <f>24*(DAY(EOMONTH(CHPP_DELAY[[#This Row],[DATE]],0)))</f>
        <v>672</v>
      </c>
      <c r="H212" s="14">
        <v>0.85</v>
      </c>
      <c r="I212" s="14">
        <v>0.9</v>
      </c>
      <c r="J212" s="14"/>
      <c r="K212" s="14"/>
      <c r="L212" s="3">
        <v>45702</v>
      </c>
      <c r="M212" s="6">
        <v>1.0208333333333333</v>
      </c>
      <c r="N212" s="6">
        <v>1.0256944444444445</v>
      </c>
      <c r="O212" t="s">
        <v>19</v>
      </c>
      <c r="P212" t="s">
        <v>20</v>
      </c>
      <c r="Q212" s="11">
        <v>4.8611111111112049E-3</v>
      </c>
      <c r="S212" t="s">
        <v>155</v>
      </c>
      <c r="Y212" t="s">
        <v>123</v>
      </c>
      <c r="AA212" t="str" cm="1">
        <f t="array" ref="AA21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13" spans="2:27" x14ac:dyDescent="0.25">
      <c r="B213" s="7">
        <f>_xlfn.ISOWEEKNUM(CHPP_DELAY[[#This Row],[DATE]])</f>
        <v>7</v>
      </c>
      <c r="C213" s="2" t="str">
        <f>UPPER(TEXT(MONTH(CHPP_DELAY[[#This Row],[DATE]])*29,"mmm"))</f>
        <v>FEB</v>
      </c>
      <c r="D213" s="27">
        <f>YEAR(CHPP_DELAY[[#This Row],[DATE]])</f>
        <v>2025</v>
      </c>
      <c r="E213" s="11">
        <f>(CHPP_DELAY[[#This Row],[START]]-CHPP_DELAY[[#This Row],[STOP]])*24</f>
        <v>9.9999999999999645E-2</v>
      </c>
      <c r="F213" s="14" t="str" cm="1">
        <f t="array" ref="F213">_xlfn.IFNA(_xlfn.IFS(CHPP_DELAY[[#This Row],[SCH MTN]]&lt;&gt;"","Scheduled",CHPP_DELAY[[#This Row],[UNSCH MTN]]&lt;&gt;"","Unscheduled"),"")</f>
        <v>Unscheduled</v>
      </c>
      <c r="G213" s="26">
        <f>24*(DAY(EOMONTH(CHPP_DELAY[[#This Row],[DATE]],0)))</f>
        <v>672</v>
      </c>
      <c r="H213" s="14">
        <v>0.85</v>
      </c>
      <c r="I213" s="14">
        <v>0.9</v>
      </c>
      <c r="J213" s="14"/>
      <c r="K213" s="14"/>
      <c r="L213" s="3">
        <v>45702</v>
      </c>
      <c r="M213" s="6">
        <v>1.0416666666666667</v>
      </c>
      <c r="N213" s="6">
        <v>1.0458333333333334</v>
      </c>
      <c r="O213" t="s">
        <v>19</v>
      </c>
      <c r="P213" t="s">
        <v>20</v>
      </c>
      <c r="Q213" s="11">
        <v>4.1666666666666519E-3</v>
      </c>
      <c r="S213" t="s">
        <v>155</v>
      </c>
      <c r="Y213" t="s">
        <v>123</v>
      </c>
      <c r="AA213" t="str" cm="1">
        <f t="array" ref="AA21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14" spans="2:27" x14ac:dyDescent="0.25">
      <c r="B214" s="7">
        <f>_xlfn.ISOWEEKNUM(CHPP_DELAY[[#This Row],[DATE]])</f>
        <v>7</v>
      </c>
      <c r="C214" s="2" t="str">
        <f>UPPER(TEXT(MONTH(CHPP_DELAY[[#This Row],[DATE]])*29,"mmm"))</f>
        <v>FEB</v>
      </c>
      <c r="D214" s="27">
        <f>YEAR(CHPP_DELAY[[#This Row],[DATE]])</f>
        <v>2025</v>
      </c>
      <c r="E214" s="11">
        <f>(CHPP_DELAY[[#This Row],[START]]-CHPP_DELAY[[#This Row],[STOP]])*24</f>
        <v>9.9999999999999645E-2</v>
      </c>
      <c r="F214" s="14" t="str" cm="1">
        <f t="array" ref="F214">_xlfn.IFNA(_xlfn.IFS(CHPP_DELAY[[#This Row],[SCH MTN]]&lt;&gt;"","Scheduled",CHPP_DELAY[[#This Row],[UNSCH MTN]]&lt;&gt;"","Unscheduled"),"")</f>
        <v>Unscheduled</v>
      </c>
      <c r="G214" s="26">
        <f>24*(DAY(EOMONTH(CHPP_DELAY[[#This Row],[DATE]],0)))</f>
        <v>672</v>
      </c>
      <c r="H214" s="14">
        <v>0.85</v>
      </c>
      <c r="I214" s="14">
        <v>0.9</v>
      </c>
      <c r="J214" s="14"/>
      <c r="K214" s="14"/>
      <c r="L214" s="3">
        <v>45703</v>
      </c>
      <c r="M214" s="6">
        <v>0.35208333333333336</v>
      </c>
      <c r="N214" s="6">
        <v>0.35625000000000001</v>
      </c>
      <c r="O214" t="s">
        <v>19</v>
      </c>
      <c r="P214" t="s">
        <v>20</v>
      </c>
      <c r="Q214" s="11">
        <v>4.1666666666666519E-3</v>
      </c>
      <c r="S214" t="s">
        <v>155</v>
      </c>
      <c r="Y214" t="s">
        <v>123</v>
      </c>
      <c r="AA214" t="str" cm="1">
        <f t="array" ref="AA21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15" spans="2:27" x14ac:dyDescent="0.25">
      <c r="B215" s="7">
        <f>_xlfn.ISOWEEKNUM(CHPP_DELAY[[#This Row],[DATE]])</f>
        <v>7</v>
      </c>
      <c r="C215" s="2" t="str">
        <f>UPPER(TEXT(MONTH(CHPP_DELAY[[#This Row],[DATE]])*29,"mmm"))</f>
        <v>FEB</v>
      </c>
      <c r="D215" s="27">
        <f>YEAR(CHPP_DELAY[[#This Row],[DATE]])</f>
        <v>2025</v>
      </c>
      <c r="E215" s="11">
        <f>(CHPP_DELAY[[#This Row],[START]]-CHPP_DELAY[[#This Row],[STOP]])*24</f>
        <v>9.9999999999999645E-2</v>
      </c>
      <c r="F215" s="14" t="str" cm="1">
        <f t="array" ref="F215">_xlfn.IFNA(_xlfn.IFS(CHPP_DELAY[[#This Row],[SCH MTN]]&lt;&gt;"","Scheduled",CHPP_DELAY[[#This Row],[UNSCH MTN]]&lt;&gt;"","Unscheduled"),"")</f>
        <v>Unscheduled</v>
      </c>
      <c r="G215" s="26">
        <f>24*(DAY(EOMONTH(CHPP_DELAY[[#This Row],[DATE]],0)))</f>
        <v>672</v>
      </c>
      <c r="H215" s="14">
        <v>0.85</v>
      </c>
      <c r="I215" s="14">
        <v>0.9</v>
      </c>
      <c r="J215" s="14"/>
      <c r="K215" s="14"/>
      <c r="L215" s="3">
        <v>45703</v>
      </c>
      <c r="M215" s="6">
        <v>0.36249999999999999</v>
      </c>
      <c r="N215" s="6">
        <v>0.36666666666666664</v>
      </c>
      <c r="O215" t="s">
        <v>19</v>
      </c>
      <c r="P215" t="s">
        <v>20</v>
      </c>
      <c r="Q215" s="11">
        <v>4.1666666666666519E-3</v>
      </c>
      <c r="S215" t="s">
        <v>155</v>
      </c>
      <c r="Y215" t="s">
        <v>123</v>
      </c>
      <c r="AA215" t="str" cm="1">
        <f t="array" ref="AA21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16" spans="2:27" x14ac:dyDescent="0.25">
      <c r="B216" s="7">
        <f>_xlfn.ISOWEEKNUM(CHPP_DELAY[[#This Row],[DATE]])</f>
        <v>7</v>
      </c>
      <c r="C216" s="2" t="str">
        <f>UPPER(TEXT(MONTH(CHPP_DELAY[[#This Row],[DATE]])*29,"mmm"))</f>
        <v>FEB</v>
      </c>
      <c r="D216" s="27">
        <f>YEAR(CHPP_DELAY[[#This Row],[DATE]])</f>
        <v>2025</v>
      </c>
      <c r="E216" s="11">
        <f>(CHPP_DELAY[[#This Row],[START]]-CHPP_DELAY[[#This Row],[STOP]])*24</f>
        <v>0.11666666666666625</v>
      </c>
      <c r="F216" s="14" t="str" cm="1">
        <f t="array" ref="F216">_xlfn.IFNA(_xlfn.IFS(CHPP_DELAY[[#This Row],[SCH MTN]]&lt;&gt;"","Scheduled",CHPP_DELAY[[#This Row],[UNSCH MTN]]&lt;&gt;"","Unscheduled"),"")</f>
        <v>Unscheduled</v>
      </c>
      <c r="G216" s="26">
        <f>24*(DAY(EOMONTH(CHPP_DELAY[[#This Row],[DATE]],0)))</f>
        <v>672</v>
      </c>
      <c r="H216" s="14">
        <v>0.85</v>
      </c>
      <c r="I216" s="14">
        <v>0.9</v>
      </c>
      <c r="J216" s="14"/>
      <c r="K216" s="14"/>
      <c r="L216" s="3">
        <v>45703</v>
      </c>
      <c r="M216" s="6">
        <v>0.37222222222222223</v>
      </c>
      <c r="N216" s="6">
        <v>0.37708333333333333</v>
      </c>
      <c r="O216" t="s">
        <v>19</v>
      </c>
      <c r="P216" t="s">
        <v>20</v>
      </c>
      <c r="Q216" s="11">
        <v>4.8611111111110938E-3</v>
      </c>
      <c r="S216" t="s">
        <v>155</v>
      </c>
      <c r="Y216" t="s">
        <v>123</v>
      </c>
      <c r="AA216" t="str" cm="1">
        <f t="array" ref="AA21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17" spans="2:27" x14ac:dyDescent="0.25">
      <c r="B217" s="7">
        <f>_xlfn.ISOWEEKNUM(CHPP_DELAY[[#This Row],[DATE]])</f>
        <v>7</v>
      </c>
      <c r="C217" s="2" t="str">
        <f>UPPER(TEXT(MONTH(CHPP_DELAY[[#This Row],[DATE]])*29,"mmm"))</f>
        <v>FEB</v>
      </c>
      <c r="D217" s="27">
        <f>YEAR(CHPP_DELAY[[#This Row],[DATE]])</f>
        <v>2025</v>
      </c>
      <c r="E217" s="11">
        <f>(CHPP_DELAY[[#This Row],[START]]-CHPP_DELAY[[#This Row],[STOP]])*24</f>
        <v>0.10000000000000231</v>
      </c>
      <c r="F217" s="14" t="str" cm="1">
        <f t="array" ref="F217">_xlfn.IFNA(_xlfn.IFS(CHPP_DELAY[[#This Row],[SCH MTN]]&lt;&gt;"","Scheduled",CHPP_DELAY[[#This Row],[UNSCH MTN]]&lt;&gt;"","Unscheduled"),"")</f>
        <v>Unscheduled</v>
      </c>
      <c r="G217" s="26">
        <f>24*(DAY(EOMONTH(CHPP_DELAY[[#This Row],[DATE]],0)))</f>
        <v>672</v>
      </c>
      <c r="H217" s="14">
        <v>0.85</v>
      </c>
      <c r="I217" s="14">
        <v>0.9</v>
      </c>
      <c r="J217" s="14"/>
      <c r="K217" s="14"/>
      <c r="L217" s="3">
        <v>45703</v>
      </c>
      <c r="M217" s="6">
        <v>0.9506944444444444</v>
      </c>
      <c r="N217" s="6">
        <v>0.95486111111111116</v>
      </c>
      <c r="O217" t="s">
        <v>19</v>
      </c>
      <c r="P217" t="s">
        <v>20</v>
      </c>
      <c r="Q217" s="11">
        <v>4.1666666666667629E-3</v>
      </c>
      <c r="S217" t="s">
        <v>155</v>
      </c>
      <c r="Y217" t="s">
        <v>123</v>
      </c>
      <c r="AA217" t="str" cm="1">
        <f t="array" ref="AA21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18" spans="2:27" x14ac:dyDescent="0.25">
      <c r="B218" s="7">
        <f>_xlfn.ISOWEEKNUM(CHPP_DELAY[[#This Row],[DATE]])</f>
        <v>7</v>
      </c>
      <c r="C218" s="2" t="str">
        <f>UPPER(TEXT(MONTH(CHPP_DELAY[[#This Row],[DATE]])*29,"mmm"))</f>
        <v>FEB</v>
      </c>
      <c r="D218" s="27">
        <f>YEAR(CHPP_DELAY[[#This Row],[DATE]])</f>
        <v>2025</v>
      </c>
      <c r="E218" s="11">
        <f>(CHPP_DELAY[[#This Row],[START]]-CHPP_DELAY[[#This Row],[STOP]])*24</f>
        <v>9.9999999999999645E-2</v>
      </c>
      <c r="F218" s="14" t="str" cm="1">
        <f t="array" ref="F218">_xlfn.IFNA(_xlfn.IFS(CHPP_DELAY[[#This Row],[SCH MTN]]&lt;&gt;"","Scheduled",CHPP_DELAY[[#This Row],[UNSCH MTN]]&lt;&gt;"","Unscheduled"),"")</f>
        <v>Unscheduled</v>
      </c>
      <c r="G218" s="26">
        <f>24*(DAY(EOMONTH(CHPP_DELAY[[#This Row],[DATE]],0)))</f>
        <v>672</v>
      </c>
      <c r="H218" s="14">
        <v>0.85</v>
      </c>
      <c r="I218" s="14">
        <v>0.9</v>
      </c>
      <c r="J218" s="14"/>
      <c r="K218" s="14"/>
      <c r="L218" s="3">
        <v>45703</v>
      </c>
      <c r="M218" s="6">
        <v>0.96250000000000002</v>
      </c>
      <c r="N218" s="6">
        <v>0.96666666666666667</v>
      </c>
      <c r="O218" t="s">
        <v>19</v>
      </c>
      <c r="P218" t="s">
        <v>20</v>
      </c>
      <c r="Q218" s="11">
        <v>4.1666666666666519E-3</v>
      </c>
      <c r="S218" t="s">
        <v>155</v>
      </c>
      <c r="Y218" t="s">
        <v>123</v>
      </c>
      <c r="AA218" t="str" cm="1">
        <f t="array" ref="AA21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19" spans="2:27" x14ac:dyDescent="0.25">
      <c r="B219" s="7">
        <f>_xlfn.ISOWEEKNUM(CHPP_DELAY[[#This Row],[DATE]])</f>
        <v>7</v>
      </c>
      <c r="C219" s="2" t="str">
        <f>UPPER(TEXT(MONTH(CHPP_DELAY[[#This Row],[DATE]])*29,"mmm"))</f>
        <v>FEB</v>
      </c>
      <c r="D219" s="27">
        <f>YEAR(CHPP_DELAY[[#This Row],[DATE]])</f>
        <v>2025</v>
      </c>
      <c r="E219" s="11">
        <f>(CHPP_DELAY[[#This Row],[START]]-CHPP_DELAY[[#This Row],[STOP]])*24</f>
        <v>0.3833333333333333</v>
      </c>
      <c r="F219" s="14" t="str" cm="1">
        <f t="array" ref="F219">_xlfn.IFNA(_xlfn.IFS(CHPP_DELAY[[#This Row],[SCH MTN]]&lt;&gt;"","Scheduled",CHPP_DELAY[[#This Row],[UNSCH MTN]]&lt;&gt;"","Unscheduled"),"")</f>
        <v/>
      </c>
      <c r="G219" s="26">
        <f>24*(DAY(EOMONTH(CHPP_DELAY[[#This Row],[DATE]],0)))</f>
        <v>672</v>
      </c>
      <c r="H219" s="14">
        <v>0.85</v>
      </c>
      <c r="I219" s="14">
        <v>0.9</v>
      </c>
      <c r="J219" s="14"/>
      <c r="K219" s="14"/>
      <c r="L219" s="3">
        <v>45704</v>
      </c>
      <c r="M219" s="6">
        <v>0.41319444444444442</v>
      </c>
      <c r="N219" s="6">
        <v>0.42916666666666664</v>
      </c>
      <c r="O219" t="s">
        <v>81</v>
      </c>
      <c r="P219" t="s">
        <v>82</v>
      </c>
      <c r="Q219" s="11">
        <v>1.5972222222222221E-2</v>
      </c>
      <c r="V219" t="s">
        <v>171</v>
      </c>
      <c r="Y219" t="s">
        <v>172</v>
      </c>
      <c r="AA219" t="str" cm="1">
        <f t="array" ref="AA219">_xlfn.IFS(AND(CHPP_DELAY[[#This Row],[Column1]]="",CHPP_DELAY[[#This Row],[Column2]]=""),"",CHPP_DELAY[[#This Row],[Column1]]&lt;&gt;"",CHPP_DELAY[[#This Row],[Column1]],CHPP_DELAY[[#This Row],[Column2]]&lt;&gt;"",CHPP_DELAY[[#This Row],[Column2]])</f>
        <v>Feed bin_low level (due to Loader refueling)</v>
      </c>
    </row>
    <row r="220" spans="2:27" x14ac:dyDescent="0.25">
      <c r="B220" s="7">
        <f>_xlfn.ISOWEEKNUM(CHPP_DELAY[[#This Row],[DATE]])</f>
        <v>7</v>
      </c>
      <c r="C220" s="2" t="str">
        <f>UPPER(TEXT(MONTH(CHPP_DELAY[[#This Row],[DATE]])*29,"mmm"))</f>
        <v>FEB</v>
      </c>
      <c r="D220" s="27">
        <f>YEAR(CHPP_DELAY[[#This Row],[DATE]])</f>
        <v>2025</v>
      </c>
      <c r="E220" s="11">
        <f>(CHPP_DELAY[[#This Row],[START]]-CHPP_DELAY[[#This Row],[STOP]])*24</f>
        <v>0.13333333333333552</v>
      </c>
      <c r="F220" s="14" t="str" cm="1">
        <f t="array" ref="F220">_xlfn.IFNA(_xlfn.IFS(CHPP_DELAY[[#This Row],[SCH MTN]]&lt;&gt;"","Scheduled",CHPP_DELAY[[#This Row],[UNSCH MTN]]&lt;&gt;"","Unscheduled"),"")</f>
        <v>Unscheduled</v>
      </c>
      <c r="G220" s="26">
        <f>24*(DAY(EOMONTH(CHPP_DELAY[[#This Row],[DATE]],0)))</f>
        <v>672</v>
      </c>
      <c r="H220" s="14">
        <v>0.85</v>
      </c>
      <c r="I220" s="14">
        <v>0.9</v>
      </c>
      <c r="J220" s="14"/>
      <c r="K220" s="14"/>
      <c r="L220" s="3">
        <v>45704</v>
      </c>
      <c r="M220" s="6">
        <v>0.57708333333333328</v>
      </c>
      <c r="N220" s="6">
        <v>0.58263888888888893</v>
      </c>
      <c r="O220" t="s">
        <v>26</v>
      </c>
      <c r="P220" t="s">
        <v>27</v>
      </c>
      <c r="Q220" s="11">
        <v>5.5555555555556468E-3</v>
      </c>
      <c r="S220" t="s">
        <v>155</v>
      </c>
      <c r="Y220" t="s">
        <v>747</v>
      </c>
      <c r="AA220" t="str" cm="1">
        <f t="array" ref="AA220">_xlfn.IFS(AND(CHPP_DELAY[[#This Row],[Column1]]="",CHPP_DELAY[[#This Row],[Column2]]=""),"",CHPP_DELAY[[#This Row],[Column1]]&lt;&gt;"",CHPP_DELAY[[#This Row],[Column1]],CHPP_DELAY[[#This Row],[Column2]]&lt;&gt;"",CHPP_DELAY[[#This Row],[Column2]])</f>
        <v>Product collector conveyor_weighto meter_checking (due to weighto meter error)</v>
      </c>
    </row>
    <row r="221" spans="2:27" x14ac:dyDescent="0.25">
      <c r="B221" s="7">
        <f>_xlfn.ISOWEEKNUM(CHPP_DELAY[[#This Row],[DATE]])</f>
        <v>7</v>
      </c>
      <c r="C221" s="2" t="str">
        <f>UPPER(TEXT(MONTH(CHPP_DELAY[[#This Row],[DATE]])*29,"mmm"))</f>
        <v>FEB</v>
      </c>
      <c r="D221" s="27">
        <f>YEAR(CHPP_DELAY[[#This Row],[DATE]])</f>
        <v>2025</v>
      </c>
      <c r="E221" s="11">
        <f>(CHPP_DELAY[[#This Row],[START]]-CHPP_DELAY[[#This Row],[STOP]])*24</f>
        <v>1.0333333333333323</v>
      </c>
      <c r="F221" s="14" t="str" cm="1">
        <f t="array" ref="F221">_xlfn.IFNA(_xlfn.IFS(CHPP_DELAY[[#This Row],[SCH MTN]]&lt;&gt;"","Scheduled",CHPP_DELAY[[#This Row],[UNSCH MTN]]&lt;&gt;"","Unscheduled"),"")</f>
        <v>Unscheduled</v>
      </c>
      <c r="G221" s="26">
        <f>24*(DAY(EOMONTH(CHPP_DELAY[[#This Row],[DATE]],0)))</f>
        <v>672</v>
      </c>
      <c r="H221" s="14">
        <v>0.85</v>
      </c>
      <c r="I221" s="14">
        <v>0.9</v>
      </c>
      <c r="J221" s="14"/>
      <c r="K221" s="14"/>
      <c r="L221" s="3">
        <v>45704</v>
      </c>
      <c r="M221" s="6">
        <v>0.59652777777777777</v>
      </c>
      <c r="N221" s="6">
        <v>0.63958333333333328</v>
      </c>
      <c r="O221" t="s">
        <v>26</v>
      </c>
      <c r="P221" t="s">
        <v>27</v>
      </c>
      <c r="Q221" s="11">
        <v>4.3055555555555514E-2</v>
      </c>
      <c r="S221" t="s">
        <v>155</v>
      </c>
      <c r="Y221" t="s">
        <v>748</v>
      </c>
      <c r="AA221" t="str" cm="1">
        <f t="array" ref="AA221">_xlfn.IFS(AND(CHPP_DELAY[[#This Row],[Column1]]="",CHPP_DELAY[[#This Row],[Column2]]=""),"",CHPP_DELAY[[#This Row],[Column1]]&lt;&gt;"",CHPP_DELAY[[#This Row],[Column1]],CHPP_DELAY[[#This Row],[Column2]]&lt;&gt;"",CHPP_DELAY[[#This Row],[Column2]])</f>
        <v>Product collector conveyor_weighto meter_calibration (due to auto zero weighto meter error )</v>
      </c>
    </row>
    <row r="222" spans="2:27" x14ac:dyDescent="0.25">
      <c r="B222" s="7">
        <f>_xlfn.ISOWEEKNUM(CHPP_DELAY[[#This Row],[DATE]])</f>
        <v>7</v>
      </c>
      <c r="C222" s="2" t="str">
        <f>UPPER(TEXT(MONTH(CHPP_DELAY[[#This Row],[DATE]])*29,"mmm"))</f>
        <v>FEB</v>
      </c>
      <c r="D222" s="27">
        <f>YEAR(CHPP_DELAY[[#This Row],[DATE]])</f>
        <v>2025</v>
      </c>
      <c r="E222" s="11">
        <f>(CHPP_DELAY[[#This Row],[START]]-CHPP_DELAY[[#This Row],[STOP]])*24</f>
        <v>0.38333333333333464</v>
      </c>
      <c r="F222" s="14" t="str" cm="1">
        <f t="array" ref="F222">_xlfn.IFNA(_xlfn.IFS(CHPP_DELAY[[#This Row],[SCH MTN]]&lt;&gt;"","Scheduled",CHPP_DELAY[[#This Row],[UNSCH MTN]]&lt;&gt;"","Unscheduled"),"")</f>
        <v/>
      </c>
      <c r="G222" s="26">
        <f>24*(DAY(EOMONTH(CHPP_DELAY[[#This Row],[DATE]],0)))</f>
        <v>672</v>
      </c>
      <c r="H222" s="14">
        <v>0.85</v>
      </c>
      <c r="I222" s="14">
        <v>0.9</v>
      </c>
      <c r="J222" s="14"/>
      <c r="K222" s="14"/>
      <c r="L222" s="3">
        <v>45704</v>
      </c>
      <c r="M222" s="6">
        <v>0.95277777777777772</v>
      </c>
      <c r="N222" s="6">
        <v>0.96875</v>
      </c>
      <c r="O222" t="s">
        <v>81</v>
      </c>
      <c r="P222" t="s">
        <v>82</v>
      </c>
      <c r="Q222" s="11">
        <v>1.5972222222222276E-2</v>
      </c>
      <c r="V222" t="s">
        <v>162</v>
      </c>
      <c r="Y222" t="s">
        <v>749</v>
      </c>
      <c r="AA222" t="str" cm="1">
        <f t="array" ref="AA222">_xlfn.IFS(AND(CHPP_DELAY[[#This Row],[Column1]]="",CHPP_DELAY[[#This Row],[Column2]]=""),"",CHPP_DELAY[[#This Row],[Column1]]&lt;&gt;"",CHPP_DELAY[[#This Row],[Column1]],CHPP_DELAY[[#This Row],[Column2]]&lt;&gt;"",CHPP_DELAY[[#This Row],[Column2]])</f>
        <v>Feed bin_block (due to oversize OB)</v>
      </c>
    </row>
    <row r="223" spans="2:27" x14ac:dyDescent="0.25">
      <c r="B223" s="7">
        <f>_xlfn.ISOWEEKNUM(CHPP_DELAY[[#This Row],[DATE]])</f>
        <v>8</v>
      </c>
      <c r="C223" s="2" t="str">
        <f>UPPER(TEXT(MONTH(CHPP_DELAY[[#This Row],[DATE]])*29,"mmm"))</f>
        <v>FEB</v>
      </c>
      <c r="D223" s="27">
        <f>YEAR(CHPP_DELAY[[#This Row],[DATE]])</f>
        <v>2025</v>
      </c>
      <c r="E223" s="11">
        <f>(CHPP_DELAY[[#This Row],[START]]-CHPP_DELAY[[#This Row],[STOP]])*24</f>
        <v>1.583333333333333</v>
      </c>
      <c r="F223" s="14" t="str" cm="1">
        <f t="array" ref="F223">_xlfn.IFNA(_xlfn.IFS(CHPP_DELAY[[#This Row],[SCH MTN]]&lt;&gt;"","Scheduled",CHPP_DELAY[[#This Row],[UNSCH MTN]]&lt;&gt;"","Unscheduled"),"")</f>
        <v>Unscheduled</v>
      </c>
      <c r="G223" s="26">
        <f>24*(DAY(EOMONTH(CHPP_DELAY[[#This Row],[DATE]],0)))</f>
        <v>672</v>
      </c>
      <c r="H223" s="14">
        <v>0.85</v>
      </c>
      <c r="I223" s="14">
        <v>0.9</v>
      </c>
      <c r="J223" s="14"/>
      <c r="K223" s="14"/>
      <c r="L223" s="3">
        <v>45705</v>
      </c>
      <c r="M223" s="6">
        <v>0.75694444444444442</v>
      </c>
      <c r="N223" s="6">
        <v>0.82291666666666663</v>
      </c>
      <c r="O223" t="s">
        <v>83</v>
      </c>
      <c r="P223" t="s">
        <v>29</v>
      </c>
      <c r="Q223" s="11">
        <v>6.597222222222221E-2</v>
      </c>
      <c r="S223" t="s">
        <v>155</v>
      </c>
      <c r="Y223" t="s">
        <v>750</v>
      </c>
      <c r="AA223" t="str" cm="1">
        <f t="array" ref="AA223">_xlfn.IFS(AND(CHPP_DELAY[[#This Row],[Column1]]="",CHPP_DELAY[[#This Row],[Column2]]=""),"",CHPP_DELAY[[#This Row],[Column1]]&lt;&gt;"",CHPP_DELAY[[#This Row],[Column1]],CHPP_DELAY[[#This Row],[Column2]]&lt;&gt;"",CHPP_DELAY[[#This Row],[Column2]])</f>
        <v>Thickener_torque _high (due to BPF #2 problem)</v>
      </c>
    </row>
    <row r="224" spans="2:27" x14ac:dyDescent="0.25">
      <c r="B224" s="7">
        <f>_xlfn.ISOWEEKNUM(CHPP_DELAY[[#This Row],[DATE]])</f>
        <v>8</v>
      </c>
      <c r="C224" s="2" t="str">
        <f>UPPER(TEXT(MONTH(CHPP_DELAY[[#This Row],[DATE]])*29,"mmm"))</f>
        <v>FEB</v>
      </c>
      <c r="D224" s="27">
        <f>YEAR(CHPP_DELAY[[#This Row],[DATE]])</f>
        <v>2025</v>
      </c>
      <c r="E224" s="11">
        <f>(CHPP_DELAY[[#This Row],[START]]-CHPP_DELAY[[#This Row],[STOP]])*24</f>
        <v>0.93333333333333535</v>
      </c>
      <c r="F224" s="14" t="str" cm="1">
        <f t="array" ref="F224">_xlfn.IFNA(_xlfn.IFS(CHPP_DELAY[[#This Row],[SCH MTN]]&lt;&gt;"","Scheduled",CHPP_DELAY[[#This Row],[UNSCH MTN]]&lt;&gt;"","Unscheduled"),"")</f>
        <v>Unscheduled</v>
      </c>
      <c r="G224" s="26">
        <f>24*(DAY(EOMONTH(CHPP_DELAY[[#This Row],[DATE]],0)))</f>
        <v>672</v>
      </c>
      <c r="H224" s="14">
        <v>0.85</v>
      </c>
      <c r="I224" s="14">
        <v>0.9</v>
      </c>
      <c r="J224" s="14"/>
      <c r="K224" s="14"/>
      <c r="L224" s="3">
        <v>45705</v>
      </c>
      <c r="M224" s="6">
        <v>0.82291666666666663</v>
      </c>
      <c r="N224" s="6">
        <v>0.8618055555555556</v>
      </c>
      <c r="O224" t="s">
        <v>113</v>
      </c>
      <c r="P224" t="s">
        <v>91</v>
      </c>
      <c r="Q224" s="11">
        <v>3.8888888888888973E-2</v>
      </c>
      <c r="S224" t="s">
        <v>155</v>
      </c>
      <c r="Y224" t="s">
        <v>751</v>
      </c>
      <c r="AA224" t="str" cm="1">
        <f t="array" ref="AA224">_xlfn.IFS(AND(CHPP_DELAY[[#This Row],[Column1]]="",CHPP_DELAY[[#This Row],[Column2]]=""),"",CHPP_DELAY[[#This Row],[Column1]]&lt;&gt;"",CHPP_DELAY[[#This Row],[Column1]],CHPP_DELAY[[#This Row],[Column2]]&lt;&gt;"",CHPP_DELAY[[#This Row],[Column2]])</f>
        <v>Centrifuge 1425_anchor_repair (due to anchor broken)</v>
      </c>
    </row>
    <row r="225" spans="2:27" x14ac:dyDescent="0.25">
      <c r="B225" s="7">
        <f>_xlfn.ISOWEEKNUM(CHPP_DELAY[[#This Row],[DATE]])</f>
        <v>8</v>
      </c>
      <c r="C225" s="2" t="str">
        <f>UPPER(TEXT(MONTH(CHPP_DELAY[[#This Row],[DATE]])*29,"mmm"))</f>
        <v>FEB</v>
      </c>
      <c r="D225" s="27">
        <f>YEAR(CHPP_DELAY[[#This Row],[DATE]])</f>
        <v>2025</v>
      </c>
      <c r="E225" s="11">
        <f>(CHPP_DELAY[[#This Row],[START]]-CHPP_DELAY[[#This Row],[STOP]])*24</f>
        <v>9.9999999999999645E-2</v>
      </c>
      <c r="F225" s="14" t="str" cm="1">
        <f t="array" ref="F225">_xlfn.IFNA(_xlfn.IFS(CHPP_DELAY[[#This Row],[SCH MTN]]&lt;&gt;"","Scheduled",CHPP_DELAY[[#This Row],[UNSCH MTN]]&lt;&gt;"","Unscheduled"),"")</f>
        <v>Unscheduled</v>
      </c>
      <c r="G225" s="26">
        <f>24*(DAY(EOMONTH(CHPP_DELAY[[#This Row],[DATE]],0)))</f>
        <v>672</v>
      </c>
      <c r="H225" s="14">
        <v>0.85</v>
      </c>
      <c r="I225" s="14">
        <v>0.9</v>
      </c>
      <c r="J225" s="14"/>
      <c r="K225" s="14"/>
      <c r="L225" s="3">
        <v>45705</v>
      </c>
      <c r="M225" s="6">
        <v>1.075</v>
      </c>
      <c r="N225" s="6">
        <v>1.0791666666666666</v>
      </c>
      <c r="O225" t="s">
        <v>19</v>
      </c>
      <c r="P225" t="s">
        <v>20</v>
      </c>
      <c r="Q225" s="11">
        <v>4.1666666666666519E-3</v>
      </c>
      <c r="S225" t="s">
        <v>155</v>
      </c>
      <c r="Y225" t="s">
        <v>123</v>
      </c>
      <c r="AA225" t="str" cm="1">
        <f t="array" ref="AA22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26" spans="2:27" x14ac:dyDescent="0.25">
      <c r="B226" s="7">
        <f>_xlfn.ISOWEEKNUM(CHPP_DELAY[[#This Row],[DATE]])</f>
        <v>8</v>
      </c>
      <c r="C226" s="2" t="str">
        <f>UPPER(TEXT(MONTH(CHPP_DELAY[[#This Row],[DATE]])*29,"mmm"))</f>
        <v>FEB</v>
      </c>
      <c r="D226" s="27">
        <f>YEAR(CHPP_DELAY[[#This Row],[DATE]])</f>
        <v>2025</v>
      </c>
      <c r="E226" s="11">
        <f>(CHPP_DELAY[[#This Row],[START]]-CHPP_DELAY[[#This Row],[STOP]])*24</f>
        <v>0.11666666666666892</v>
      </c>
      <c r="F226" s="14" t="str" cm="1">
        <f t="array" ref="F226">_xlfn.IFNA(_xlfn.IFS(CHPP_DELAY[[#This Row],[SCH MTN]]&lt;&gt;"","Scheduled",CHPP_DELAY[[#This Row],[UNSCH MTN]]&lt;&gt;"","Unscheduled"),"")</f>
        <v>Unscheduled</v>
      </c>
      <c r="G226" s="26">
        <f>24*(DAY(EOMONTH(CHPP_DELAY[[#This Row],[DATE]],0)))</f>
        <v>672</v>
      </c>
      <c r="H226" s="14">
        <v>0.85</v>
      </c>
      <c r="I226" s="14">
        <v>0.9</v>
      </c>
      <c r="J226" s="14"/>
      <c r="K226" s="14"/>
      <c r="L226" s="3">
        <v>45705</v>
      </c>
      <c r="M226" s="6">
        <v>1.0833333333333333</v>
      </c>
      <c r="N226" s="6">
        <v>1.0881944444444445</v>
      </c>
      <c r="O226" t="s">
        <v>19</v>
      </c>
      <c r="P226" t="s">
        <v>20</v>
      </c>
      <c r="Q226" s="11">
        <v>4.8611111111112049E-3</v>
      </c>
      <c r="S226" t="s">
        <v>155</v>
      </c>
      <c r="Y226" t="s">
        <v>123</v>
      </c>
      <c r="AA226" t="str" cm="1">
        <f t="array" ref="AA22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27" spans="2:27" x14ac:dyDescent="0.25">
      <c r="B227" s="7">
        <f>_xlfn.ISOWEEKNUM(CHPP_DELAY[[#This Row],[DATE]])</f>
        <v>8</v>
      </c>
      <c r="C227" s="2" t="str">
        <f>UPPER(TEXT(MONTH(CHPP_DELAY[[#This Row],[DATE]])*29,"mmm"))</f>
        <v>FEB</v>
      </c>
      <c r="D227" s="27">
        <f>YEAR(CHPP_DELAY[[#This Row],[DATE]])</f>
        <v>2025</v>
      </c>
      <c r="E227" s="11">
        <f>(CHPP_DELAY[[#This Row],[START]]-CHPP_DELAY[[#This Row],[STOP]])*24</f>
        <v>0.10000000000000497</v>
      </c>
      <c r="F227" s="14" t="str" cm="1">
        <f t="array" ref="F227">_xlfn.IFNA(_xlfn.IFS(CHPP_DELAY[[#This Row],[SCH MTN]]&lt;&gt;"","Scheduled",CHPP_DELAY[[#This Row],[UNSCH MTN]]&lt;&gt;"","Unscheduled"),"")</f>
        <v>Unscheduled</v>
      </c>
      <c r="G227" s="26">
        <f>24*(DAY(EOMONTH(CHPP_DELAY[[#This Row],[DATE]],0)))</f>
        <v>672</v>
      </c>
      <c r="H227" s="14">
        <v>0.85</v>
      </c>
      <c r="I227" s="14">
        <v>0.9</v>
      </c>
      <c r="J227" s="14"/>
      <c r="K227" s="14"/>
      <c r="L227" s="3">
        <v>45705</v>
      </c>
      <c r="M227" s="6">
        <v>1.0916666666666666</v>
      </c>
      <c r="N227" s="6">
        <v>1.0958333333333334</v>
      </c>
      <c r="O227" t="s">
        <v>19</v>
      </c>
      <c r="P227" t="s">
        <v>20</v>
      </c>
      <c r="Q227" s="11">
        <v>4.1666666666668739E-3</v>
      </c>
      <c r="S227" t="s">
        <v>155</v>
      </c>
      <c r="Y227" t="s">
        <v>123</v>
      </c>
      <c r="AA227" t="str" cm="1">
        <f t="array" ref="AA22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28" spans="2:27" x14ac:dyDescent="0.25">
      <c r="B228" s="7">
        <f>_xlfn.ISOWEEKNUM(CHPP_DELAY[[#This Row],[DATE]])</f>
        <v>8</v>
      </c>
      <c r="C228" s="2" t="str">
        <f>UPPER(TEXT(MONTH(CHPP_DELAY[[#This Row],[DATE]])*29,"mmm"))</f>
        <v>FEB</v>
      </c>
      <c r="D228" s="27">
        <f>YEAR(CHPP_DELAY[[#This Row],[DATE]])</f>
        <v>2025</v>
      </c>
      <c r="E228" s="11">
        <f>(CHPP_DELAY[[#This Row],[START]]-CHPP_DELAY[[#This Row],[STOP]])*24</f>
        <v>2.6666666666666665</v>
      </c>
      <c r="F228" s="14" t="str" cm="1">
        <f t="array" ref="F228">_xlfn.IFNA(_xlfn.IFS(CHPP_DELAY[[#This Row],[SCH MTN]]&lt;&gt;"","Scheduled",CHPP_DELAY[[#This Row],[UNSCH MTN]]&lt;&gt;"","Unscheduled"),"")</f>
        <v/>
      </c>
      <c r="G228" s="26">
        <f>24*(DAY(EOMONTH(CHPP_DELAY[[#This Row],[DATE]],0)))</f>
        <v>672</v>
      </c>
      <c r="H228" s="14">
        <v>0.85</v>
      </c>
      <c r="I228" s="14">
        <v>0.9</v>
      </c>
      <c r="J228" s="14"/>
      <c r="K228" s="14"/>
      <c r="L228" s="3">
        <v>45706</v>
      </c>
      <c r="M228" s="6">
        <v>0.34652777777777777</v>
      </c>
      <c r="N228" s="6">
        <v>0.45763888888888887</v>
      </c>
      <c r="O228" t="s">
        <v>23</v>
      </c>
      <c r="P228" t="s">
        <v>24</v>
      </c>
      <c r="Q228" s="11">
        <v>0.1111111111111111</v>
      </c>
      <c r="V228" t="s">
        <v>189</v>
      </c>
      <c r="Y228" t="s">
        <v>692</v>
      </c>
      <c r="AA228" t="str" cm="1">
        <f t="array" ref="AA228">_xlfn.IFS(AND(CHPP_DELAY[[#This Row],[Column1]]="",CHPP_DELAY[[#This Row],[Column2]]=""),"",CHPP_DELAY[[#This Row],[Column1]]&lt;&gt;"",CHPP_DELAY[[#This Row],[Column1]],CHPP_DELAY[[#This Row],[Column2]]&lt;&gt;"",CHPP_DELAY[[#This Row],[Column2]])</f>
        <v>Reject emergency yard_full (due to rain and slippery at reject disposal access)</v>
      </c>
    </row>
    <row r="229" spans="2:27" x14ac:dyDescent="0.25">
      <c r="B229" s="7">
        <f>_xlfn.ISOWEEKNUM(CHPP_DELAY[[#This Row],[DATE]])</f>
        <v>8</v>
      </c>
      <c r="C229" s="2" t="str">
        <f>UPPER(TEXT(MONTH(CHPP_DELAY[[#This Row],[DATE]])*29,"mmm"))</f>
        <v>FEB</v>
      </c>
      <c r="D229" s="27">
        <f>YEAR(CHPP_DELAY[[#This Row],[DATE]])</f>
        <v>2025</v>
      </c>
      <c r="E229" s="11">
        <f>(CHPP_DELAY[[#This Row],[START]]-CHPP_DELAY[[#This Row],[STOP]])*24</f>
        <v>0.18333333333333268</v>
      </c>
      <c r="F229" s="14" t="str" cm="1">
        <f t="array" ref="F229">_xlfn.IFNA(_xlfn.IFS(CHPP_DELAY[[#This Row],[SCH MTN]]&lt;&gt;"","Scheduled",CHPP_DELAY[[#This Row],[UNSCH MTN]]&lt;&gt;"","Unscheduled"),"")</f>
        <v>Unscheduled</v>
      </c>
      <c r="G229" s="26">
        <f>24*(DAY(EOMONTH(CHPP_DELAY[[#This Row],[DATE]],0)))</f>
        <v>672</v>
      </c>
      <c r="H229" s="14">
        <v>0.85</v>
      </c>
      <c r="I229" s="14">
        <v>0.9</v>
      </c>
      <c r="J229" s="14"/>
      <c r="K229" s="14"/>
      <c r="L229" s="3">
        <v>45706</v>
      </c>
      <c r="M229" s="6">
        <v>0.48402777777777778</v>
      </c>
      <c r="N229" s="6">
        <v>0.49166666666666664</v>
      </c>
      <c r="O229" t="s">
        <v>134</v>
      </c>
      <c r="P229" t="s">
        <v>135</v>
      </c>
      <c r="Q229" s="11">
        <v>7.6388888888888618E-3</v>
      </c>
      <c r="S229" t="s">
        <v>155</v>
      </c>
      <c r="Y229" t="s">
        <v>752</v>
      </c>
      <c r="AA229" t="str" cm="1">
        <f t="array" ref="AA229">_xlfn.IFS(AND(CHPP_DELAY[[#This Row],[Column1]]="",CHPP_DELAY[[#This Row],[Column2]]=""),"",CHPP_DELAY[[#This Row],[Column1]]&lt;&gt;"",CHPP_DELAY[[#This Row],[Column1]],CHPP_DELAY[[#This Row],[Column2]]&lt;&gt;"",CHPP_DELAY[[#This Row],[Column2]])</f>
        <v>Vacuum pump_trip (MCC Trip due overload indication)</v>
      </c>
    </row>
    <row r="230" spans="2:27" x14ac:dyDescent="0.25">
      <c r="B230" s="7">
        <f>_xlfn.ISOWEEKNUM(CHPP_DELAY[[#This Row],[DATE]])</f>
        <v>8</v>
      </c>
      <c r="C230" s="2" t="str">
        <f>UPPER(TEXT(MONTH(CHPP_DELAY[[#This Row],[DATE]])*29,"mmm"))</f>
        <v>FEB</v>
      </c>
      <c r="D230" s="27">
        <f>YEAR(CHPP_DELAY[[#This Row],[DATE]])</f>
        <v>2025</v>
      </c>
      <c r="E230" s="11">
        <f>(CHPP_DELAY[[#This Row],[START]]-CHPP_DELAY[[#This Row],[STOP]])*24</f>
        <v>2.5833333333333321</v>
      </c>
      <c r="F230" s="14" t="str" cm="1">
        <f t="array" ref="F230">_xlfn.IFNA(_xlfn.IFS(CHPP_DELAY[[#This Row],[SCH MTN]]&lt;&gt;"","Scheduled",CHPP_DELAY[[#This Row],[UNSCH MTN]]&lt;&gt;"","Unscheduled"),"")</f>
        <v>Unscheduled</v>
      </c>
      <c r="G230" s="26">
        <f>24*(DAY(EOMONTH(CHPP_DELAY[[#This Row],[DATE]],0)))</f>
        <v>672</v>
      </c>
      <c r="H230" s="14">
        <v>0.85</v>
      </c>
      <c r="I230" s="14">
        <v>0.9</v>
      </c>
      <c r="J230" s="14"/>
      <c r="K230" s="14"/>
      <c r="L230" s="3">
        <v>45706</v>
      </c>
      <c r="M230" s="6">
        <v>0.68402777777777779</v>
      </c>
      <c r="N230" s="6">
        <v>0.79166666666666663</v>
      </c>
      <c r="O230" t="s">
        <v>83</v>
      </c>
      <c r="P230" t="s">
        <v>29</v>
      </c>
      <c r="Q230" s="11">
        <v>0.10763888888888884</v>
      </c>
      <c r="S230" t="s">
        <v>155</v>
      </c>
      <c r="Y230" t="s">
        <v>753</v>
      </c>
      <c r="AA230" t="str" cm="1">
        <f t="array" ref="AA230">_xlfn.IFS(AND(CHPP_DELAY[[#This Row],[Column1]]="",CHPP_DELAY[[#This Row],[Column2]]=""),"",CHPP_DELAY[[#This Row],[Column1]]&lt;&gt;"",CHPP_DELAY[[#This Row],[Column1]],CHPP_DELAY[[#This Row],[Column2]]&lt;&gt;"",CHPP_DELAY[[#This Row],[Column2]])</f>
        <v>Thickener_torque _high (due to v-belt rubber u/f thickener broken)</v>
      </c>
    </row>
    <row r="231" spans="2:27" x14ac:dyDescent="0.25">
      <c r="B231" s="7">
        <f>_xlfn.ISOWEEKNUM(CHPP_DELAY[[#This Row],[DATE]])</f>
        <v>8</v>
      </c>
      <c r="C231" s="2" t="str">
        <f>UPPER(TEXT(MONTH(CHPP_DELAY[[#This Row],[DATE]])*29,"mmm"))</f>
        <v>FEB</v>
      </c>
      <c r="D231" s="27">
        <f>YEAR(CHPP_DELAY[[#This Row],[DATE]])</f>
        <v>2025</v>
      </c>
      <c r="E231" s="11">
        <f>(CHPP_DELAY[[#This Row],[START]]-CHPP_DELAY[[#This Row],[STOP]])*24</f>
        <v>1.2499999999999996</v>
      </c>
      <c r="F231" s="14" t="str" cm="1">
        <f t="array" ref="F231">_xlfn.IFNA(_xlfn.IFS(CHPP_DELAY[[#This Row],[SCH MTN]]&lt;&gt;"","Scheduled",CHPP_DELAY[[#This Row],[UNSCH MTN]]&lt;&gt;"","Unscheduled"),"")</f>
        <v/>
      </c>
      <c r="G231" s="26">
        <f>24*(DAY(EOMONTH(CHPP_DELAY[[#This Row],[DATE]],0)))</f>
        <v>672</v>
      </c>
      <c r="H231" s="14">
        <v>0.85</v>
      </c>
      <c r="I231" s="14">
        <v>0.9</v>
      </c>
      <c r="J231" s="14"/>
      <c r="K231" s="14"/>
      <c r="L231" s="3">
        <v>45707</v>
      </c>
      <c r="M231" s="6">
        <v>0.26250000000000001</v>
      </c>
      <c r="N231" s="6">
        <v>0.31458333333333333</v>
      </c>
      <c r="O231" t="s">
        <v>83</v>
      </c>
      <c r="P231" t="s">
        <v>29</v>
      </c>
      <c r="Q231" s="11">
        <v>5.2083333333333315E-2</v>
      </c>
      <c r="V231" t="s">
        <v>161</v>
      </c>
      <c r="Y231" t="s">
        <v>754</v>
      </c>
      <c r="AA231" t="str" cm="1">
        <f t="array" ref="AA231">_xlfn.IFS(AND(CHPP_DELAY[[#This Row],[Column1]]="",CHPP_DELAY[[#This Row],[Column2]]=""),"",CHPP_DELAY[[#This Row],[Column1]]&lt;&gt;"",CHPP_DELAY[[#This Row],[Column1]],CHPP_DELAY[[#This Row],[Column2]]&lt;&gt;"",CHPP_DELAY[[#This Row],[Column2]])</f>
        <v>Thickener_torque _high (due to oxidize material)</v>
      </c>
    </row>
    <row r="232" spans="2:27" x14ac:dyDescent="0.25">
      <c r="B232" s="7">
        <f>_xlfn.ISOWEEKNUM(CHPP_DELAY[[#This Row],[DATE]])</f>
        <v>8</v>
      </c>
      <c r="C232" s="2" t="str">
        <f>UPPER(TEXT(MONTH(CHPP_DELAY[[#This Row],[DATE]])*29,"mmm"))</f>
        <v>FEB</v>
      </c>
      <c r="D232" s="27">
        <f>YEAR(CHPP_DELAY[[#This Row],[DATE]])</f>
        <v>2025</v>
      </c>
      <c r="E232" s="11">
        <f>(CHPP_DELAY[[#This Row],[START]]-CHPP_DELAY[[#This Row],[STOP]])*24</f>
        <v>3.5500000000000007</v>
      </c>
      <c r="F232" s="14" t="str" cm="1">
        <f t="array" ref="F232">_xlfn.IFNA(_xlfn.IFS(CHPP_DELAY[[#This Row],[SCH MTN]]&lt;&gt;"","Scheduled",CHPP_DELAY[[#This Row],[UNSCH MTN]]&lt;&gt;"","Unscheduled"),"")</f>
        <v/>
      </c>
      <c r="G232" s="26">
        <f>24*(DAY(EOMONTH(CHPP_DELAY[[#This Row],[DATE]],0)))</f>
        <v>672</v>
      </c>
      <c r="H232" s="14">
        <v>0.85</v>
      </c>
      <c r="I232" s="14">
        <v>0.9</v>
      </c>
      <c r="J232" s="14"/>
      <c r="K232" s="14"/>
      <c r="L232" s="3">
        <v>45707</v>
      </c>
      <c r="M232" s="6">
        <v>0.68541666666666667</v>
      </c>
      <c r="N232" s="6">
        <v>0.83333333333333337</v>
      </c>
      <c r="O232" t="s">
        <v>83</v>
      </c>
      <c r="P232" t="s">
        <v>29</v>
      </c>
      <c r="Q232" s="11">
        <v>0.1479166666666667</v>
      </c>
      <c r="V232" t="s">
        <v>161</v>
      </c>
      <c r="Y232" t="s">
        <v>754</v>
      </c>
      <c r="AA232" t="str" cm="1">
        <f t="array" ref="AA232">_xlfn.IFS(AND(CHPP_DELAY[[#This Row],[Column1]]="",CHPP_DELAY[[#This Row],[Column2]]=""),"",CHPP_DELAY[[#This Row],[Column1]]&lt;&gt;"",CHPP_DELAY[[#This Row],[Column1]],CHPP_DELAY[[#This Row],[Column2]]&lt;&gt;"",CHPP_DELAY[[#This Row],[Column2]])</f>
        <v>Thickener_torque _high (due to oxidize material)</v>
      </c>
    </row>
    <row r="233" spans="2:27" x14ac:dyDescent="0.25">
      <c r="B233" s="7">
        <f>_xlfn.ISOWEEKNUM(CHPP_DELAY[[#This Row],[DATE]])</f>
        <v>8</v>
      </c>
      <c r="C233" s="2" t="str">
        <f>UPPER(TEXT(MONTH(CHPP_DELAY[[#This Row],[DATE]])*29,"mmm"))</f>
        <v>FEB</v>
      </c>
      <c r="D233" s="27">
        <f>YEAR(CHPP_DELAY[[#This Row],[DATE]])</f>
        <v>2025</v>
      </c>
      <c r="E233" s="11">
        <f>(CHPP_DELAY[[#This Row],[START]]-CHPP_DELAY[[#This Row],[STOP]])*24</f>
        <v>1.0999999999999988</v>
      </c>
      <c r="F233" s="14" t="str" cm="1">
        <f t="array" ref="F233">_xlfn.IFNA(_xlfn.IFS(CHPP_DELAY[[#This Row],[SCH MTN]]&lt;&gt;"","Scheduled",CHPP_DELAY[[#This Row],[UNSCH MTN]]&lt;&gt;"","Unscheduled"),"")</f>
        <v/>
      </c>
      <c r="G233" s="26">
        <f>24*(DAY(EOMONTH(CHPP_DELAY[[#This Row],[DATE]],0)))</f>
        <v>672</v>
      </c>
      <c r="H233" s="14">
        <v>0.85</v>
      </c>
      <c r="I233" s="14">
        <v>0.9</v>
      </c>
      <c r="J233" s="14"/>
      <c r="K233" s="14"/>
      <c r="L233" s="3">
        <v>45707</v>
      </c>
      <c r="M233" s="6">
        <v>0.83333333333333337</v>
      </c>
      <c r="N233" s="6">
        <v>0.87916666666666665</v>
      </c>
      <c r="O233" t="s">
        <v>187</v>
      </c>
      <c r="P233" t="s">
        <v>188</v>
      </c>
      <c r="Q233" s="11">
        <v>4.5833333333333282E-2</v>
      </c>
      <c r="V233" t="s">
        <v>189</v>
      </c>
      <c r="Y233" t="s">
        <v>688</v>
      </c>
      <c r="AA233" t="str" cm="1">
        <f t="array" ref="AA233">_xlfn.IFS(AND(CHPP_DELAY[[#This Row],[Column1]]="",CHPP_DELAY[[#This Row],[Column2]]=""),"",CHPP_DELAY[[#This Row],[Column1]]&lt;&gt;"",CHPP_DELAY[[#This Row],[Column1]],CHPP_DELAY[[#This Row],[Column2]]&lt;&gt;"",CHPP_DELAY[[#This Row],[Column2]])</f>
        <v>Reject emergency yard_full  (due to rain and slippery at reject disposal access)</v>
      </c>
    </row>
    <row r="234" spans="2:27" x14ac:dyDescent="0.25">
      <c r="B234" s="7">
        <f>_xlfn.ISOWEEKNUM(CHPP_DELAY[[#This Row],[DATE]])</f>
        <v>8</v>
      </c>
      <c r="C234" s="2" t="str">
        <f>UPPER(TEXT(MONTH(CHPP_DELAY[[#This Row],[DATE]])*29,"mmm"))</f>
        <v>FEB</v>
      </c>
      <c r="D234" s="27">
        <f>YEAR(CHPP_DELAY[[#This Row],[DATE]])</f>
        <v>2025</v>
      </c>
      <c r="E234" s="11">
        <f>(CHPP_DELAY[[#This Row],[START]]-CHPP_DELAY[[#This Row],[STOP]])*24</f>
        <v>2.3666666666666636</v>
      </c>
      <c r="F234" s="14" t="str" cm="1">
        <f t="array" ref="F234">_xlfn.IFNA(_xlfn.IFS(CHPP_DELAY[[#This Row],[SCH MTN]]&lt;&gt;"","Scheduled",CHPP_DELAY[[#This Row],[UNSCH MTN]]&lt;&gt;"","Unscheduled"),"")</f>
        <v/>
      </c>
      <c r="G234" s="26">
        <f>24*(DAY(EOMONTH(CHPP_DELAY[[#This Row],[DATE]],0)))</f>
        <v>672</v>
      </c>
      <c r="H234" s="14">
        <v>0.85</v>
      </c>
      <c r="I234" s="14">
        <v>0.9</v>
      </c>
      <c r="J234" s="14"/>
      <c r="K234" s="14"/>
      <c r="L234" s="3">
        <v>45707</v>
      </c>
      <c r="M234" s="6">
        <v>1.1465277777777778</v>
      </c>
      <c r="N234" s="6">
        <v>1.2451388888888888</v>
      </c>
      <c r="O234" t="s">
        <v>83</v>
      </c>
      <c r="P234" t="s">
        <v>29</v>
      </c>
      <c r="Q234" s="11">
        <v>9.8611111111110983E-2</v>
      </c>
      <c r="V234" t="s">
        <v>161</v>
      </c>
      <c r="Y234" t="s">
        <v>754</v>
      </c>
      <c r="AA234" t="str" cm="1">
        <f t="array" ref="AA234">_xlfn.IFS(AND(CHPP_DELAY[[#This Row],[Column1]]="",CHPP_DELAY[[#This Row],[Column2]]=""),"",CHPP_DELAY[[#This Row],[Column1]]&lt;&gt;"",CHPP_DELAY[[#This Row],[Column1]],CHPP_DELAY[[#This Row],[Column2]]&lt;&gt;"",CHPP_DELAY[[#This Row],[Column2]])</f>
        <v>Thickener_torque _high (due to oxidize material)</v>
      </c>
    </row>
    <row r="235" spans="2:27" x14ac:dyDescent="0.25">
      <c r="B235" s="7">
        <f>_xlfn.ISOWEEKNUM(CHPP_DELAY[[#This Row],[DATE]])</f>
        <v>8</v>
      </c>
      <c r="C235" s="2" t="str">
        <f>UPPER(TEXT(MONTH(CHPP_DELAY[[#This Row],[DATE]])*29,"mmm"))</f>
        <v>FEB</v>
      </c>
      <c r="D235" s="27">
        <f>YEAR(CHPP_DELAY[[#This Row],[DATE]])</f>
        <v>2025</v>
      </c>
      <c r="E235" s="11">
        <f>(CHPP_DELAY[[#This Row],[START]]-CHPP_DELAY[[#This Row],[STOP]])*24</f>
        <v>0.11666666666666892</v>
      </c>
      <c r="F235" s="14" t="str" cm="1">
        <f t="array" ref="F235">_xlfn.IFNA(_xlfn.IFS(CHPP_DELAY[[#This Row],[SCH MTN]]&lt;&gt;"","Scheduled",CHPP_DELAY[[#This Row],[UNSCH MTN]]&lt;&gt;"","Unscheduled"),"")</f>
        <v/>
      </c>
      <c r="G235" s="26">
        <f>24*(DAY(EOMONTH(CHPP_DELAY[[#This Row],[DATE]],0)))</f>
        <v>672</v>
      </c>
      <c r="H235" s="14">
        <v>0.85</v>
      </c>
      <c r="I235" s="14">
        <v>0.9</v>
      </c>
      <c r="J235" s="14"/>
      <c r="K235" s="14"/>
      <c r="L235" s="3">
        <v>45707</v>
      </c>
      <c r="M235" s="6">
        <v>1.2451388888888888</v>
      </c>
      <c r="N235" s="6">
        <v>1.25</v>
      </c>
      <c r="O235" t="s">
        <v>187</v>
      </c>
      <c r="P235" t="s">
        <v>188</v>
      </c>
      <c r="Q235" s="11">
        <v>4.8611111111112049E-3</v>
      </c>
      <c r="V235" t="s">
        <v>189</v>
      </c>
      <c r="Y235" t="s">
        <v>688</v>
      </c>
      <c r="AA235" t="str" cm="1">
        <f t="array" ref="AA235">_xlfn.IFS(AND(CHPP_DELAY[[#This Row],[Column1]]="",CHPP_DELAY[[#This Row],[Column2]]=""),"",CHPP_DELAY[[#This Row],[Column1]]&lt;&gt;"",CHPP_DELAY[[#This Row],[Column1]],CHPP_DELAY[[#This Row],[Column2]]&lt;&gt;"",CHPP_DELAY[[#This Row],[Column2]])</f>
        <v>Reject emergency yard_full  (due to rain and slippery at reject disposal access)</v>
      </c>
    </row>
    <row r="236" spans="2:27" x14ac:dyDescent="0.25">
      <c r="B236" s="7">
        <f>_xlfn.ISOWEEKNUM(CHPP_DELAY[[#This Row],[DATE]])</f>
        <v>8</v>
      </c>
      <c r="C236" s="2" t="str">
        <f>UPPER(TEXT(MONTH(CHPP_DELAY[[#This Row],[DATE]])*29,"mmm"))</f>
        <v>FEB</v>
      </c>
      <c r="D236" s="27">
        <f>YEAR(CHPP_DELAY[[#This Row],[DATE]])</f>
        <v>2025</v>
      </c>
      <c r="E236" s="11">
        <f>(CHPP_DELAY[[#This Row],[START]]-CHPP_DELAY[[#This Row],[STOP]])*24</f>
        <v>6.0333333333333332</v>
      </c>
      <c r="F236" s="14" t="str" cm="1">
        <f t="array" ref="F236">_xlfn.IFNA(_xlfn.IFS(CHPP_DELAY[[#This Row],[SCH MTN]]&lt;&gt;"","Scheduled",CHPP_DELAY[[#This Row],[UNSCH MTN]]&lt;&gt;"","Unscheduled"),"")</f>
        <v/>
      </c>
      <c r="G236" s="26">
        <f>24*(DAY(EOMONTH(CHPP_DELAY[[#This Row],[DATE]],0)))</f>
        <v>672</v>
      </c>
      <c r="H236" s="14">
        <v>0.85</v>
      </c>
      <c r="I236" s="14">
        <v>0.9</v>
      </c>
      <c r="J236" s="14"/>
      <c r="K236" s="14"/>
      <c r="L236" s="3">
        <v>45708</v>
      </c>
      <c r="M236" s="6">
        <v>0.25</v>
      </c>
      <c r="N236" s="6">
        <v>0.50138888888888888</v>
      </c>
      <c r="O236" t="s">
        <v>187</v>
      </c>
      <c r="P236" t="s">
        <v>188</v>
      </c>
      <c r="Q236" s="11">
        <v>0.25138888888888888</v>
      </c>
      <c r="V236" t="s">
        <v>189</v>
      </c>
      <c r="Y236" t="s">
        <v>688</v>
      </c>
      <c r="AA236" t="str" cm="1">
        <f t="array" ref="AA236">_xlfn.IFS(AND(CHPP_DELAY[[#This Row],[Column1]]="",CHPP_DELAY[[#This Row],[Column2]]=""),"",CHPP_DELAY[[#This Row],[Column1]]&lt;&gt;"",CHPP_DELAY[[#This Row],[Column1]],CHPP_DELAY[[#This Row],[Column2]]&lt;&gt;"",CHPP_DELAY[[#This Row],[Column2]])</f>
        <v>Reject emergency yard_full  (due to rain and slippery at reject disposal access)</v>
      </c>
    </row>
    <row r="237" spans="2:27" x14ac:dyDescent="0.25">
      <c r="B237" s="7">
        <f>_xlfn.ISOWEEKNUM(CHPP_DELAY[[#This Row],[DATE]])</f>
        <v>8</v>
      </c>
      <c r="C237" s="2" t="str">
        <f>UPPER(TEXT(MONTH(CHPP_DELAY[[#This Row],[DATE]])*29,"mmm"))</f>
        <v>FEB</v>
      </c>
      <c r="D237" s="27">
        <f>YEAR(CHPP_DELAY[[#This Row],[DATE]])</f>
        <v>2025</v>
      </c>
      <c r="E237" s="11">
        <f>(CHPP_DELAY[[#This Row],[START]]-CHPP_DELAY[[#This Row],[STOP]])*24</f>
        <v>0.43333333333333313</v>
      </c>
      <c r="F237" s="14" t="str" cm="1">
        <f t="array" ref="F237">_xlfn.IFNA(_xlfn.IFS(CHPP_DELAY[[#This Row],[SCH MTN]]&lt;&gt;"","Scheduled",CHPP_DELAY[[#This Row],[UNSCH MTN]]&lt;&gt;"","Unscheduled"),"")</f>
        <v/>
      </c>
      <c r="G237" s="26">
        <f>24*(DAY(EOMONTH(CHPP_DELAY[[#This Row],[DATE]],0)))</f>
        <v>672</v>
      </c>
      <c r="H237" s="14">
        <v>0.85</v>
      </c>
      <c r="I237" s="14">
        <v>0.9</v>
      </c>
      <c r="J237" s="14"/>
      <c r="K237" s="14"/>
      <c r="L237" s="3">
        <v>45709</v>
      </c>
      <c r="M237" s="6">
        <v>0.35347222222222224</v>
      </c>
      <c r="N237" s="6">
        <v>0.37152777777777779</v>
      </c>
      <c r="O237" t="s">
        <v>81</v>
      </c>
      <c r="P237" t="s">
        <v>82</v>
      </c>
      <c r="Q237" s="11">
        <v>1.8055555555555547E-2</v>
      </c>
      <c r="V237" t="s">
        <v>175</v>
      </c>
      <c r="Y237" t="s">
        <v>755</v>
      </c>
      <c r="AA237" t="str" cm="1">
        <f t="array" ref="AA237">_xlfn.IFS(AND(CHPP_DELAY[[#This Row],[Column1]]="",CHPP_DELAY[[#This Row],[Column2]]=""),"",CHPP_DELAY[[#This Row],[Column1]]&lt;&gt;"",CHPP_DELAY[[#This Row],[Column1]],CHPP_DELAY[[#This Row],[Column2]]&lt;&gt;"",CHPP_DELAY[[#This Row],[Column2]])</f>
        <v>Feed bin_low level (due to only one Loader available)</v>
      </c>
    </row>
    <row r="238" spans="2:27" x14ac:dyDescent="0.25">
      <c r="B238" s="7">
        <f>_xlfn.ISOWEEKNUM(CHPP_DELAY[[#This Row],[DATE]])</f>
        <v>8</v>
      </c>
      <c r="C238" s="2" t="str">
        <f>UPPER(TEXT(MONTH(CHPP_DELAY[[#This Row],[DATE]])*29,"mmm"))</f>
        <v>FEB</v>
      </c>
      <c r="D238" s="27">
        <f>YEAR(CHPP_DELAY[[#This Row],[DATE]])</f>
        <v>2025</v>
      </c>
      <c r="E238" s="11">
        <f>(CHPP_DELAY[[#This Row],[START]]-CHPP_DELAY[[#This Row],[STOP]])*24</f>
        <v>1.416666666666667</v>
      </c>
      <c r="F238" s="14" t="str" cm="1">
        <f t="array" ref="F238">_xlfn.IFNA(_xlfn.IFS(CHPP_DELAY[[#This Row],[SCH MTN]]&lt;&gt;"","Scheduled",CHPP_DELAY[[#This Row],[UNSCH MTN]]&lt;&gt;"","Unscheduled"),"")</f>
        <v/>
      </c>
      <c r="G238" s="26">
        <f>24*(DAY(EOMONTH(CHPP_DELAY[[#This Row],[DATE]],0)))</f>
        <v>672</v>
      </c>
      <c r="H238" s="14">
        <v>0.85</v>
      </c>
      <c r="I238" s="14">
        <v>0.9</v>
      </c>
      <c r="J238" s="14"/>
      <c r="K238" s="14"/>
      <c r="L238" s="3">
        <v>45709</v>
      </c>
      <c r="M238" s="6">
        <v>0.46180555555555558</v>
      </c>
      <c r="N238" s="6">
        <v>0.52083333333333337</v>
      </c>
      <c r="O238" t="s">
        <v>58</v>
      </c>
      <c r="P238" t="s">
        <v>58</v>
      </c>
      <c r="Q238" s="11">
        <v>5.902777777777779E-2</v>
      </c>
      <c r="X238" t="s">
        <v>167</v>
      </c>
      <c r="Y238" t="s">
        <v>167</v>
      </c>
      <c r="AA238" t="str" cm="1">
        <f t="array" ref="AA238">_xlfn.IFS(AND(CHPP_DELAY[[#This Row],[Column1]]="",CHPP_DELAY[[#This Row],[Column2]]=""),"",CHPP_DELAY[[#This Row],[Column1]]&lt;&gt;"",CHPP_DELAY[[#This Row],[Column1]],CHPP_DELAY[[#This Row],[Column2]]&lt;&gt;"",CHPP_DELAY[[#This Row],[Column2]])</f>
        <v>Friday Prayer</v>
      </c>
    </row>
    <row r="239" spans="2:27" x14ac:dyDescent="0.25">
      <c r="B239" s="7">
        <f>_xlfn.ISOWEEKNUM(CHPP_DELAY[[#This Row],[DATE]])</f>
        <v>8</v>
      </c>
      <c r="C239" s="2" t="str">
        <f>UPPER(TEXT(MONTH(CHPP_DELAY[[#This Row],[DATE]])*29,"mmm"))</f>
        <v>FEB</v>
      </c>
      <c r="D239" s="27">
        <f>YEAR(CHPP_DELAY[[#This Row],[DATE]])</f>
        <v>2025</v>
      </c>
      <c r="E239" s="11">
        <f>(CHPP_DELAY[[#This Row],[START]]-CHPP_DELAY[[#This Row],[STOP]])*24</f>
        <v>9.9999999999999645E-2</v>
      </c>
      <c r="F239" s="14" t="str" cm="1">
        <f t="array" ref="F239">_xlfn.IFNA(_xlfn.IFS(CHPP_DELAY[[#This Row],[SCH MTN]]&lt;&gt;"","Scheduled",CHPP_DELAY[[#This Row],[UNSCH MTN]]&lt;&gt;"","Unscheduled"),"")</f>
        <v>Unscheduled</v>
      </c>
      <c r="G239" s="26">
        <f>24*(DAY(EOMONTH(CHPP_DELAY[[#This Row],[DATE]],0)))</f>
        <v>672</v>
      </c>
      <c r="H239" s="14">
        <v>0.85</v>
      </c>
      <c r="I239" s="14">
        <v>0.9</v>
      </c>
      <c r="J239" s="14"/>
      <c r="K239" s="14"/>
      <c r="L239" s="3">
        <v>45709</v>
      </c>
      <c r="M239" s="6">
        <v>0.70347222222222228</v>
      </c>
      <c r="N239" s="6">
        <v>0.70763888888888893</v>
      </c>
      <c r="O239" t="s">
        <v>19</v>
      </c>
      <c r="P239" t="s">
        <v>20</v>
      </c>
      <c r="Q239" s="11">
        <v>4.1666666666666519E-3</v>
      </c>
      <c r="S239" t="s">
        <v>155</v>
      </c>
      <c r="Y239" t="s">
        <v>123</v>
      </c>
      <c r="AA239" t="str" cm="1">
        <f t="array" ref="AA23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40" spans="2:27" x14ac:dyDescent="0.25">
      <c r="B240" s="7">
        <f>_xlfn.ISOWEEKNUM(CHPP_DELAY[[#This Row],[DATE]])</f>
        <v>8</v>
      </c>
      <c r="C240" s="2" t="str">
        <f>UPPER(TEXT(MONTH(CHPP_DELAY[[#This Row],[DATE]])*29,"mmm"))</f>
        <v>FEB</v>
      </c>
      <c r="D240" s="27">
        <f>YEAR(CHPP_DELAY[[#This Row],[DATE]])</f>
        <v>2025</v>
      </c>
      <c r="E240" s="11">
        <f>(CHPP_DELAY[[#This Row],[START]]-CHPP_DELAY[[#This Row],[STOP]])*24</f>
        <v>0.16666666666666607</v>
      </c>
      <c r="F240" s="14" t="str" cm="1">
        <f t="array" ref="F240">_xlfn.IFNA(_xlfn.IFS(CHPP_DELAY[[#This Row],[SCH MTN]]&lt;&gt;"","Scheduled",CHPP_DELAY[[#This Row],[UNSCH MTN]]&lt;&gt;"","Unscheduled"),"")</f>
        <v>Unscheduled</v>
      </c>
      <c r="G240" s="26">
        <f>24*(DAY(EOMONTH(CHPP_DELAY[[#This Row],[DATE]],0)))</f>
        <v>672</v>
      </c>
      <c r="H240" s="14">
        <v>0.85</v>
      </c>
      <c r="I240" s="14">
        <v>0.9</v>
      </c>
      <c r="J240" s="14"/>
      <c r="K240" s="14"/>
      <c r="L240" s="3">
        <v>45709</v>
      </c>
      <c r="M240" s="6">
        <v>0.71319444444444446</v>
      </c>
      <c r="N240" s="6">
        <v>0.72013888888888888</v>
      </c>
      <c r="O240" t="s">
        <v>19</v>
      </c>
      <c r="P240" t="s">
        <v>20</v>
      </c>
      <c r="Q240" s="11">
        <v>6.9444444444444198E-3</v>
      </c>
      <c r="S240" t="s">
        <v>155</v>
      </c>
      <c r="Y240" t="s">
        <v>123</v>
      </c>
      <c r="AA240" t="str" cm="1">
        <f t="array" ref="AA24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41" spans="2:27" x14ac:dyDescent="0.25">
      <c r="B241" s="7">
        <f>_xlfn.ISOWEEKNUM(CHPP_DELAY[[#This Row],[DATE]])</f>
        <v>8</v>
      </c>
      <c r="C241" s="2" t="str">
        <f>UPPER(TEXT(MONTH(CHPP_DELAY[[#This Row],[DATE]])*29,"mmm"))</f>
        <v>FEB</v>
      </c>
      <c r="D241" s="27">
        <f>YEAR(CHPP_DELAY[[#This Row],[DATE]])</f>
        <v>2025</v>
      </c>
      <c r="E241" s="11">
        <f>(CHPP_DELAY[[#This Row],[START]]-CHPP_DELAY[[#This Row],[STOP]])*24</f>
        <v>0.11666666666666625</v>
      </c>
      <c r="F241" s="14" t="str" cm="1">
        <f t="array" ref="F241">_xlfn.IFNA(_xlfn.IFS(CHPP_DELAY[[#This Row],[SCH MTN]]&lt;&gt;"","Scheduled",CHPP_DELAY[[#This Row],[UNSCH MTN]]&lt;&gt;"","Unscheduled"),"")</f>
        <v>Unscheduled</v>
      </c>
      <c r="G241" s="26">
        <f>24*(DAY(EOMONTH(CHPP_DELAY[[#This Row],[DATE]],0)))</f>
        <v>672</v>
      </c>
      <c r="H241" s="14">
        <v>0.85</v>
      </c>
      <c r="I241" s="14">
        <v>0.9</v>
      </c>
      <c r="J241" s="14"/>
      <c r="K241" s="14"/>
      <c r="L241" s="3">
        <v>45709</v>
      </c>
      <c r="M241" s="6">
        <v>0.75347222222222221</v>
      </c>
      <c r="N241" s="6">
        <v>0.7583333333333333</v>
      </c>
      <c r="O241" t="s">
        <v>19</v>
      </c>
      <c r="P241" t="s">
        <v>20</v>
      </c>
      <c r="Q241" s="11">
        <v>4.8611111111110938E-3</v>
      </c>
      <c r="S241" t="s">
        <v>155</v>
      </c>
      <c r="Y241" t="s">
        <v>123</v>
      </c>
      <c r="AA241" t="str" cm="1">
        <f t="array" ref="AA24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42" spans="2:27" x14ac:dyDescent="0.25">
      <c r="B242" s="7">
        <f>_xlfn.ISOWEEKNUM(CHPP_DELAY[[#This Row],[DATE]])</f>
        <v>8</v>
      </c>
      <c r="C242" s="2" t="str">
        <f>UPPER(TEXT(MONTH(CHPP_DELAY[[#This Row],[DATE]])*29,"mmm"))</f>
        <v>FEB</v>
      </c>
      <c r="D242" s="27">
        <f>YEAR(CHPP_DELAY[[#This Row],[DATE]])</f>
        <v>2025</v>
      </c>
      <c r="E242" s="11">
        <f>(CHPP_DELAY[[#This Row],[START]]-CHPP_DELAY[[#This Row],[STOP]])*24</f>
        <v>0.63333333333333375</v>
      </c>
      <c r="F242" s="14" t="str" cm="1">
        <f t="array" ref="F242">_xlfn.IFNA(_xlfn.IFS(CHPP_DELAY[[#This Row],[SCH MTN]]&lt;&gt;"","Scheduled",CHPP_DELAY[[#This Row],[UNSCH MTN]]&lt;&gt;"","Unscheduled"),"")</f>
        <v/>
      </c>
      <c r="G242" s="26">
        <f>24*(DAY(EOMONTH(CHPP_DELAY[[#This Row],[DATE]],0)))</f>
        <v>672</v>
      </c>
      <c r="H242" s="14">
        <v>0.85</v>
      </c>
      <c r="I242" s="14">
        <v>0.9</v>
      </c>
      <c r="J242" s="14"/>
      <c r="K242" s="14"/>
      <c r="L242" s="3">
        <v>45709</v>
      </c>
      <c r="M242" s="6">
        <v>0.91666666666666663</v>
      </c>
      <c r="N242" s="6">
        <v>0.94305555555555554</v>
      </c>
      <c r="O242" t="s">
        <v>81</v>
      </c>
      <c r="P242" t="s">
        <v>82</v>
      </c>
      <c r="Q242" s="11">
        <v>2.6388888888888906E-2</v>
      </c>
      <c r="V242" t="s">
        <v>702</v>
      </c>
      <c r="Y242" t="s">
        <v>210</v>
      </c>
      <c r="AA242" t="str" cm="1">
        <f t="array" ref="AA242">_xlfn.IFS(AND(CHPP_DELAY[[#This Row],[Column1]]="",CHPP_DELAY[[#This Row],[Column2]]=""),"",CHPP_DELAY[[#This Row],[Column1]]&lt;&gt;"",CHPP_DELAY[[#This Row],[Column1]],CHPP_DELAY[[#This Row],[Column2]]&lt;&gt;"",CHPP_DELAY[[#This Row],[Column2]])</f>
        <v xml:space="preserve">Feed bin_low level (due to the material position is too far from the hoper) </v>
      </c>
    </row>
    <row r="243" spans="2:27" x14ac:dyDescent="0.25">
      <c r="B243" s="7">
        <f>_xlfn.ISOWEEKNUM(CHPP_DELAY[[#This Row],[DATE]])</f>
        <v>8</v>
      </c>
      <c r="C243" s="2" t="str">
        <f>UPPER(TEXT(MONTH(CHPP_DELAY[[#This Row],[DATE]])*29,"mmm"))</f>
        <v>FEB</v>
      </c>
      <c r="D243" s="27">
        <f>YEAR(CHPP_DELAY[[#This Row],[DATE]])</f>
        <v>2025</v>
      </c>
      <c r="E243" s="11">
        <f>(CHPP_DELAY[[#This Row],[START]]-CHPP_DELAY[[#This Row],[STOP]])*24</f>
        <v>0.11666666666666625</v>
      </c>
      <c r="F243" s="14" t="str" cm="1">
        <f t="array" ref="F243">_xlfn.IFNA(_xlfn.IFS(CHPP_DELAY[[#This Row],[SCH MTN]]&lt;&gt;"","Scheduled",CHPP_DELAY[[#This Row],[UNSCH MTN]]&lt;&gt;"","Unscheduled"),"")</f>
        <v>Unscheduled</v>
      </c>
      <c r="G243" s="26">
        <f>24*(DAY(EOMONTH(CHPP_DELAY[[#This Row],[DATE]],0)))</f>
        <v>672</v>
      </c>
      <c r="H243" s="14">
        <v>0.85</v>
      </c>
      <c r="I243" s="14">
        <v>0.9</v>
      </c>
      <c r="J243" s="14"/>
      <c r="K243" s="14"/>
      <c r="L243" s="3">
        <v>45709</v>
      </c>
      <c r="M243" s="6">
        <v>0.98888888888888893</v>
      </c>
      <c r="N243" s="6">
        <v>0.99375000000000002</v>
      </c>
      <c r="O243" t="s">
        <v>19</v>
      </c>
      <c r="P243" t="s">
        <v>20</v>
      </c>
      <c r="Q243" s="11">
        <v>4.8611111111110938E-3</v>
      </c>
      <c r="S243" t="s">
        <v>155</v>
      </c>
      <c r="Y243" t="s">
        <v>123</v>
      </c>
      <c r="AA243" t="str" cm="1">
        <f t="array" ref="AA24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44" spans="2:27" x14ac:dyDescent="0.25">
      <c r="B244" s="7">
        <f>_xlfn.ISOWEEKNUM(CHPP_DELAY[[#This Row],[DATE]])</f>
        <v>8</v>
      </c>
      <c r="C244" s="2" t="str">
        <f>UPPER(TEXT(MONTH(CHPP_DELAY[[#This Row],[DATE]])*29,"mmm"))</f>
        <v>FEB</v>
      </c>
      <c r="D244" s="27">
        <f>YEAR(CHPP_DELAY[[#This Row],[DATE]])</f>
        <v>2025</v>
      </c>
      <c r="E244" s="11">
        <f>(CHPP_DELAY[[#This Row],[START]]-CHPP_DELAY[[#This Row],[STOP]])*24</f>
        <v>0.14999999999999947</v>
      </c>
      <c r="F244" s="14" t="str" cm="1">
        <f t="array" ref="F244">_xlfn.IFNA(_xlfn.IFS(CHPP_DELAY[[#This Row],[SCH MTN]]&lt;&gt;"","Scheduled",CHPP_DELAY[[#This Row],[UNSCH MTN]]&lt;&gt;"","Unscheduled"),"")</f>
        <v>Unscheduled</v>
      </c>
      <c r="G244" s="26">
        <f>24*(DAY(EOMONTH(CHPP_DELAY[[#This Row],[DATE]],0)))</f>
        <v>672</v>
      </c>
      <c r="H244" s="14">
        <v>0.85</v>
      </c>
      <c r="I244" s="14">
        <v>0.9</v>
      </c>
      <c r="J244" s="14"/>
      <c r="K244" s="14"/>
      <c r="L244" s="3">
        <v>45710</v>
      </c>
      <c r="M244" s="6">
        <v>0.43055555555555558</v>
      </c>
      <c r="N244" s="6">
        <v>0.43680555555555556</v>
      </c>
      <c r="O244" t="s">
        <v>19</v>
      </c>
      <c r="P244" t="s">
        <v>20</v>
      </c>
      <c r="Q244" s="11">
        <v>6.2499999999999778E-3</v>
      </c>
      <c r="S244" t="s">
        <v>155</v>
      </c>
      <c r="Y244" t="s">
        <v>123</v>
      </c>
      <c r="AA244" t="str" cm="1">
        <f t="array" ref="AA24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45" spans="2:27" x14ac:dyDescent="0.25">
      <c r="B245" s="7">
        <f>_xlfn.ISOWEEKNUM(CHPP_DELAY[[#This Row],[DATE]])</f>
        <v>8</v>
      </c>
      <c r="C245" s="2" t="str">
        <f>UPPER(TEXT(MONTH(CHPP_DELAY[[#This Row],[DATE]])*29,"mmm"))</f>
        <v>FEB</v>
      </c>
      <c r="D245" s="27">
        <f>YEAR(CHPP_DELAY[[#This Row],[DATE]])</f>
        <v>2025</v>
      </c>
      <c r="E245" s="11">
        <f>(CHPP_DELAY[[#This Row],[START]]-CHPP_DELAY[[#This Row],[STOP]])*24</f>
        <v>0.16666666666666741</v>
      </c>
      <c r="F245" s="14" t="str" cm="1">
        <f t="array" ref="F245">_xlfn.IFNA(_xlfn.IFS(CHPP_DELAY[[#This Row],[SCH MTN]]&lt;&gt;"","Scheduled",CHPP_DELAY[[#This Row],[UNSCH MTN]]&lt;&gt;"","Unscheduled"),"")</f>
        <v>Unscheduled</v>
      </c>
      <c r="G245" s="26">
        <f>24*(DAY(EOMONTH(CHPP_DELAY[[#This Row],[DATE]],0)))</f>
        <v>672</v>
      </c>
      <c r="H245" s="14">
        <v>0.85</v>
      </c>
      <c r="I245" s="14">
        <v>0.9</v>
      </c>
      <c r="J245" s="14"/>
      <c r="K245" s="14"/>
      <c r="L245" s="3">
        <v>45710</v>
      </c>
      <c r="M245" s="6">
        <v>0.44513888888888886</v>
      </c>
      <c r="N245" s="6">
        <v>0.45208333333333334</v>
      </c>
      <c r="O245" t="s">
        <v>19</v>
      </c>
      <c r="P245" t="s">
        <v>20</v>
      </c>
      <c r="Q245" s="11">
        <v>6.9444444444444753E-3</v>
      </c>
      <c r="S245" t="s">
        <v>155</v>
      </c>
      <c r="Y245" t="s">
        <v>123</v>
      </c>
      <c r="AA245" t="str" cm="1">
        <f t="array" ref="AA24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46" spans="2:27" x14ac:dyDescent="0.25">
      <c r="B246" s="7">
        <f>_xlfn.ISOWEEKNUM(CHPP_DELAY[[#This Row],[DATE]])</f>
        <v>8</v>
      </c>
      <c r="C246" s="2" t="str">
        <f>UPPER(TEXT(MONTH(CHPP_DELAY[[#This Row],[DATE]])*29,"mmm"))</f>
        <v>FEB</v>
      </c>
      <c r="D246" s="27">
        <f>YEAR(CHPP_DELAY[[#This Row],[DATE]])</f>
        <v>2025</v>
      </c>
      <c r="E246" s="11">
        <f>(CHPP_DELAY[[#This Row],[START]]-CHPP_DELAY[[#This Row],[STOP]])*24</f>
        <v>0.11666666666666758</v>
      </c>
      <c r="F246" s="14" t="str" cm="1">
        <f t="array" ref="F246">_xlfn.IFNA(_xlfn.IFS(CHPP_DELAY[[#This Row],[SCH MTN]]&lt;&gt;"","Scheduled",CHPP_DELAY[[#This Row],[UNSCH MTN]]&lt;&gt;"","Unscheduled"),"")</f>
        <v>Unscheduled</v>
      </c>
      <c r="G246" s="26">
        <f>24*(DAY(EOMONTH(CHPP_DELAY[[#This Row],[DATE]],0)))</f>
        <v>672</v>
      </c>
      <c r="H246" s="14">
        <v>0.85</v>
      </c>
      <c r="I246" s="14">
        <v>0.9</v>
      </c>
      <c r="J246" s="14"/>
      <c r="K246" s="14"/>
      <c r="L246" s="3">
        <v>45710</v>
      </c>
      <c r="M246" s="6">
        <v>0.47222222222222221</v>
      </c>
      <c r="N246" s="6">
        <v>0.47708333333333336</v>
      </c>
      <c r="O246" t="s">
        <v>19</v>
      </c>
      <c r="P246" t="s">
        <v>20</v>
      </c>
      <c r="Q246" s="11">
        <v>4.8611111111111494E-3</v>
      </c>
      <c r="S246" t="s">
        <v>155</v>
      </c>
      <c r="Y246" t="s">
        <v>123</v>
      </c>
      <c r="AA246" t="str" cm="1">
        <f t="array" ref="AA24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47" spans="2:27" x14ac:dyDescent="0.25">
      <c r="B247" s="7">
        <f>_xlfn.ISOWEEKNUM(CHPP_DELAY[[#This Row],[DATE]])</f>
        <v>8</v>
      </c>
      <c r="C247" s="2" t="str">
        <f>UPPER(TEXT(MONTH(CHPP_DELAY[[#This Row],[DATE]])*29,"mmm"))</f>
        <v>FEB</v>
      </c>
      <c r="D247" s="27">
        <f>YEAR(CHPP_DELAY[[#This Row],[DATE]])</f>
        <v>2025</v>
      </c>
      <c r="E247" s="11">
        <f>(CHPP_DELAY[[#This Row],[START]]-CHPP_DELAY[[#This Row],[STOP]])*24</f>
        <v>9.9999999999999645E-2</v>
      </c>
      <c r="F247" s="14" t="str" cm="1">
        <f t="array" ref="F247">_xlfn.IFNA(_xlfn.IFS(CHPP_DELAY[[#This Row],[SCH MTN]]&lt;&gt;"","Scheduled",CHPP_DELAY[[#This Row],[UNSCH MTN]]&lt;&gt;"","Unscheduled"),"")</f>
        <v>Unscheduled</v>
      </c>
      <c r="G247" s="26">
        <f>24*(DAY(EOMONTH(CHPP_DELAY[[#This Row],[DATE]],0)))</f>
        <v>672</v>
      </c>
      <c r="H247" s="14">
        <v>0.85</v>
      </c>
      <c r="I247" s="14">
        <v>0.9</v>
      </c>
      <c r="J247" s="14"/>
      <c r="K247" s="14"/>
      <c r="L247" s="3">
        <v>45710</v>
      </c>
      <c r="M247" s="6">
        <v>0.85416666666666663</v>
      </c>
      <c r="N247" s="6">
        <v>0.85833333333333328</v>
      </c>
      <c r="O247" t="s">
        <v>19</v>
      </c>
      <c r="P247" t="s">
        <v>20</v>
      </c>
      <c r="Q247" s="11">
        <v>4.1666666666666519E-3</v>
      </c>
      <c r="S247" t="s">
        <v>155</v>
      </c>
      <c r="Y247" t="s">
        <v>123</v>
      </c>
      <c r="AA247" t="str" cm="1">
        <f t="array" ref="AA24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48" spans="2:27" x14ac:dyDescent="0.25">
      <c r="B248" s="7">
        <f>_xlfn.ISOWEEKNUM(CHPP_DELAY[[#This Row],[DATE]])</f>
        <v>8</v>
      </c>
      <c r="C248" s="2" t="str">
        <f>UPPER(TEXT(MONTH(CHPP_DELAY[[#This Row],[DATE]])*29,"mmm"))</f>
        <v>FEB</v>
      </c>
      <c r="D248" s="27">
        <f>YEAR(CHPP_DELAY[[#This Row],[DATE]])</f>
        <v>2025</v>
      </c>
      <c r="E248" s="11">
        <f>(CHPP_DELAY[[#This Row],[START]]-CHPP_DELAY[[#This Row],[STOP]])*24</f>
        <v>9.9999999999999645E-2</v>
      </c>
      <c r="F248" s="14" t="str" cm="1">
        <f t="array" ref="F248">_xlfn.IFNA(_xlfn.IFS(CHPP_DELAY[[#This Row],[SCH MTN]]&lt;&gt;"","Scheduled",CHPP_DELAY[[#This Row],[UNSCH MTN]]&lt;&gt;"","Unscheduled"),"")</f>
        <v>Unscheduled</v>
      </c>
      <c r="G248" s="26">
        <f>24*(DAY(EOMONTH(CHPP_DELAY[[#This Row],[DATE]],0)))</f>
        <v>672</v>
      </c>
      <c r="H248" s="14">
        <v>0.85</v>
      </c>
      <c r="I248" s="14">
        <v>0.9</v>
      </c>
      <c r="J248" s="14"/>
      <c r="K248" s="14"/>
      <c r="L248" s="3">
        <v>45710</v>
      </c>
      <c r="M248" s="6">
        <v>0.86527777777777781</v>
      </c>
      <c r="N248" s="6">
        <v>0.86944444444444446</v>
      </c>
      <c r="O248" t="s">
        <v>19</v>
      </c>
      <c r="P248" t="s">
        <v>20</v>
      </c>
      <c r="Q248" s="11">
        <v>4.1666666666666519E-3</v>
      </c>
      <c r="S248" t="s">
        <v>155</v>
      </c>
      <c r="Y248" t="s">
        <v>123</v>
      </c>
      <c r="AA248" t="str" cm="1">
        <f t="array" ref="AA24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49" spans="2:27" x14ac:dyDescent="0.25">
      <c r="B249" s="7">
        <f>_xlfn.ISOWEEKNUM(CHPP_DELAY[[#This Row],[DATE]])</f>
        <v>8</v>
      </c>
      <c r="C249" s="2" t="str">
        <f>UPPER(TEXT(MONTH(CHPP_DELAY[[#This Row],[DATE]])*29,"mmm"))</f>
        <v>FEB</v>
      </c>
      <c r="D249" s="27">
        <f>YEAR(CHPP_DELAY[[#This Row],[DATE]])</f>
        <v>2025</v>
      </c>
      <c r="E249" s="11">
        <f>(CHPP_DELAY[[#This Row],[START]]-CHPP_DELAY[[#This Row],[STOP]])*24</f>
        <v>0.11666666666666625</v>
      </c>
      <c r="F249" s="14" t="str" cm="1">
        <f t="array" ref="F249">_xlfn.IFNA(_xlfn.IFS(CHPP_DELAY[[#This Row],[SCH MTN]]&lt;&gt;"","Scheduled",CHPP_DELAY[[#This Row],[UNSCH MTN]]&lt;&gt;"","Unscheduled"),"")</f>
        <v>Unscheduled</v>
      </c>
      <c r="G249" s="26">
        <f>24*(DAY(EOMONTH(CHPP_DELAY[[#This Row],[DATE]],0)))</f>
        <v>672</v>
      </c>
      <c r="H249" s="14">
        <v>0.85</v>
      </c>
      <c r="I249" s="14">
        <v>0.9</v>
      </c>
      <c r="J249" s="14"/>
      <c r="K249" s="14"/>
      <c r="L249" s="3">
        <v>45710</v>
      </c>
      <c r="M249" s="6">
        <v>0.87777777777777777</v>
      </c>
      <c r="N249" s="6">
        <v>0.88263888888888886</v>
      </c>
      <c r="O249" t="s">
        <v>19</v>
      </c>
      <c r="P249" t="s">
        <v>20</v>
      </c>
      <c r="Q249" s="11">
        <v>4.8611111111110938E-3</v>
      </c>
      <c r="S249" t="s">
        <v>155</v>
      </c>
      <c r="Y249" t="s">
        <v>123</v>
      </c>
      <c r="AA249" t="str" cm="1">
        <f t="array" ref="AA24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50" spans="2:27" x14ac:dyDescent="0.25">
      <c r="B250" s="7">
        <f>_xlfn.ISOWEEKNUM(CHPP_DELAY[[#This Row],[DATE]])</f>
        <v>8</v>
      </c>
      <c r="C250" s="2" t="str">
        <f>UPPER(TEXT(MONTH(CHPP_DELAY[[#This Row],[DATE]])*29,"mmm"))</f>
        <v>FEB</v>
      </c>
      <c r="D250" s="27">
        <f>YEAR(CHPP_DELAY[[#This Row],[DATE]])</f>
        <v>2025</v>
      </c>
      <c r="E250" s="11">
        <f>(CHPP_DELAY[[#This Row],[START]]-CHPP_DELAY[[#This Row],[STOP]])*24</f>
        <v>0.76666666666666661</v>
      </c>
      <c r="F250" s="14" t="str" cm="1">
        <f t="array" ref="F250">_xlfn.IFNA(_xlfn.IFS(CHPP_DELAY[[#This Row],[SCH MTN]]&lt;&gt;"","Scheduled",CHPP_DELAY[[#This Row],[UNSCH MTN]]&lt;&gt;"","Unscheduled"),"")</f>
        <v/>
      </c>
      <c r="G250" s="26">
        <f>24*(DAY(EOMONTH(CHPP_DELAY[[#This Row],[DATE]],0)))</f>
        <v>672</v>
      </c>
      <c r="H250" s="14">
        <v>0.85</v>
      </c>
      <c r="I250" s="14">
        <v>0.9</v>
      </c>
      <c r="J250" s="14"/>
      <c r="K250" s="14"/>
      <c r="L250" s="3">
        <v>45710</v>
      </c>
      <c r="M250" s="6">
        <v>0.97916666666666663</v>
      </c>
      <c r="N250" s="6">
        <v>1.0111111111111111</v>
      </c>
      <c r="O250" t="s">
        <v>81</v>
      </c>
      <c r="P250" t="s">
        <v>82</v>
      </c>
      <c r="Q250" s="11">
        <v>3.1944444444444442E-2</v>
      </c>
      <c r="V250" t="s">
        <v>702</v>
      </c>
      <c r="Y250" t="s">
        <v>210</v>
      </c>
      <c r="AA250" t="str" cm="1">
        <f t="array" ref="AA250">_xlfn.IFS(AND(CHPP_DELAY[[#This Row],[Column1]]="",CHPP_DELAY[[#This Row],[Column2]]=""),"",CHPP_DELAY[[#This Row],[Column1]]&lt;&gt;"",CHPP_DELAY[[#This Row],[Column1]],CHPP_DELAY[[#This Row],[Column2]]&lt;&gt;"",CHPP_DELAY[[#This Row],[Column2]])</f>
        <v xml:space="preserve">Feed bin_low level (due to the material position is too far from the hoper) </v>
      </c>
    </row>
    <row r="251" spans="2:27" x14ac:dyDescent="0.25">
      <c r="B251" s="7">
        <f>_xlfn.ISOWEEKNUM(CHPP_DELAY[[#This Row],[DATE]])</f>
        <v>8</v>
      </c>
      <c r="C251" s="2" t="str">
        <f>UPPER(TEXT(MONTH(CHPP_DELAY[[#This Row],[DATE]])*29,"mmm"))</f>
        <v>FEB</v>
      </c>
      <c r="D251" s="27">
        <f>YEAR(CHPP_DELAY[[#This Row],[DATE]])</f>
        <v>2025</v>
      </c>
      <c r="E251" s="11">
        <f>(CHPP_DELAY[[#This Row],[START]]-CHPP_DELAY[[#This Row],[STOP]])*24</f>
        <v>0.16666666666666607</v>
      </c>
      <c r="F251" s="14" t="str" cm="1">
        <f t="array" ref="F251">_xlfn.IFNA(_xlfn.IFS(CHPP_DELAY[[#This Row],[SCH MTN]]&lt;&gt;"","Scheduled",CHPP_DELAY[[#This Row],[UNSCH MTN]]&lt;&gt;"","Unscheduled"),"")</f>
        <v>Unscheduled</v>
      </c>
      <c r="G251" s="26">
        <f>24*(DAY(EOMONTH(CHPP_DELAY[[#This Row],[DATE]],0)))</f>
        <v>672</v>
      </c>
      <c r="H251" s="14">
        <v>0.85</v>
      </c>
      <c r="I251" s="14">
        <v>0.9</v>
      </c>
      <c r="J251" s="14"/>
      <c r="K251" s="14"/>
      <c r="L251" s="3">
        <v>45710</v>
      </c>
      <c r="M251" s="6">
        <v>1.0826388888888889</v>
      </c>
      <c r="N251" s="6">
        <v>1.0895833333333333</v>
      </c>
      <c r="O251" t="s">
        <v>19</v>
      </c>
      <c r="P251" t="s">
        <v>20</v>
      </c>
      <c r="Q251" s="11">
        <v>6.9444444444444198E-3</v>
      </c>
      <c r="S251" t="s">
        <v>155</v>
      </c>
      <c r="Y251" t="s">
        <v>123</v>
      </c>
      <c r="AA251" t="str" cm="1">
        <f t="array" ref="AA25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52" spans="2:27" x14ac:dyDescent="0.25">
      <c r="B252" s="7">
        <f>_xlfn.ISOWEEKNUM(CHPP_DELAY[[#This Row],[DATE]])</f>
        <v>8</v>
      </c>
      <c r="C252" s="2" t="str">
        <f>UPPER(TEXT(MONTH(CHPP_DELAY[[#This Row],[DATE]])*29,"mmm"))</f>
        <v>FEB</v>
      </c>
      <c r="D252" s="27">
        <f>YEAR(CHPP_DELAY[[#This Row],[DATE]])</f>
        <v>2025</v>
      </c>
      <c r="E252" s="11">
        <f>(CHPP_DELAY[[#This Row],[START]]-CHPP_DELAY[[#This Row],[STOP]])*24</f>
        <v>16.833333333333332</v>
      </c>
      <c r="F252" s="14" t="str" cm="1">
        <f t="array" ref="F252">_xlfn.IFNA(_xlfn.IFS(CHPP_DELAY[[#This Row],[SCH MTN]]&lt;&gt;"","Scheduled",CHPP_DELAY[[#This Row],[UNSCH MTN]]&lt;&gt;"","Unscheduled"),"")</f>
        <v>Scheduled</v>
      </c>
      <c r="G252" s="26">
        <f>24*(DAY(EOMONTH(CHPP_DELAY[[#This Row],[DATE]],0)))</f>
        <v>672</v>
      </c>
      <c r="H252" s="14">
        <v>0.85</v>
      </c>
      <c r="I252" s="14">
        <v>0.9</v>
      </c>
      <c r="J252" s="14"/>
      <c r="K252" s="14"/>
      <c r="L252" s="3">
        <v>45711</v>
      </c>
      <c r="M252" s="6">
        <v>0.26527777777777778</v>
      </c>
      <c r="N252" s="6">
        <v>0.96666666666666667</v>
      </c>
      <c r="O252" t="s">
        <v>13</v>
      </c>
      <c r="P252" t="s">
        <v>58</v>
      </c>
      <c r="Q252" s="11">
        <v>0.70138888888888884</v>
      </c>
      <c r="R252" t="s">
        <v>13</v>
      </c>
      <c r="Y252" t="s">
        <v>13</v>
      </c>
      <c r="AA252" t="str" cm="1">
        <f t="array" ref="AA252">_xlfn.IFS(AND(CHPP_DELAY[[#This Row],[Column1]]="",CHPP_DELAY[[#This Row],[Column2]]=""),"",CHPP_DELAY[[#This Row],[Column1]]&lt;&gt;"",CHPP_DELAY[[#This Row],[Column1]],CHPP_DELAY[[#This Row],[Column2]]&lt;&gt;"",CHPP_DELAY[[#This Row],[Column2]])</f>
        <v>Maintenance Day</v>
      </c>
    </row>
    <row r="253" spans="2:27" x14ac:dyDescent="0.25">
      <c r="B253" s="7">
        <f>_xlfn.ISOWEEKNUM(CHPP_DELAY[[#This Row],[DATE]])</f>
        <v>8</v>
      </c>
      <c r="C253" s="2" t="str">
        <f>UPPER(TEXT(MONTH(CHPP_DELAY[[#This Row],[DATE]])*29,"mmm"))</f>
        <v>FEB</v>
      </c>
      <c r="D253" s="27">
        <f>YEAR(CHPP_DELAY[[#This Row],[DATE]])</f>
        <v>2025</v>
      </c>
      <c r="E253" s="11">
        <f>(CHPP_DELAY[[#This Row],[START]]-CHPP_DELAY[[#This Row],[STOP]])*24</f>
        <v>1.0333333333333323</v>
      </c>
      <c r="F253" s="14" t="str" cm="1">
        <f t="array" ref="F253">_xlfn.IFNA(_xlfn.IFS(CHPP_DELAY[[#This Row],[SCH MTN]]&lt;&gt;"","Scheduled",CHPP_DELAY[[#This Row],[UNSCH MTN]]&lt;&gt;"","Unscheduled"),"")</f>
        <v>Unscheduled</v>
      </c>
      <c r="G253" s="26">
        <f>24*(DAY(EOMONTH(CHPP_DELAY[[#This Row],[DATE]],0)))</f>
        <v>672</v>
      </c>
      <c r="H253" s="14">
        <v>0.85</v>
      </c>
      <c r="I253" s="14">
        <v>0.9</v>
      </c>
      <c r="J253" s="14"/>
      <c r="K253" s="14"/>
      <c r="L253" s="3">
        <v>45711</v>
      </c>
      <c r="M253" s="6">
        <v>0.97222222222222221</v>
      </c>
      <c r="N253" s="6">
        <v>1.0152777777777777</v>
      </c>
      <c r="O253" t="s">
        <v>45</v>
      </c>
      <c r="P253" t="s">
        <v>46</v>
      </c>
      <c r="Q253" s="11">
        <v>4.3055555555555514E-2</v>
      </c>
      <c r="S253" t="s">
        <v>155</v>
      </c>
      <c r="Y253" t="s">
        <v>756</v>
      </c>
      <c r="AA253" t="str" cm="1">
        <f t="array" ref="AA253">_xlfn.IFS(AND(CHPP_DELAY[[#This Row],[Column1]]="",CHPP_DELAY[[#This Row],[Column2]]=""),"",CHPP_DELAY[[#This Row],[Column1]]&lt;&gt;"",CHPP_DELAY[[#This Row],[Column1]],CHPP_DELAY[[#This Row],[Column2]]&lt;&gt;"",CHPP_DELAY[[#This Row],[Column2]])</f>
        <v>Feeder breaker hydraulic pack_repair (due to filter clog)</v>
      </c>
    </row>
    <row r="254" spans="2:27" x14ac:dyDescent="0.25">
      <c r="B254" s="7">
        <f>_xlfn.ISOWEEKNUM(CHPP_DELAY[[#This Row],[DATE]])</f>
        <v>9</v>
      </c>
      <c r="C254" s="2" t="str">
        <f>UPPER(TEXT(MONTH(CHPP_DELAY[[#This Row],[DATE]])*29,"mmm"))</f>
        <v>FEB</v>
      </c>
      <c r="D254" s="27">
        <f>YEAR(CHPP_DELAY[[#This Row],[DATE]])</f>
        <v>2025</v>
      </c>
      <c r="E254" s="11">
        <f>(CHPP_DELAY[[#This Row],[START]]-CHPP_DELAY[[#This Row],[STOP]])*24</f>
        <v>0.39999999999999858</v>
      </c>
      <c r="F254" s="14" t="str" cm="1">
        <f t="array" ref="F254">_xlfn.IFNA(_xlfn.IFS(CHPP_DELAY[[#This Row],[SCH MTN]]&lt;&gt;"","Scheduled",CHPP_DELAY[[#This Row],[UNSCH MTN]]&lt;&gt;"","Unscheduled"),"")</f>
        <v/>
      </c>
      <c r="G254" s="26">
        <f>24*(DAY(EOMONTH(CHPP_DELAY[[#This Row],[DATE]],0)))</f>
        <v>672</v>
      </c>
      <c r="H254" s="14">
        <v>0.85</v>
      </c>
      <c r="I254" s="14">
        <v>0.9</v>
      </c>
      <c r="J254" s="14"/>
      <c r="K254" s="14"/>
      <c r="L254" s="3">
        <v>45712</v>
      </c>
      <c r="M254" s="6">
        <v>0.58888888888888891</v>
      </c>
      <c r="N254" s="6">
        <v>0.60555555555555551</v>
      </c>
      <c r="O254" t="s">
        <v>39</v>
      </c>
      <c r="P254" t="s">
        <v>40</v>
      </c>
      <c r="Q254" s="11">
        <v>1.6666666666666607E-2</v>
      </c>
      <c r="U254" t="s">
        <v>157</v>
      </c>
      <c r="Y254" t="s">
        <v>757</v>
      </c>
      <c r="AA254" t="str" cm="1">
        <f t="array" ref="AA254">_xlfn.IFS(AND(CHPP_DELAY[[#This Row],[Column1]]="",CHPP_DELAY[[#This Row],[Column2]]=""),"",CHPP_DELAY[[#This Row],[Column1]]&lt;&gt;"",CHPP_DELAY[[#This Row],[Column1]],CHPP_DELAY[[#This Row],[Column2]]&lt;&gt;"",CHPP_DELAY[[#This Row],[Column2]])</f>
        <v>Reject collector conveyor_trip (due to high load of reject)</v>
      </c>
    </row>
    <row r="255" spans="2:27" x14ac:dyDescent="0.25">
      <c r="B255" s="7">
        <f>_xlfn.ISOWEEKNUM(CHPP_DELAY[[#This Row],[DATE]])</f>
        <v>9</v>
      </c>
      <c r="C255" s="2" t="str">
        <f>UPPER(TEXT(MONTH(CHPP_DELAY[[#This Row],[DATE]])*29,"mmm"))</f>
        <v>FEB</v>
      </c>
      <c r="D255" s="27">
        <f>YEAR(CHPP_DELAY[[#This Row],[DATE]])</f>
        <v>2025</v>
      </c>
      <c r="E255" s="11">
        <f>(CHPP_DELAY[[#This Row],[START]]-CHPP_DELAY[[#This Row],[STOP]])*24</f>
        <v>0.51666666666666483</v>
      </c>
      <c r="F255" s="14" t="str" cm="1">
        <f t="array" ref="F255">_xlfn.IFNA(_xlfn.IFS(CHPP_DELAY[[#This Row],[SCH MTN]]&lt;&gt;"","Scheduled",CHPP_DELAY[[#This Row],[UNSCH MTN]]&lt;&gt;"","Unscheduled"),"")</f>
        <v/>
      </c>
      <c r="G255" s="26">
        <f>24*(DAY(EOMONTH(CHPP_DELAY[[#This Row],[DATE]],0)))</f>
        <v>672</v>
      </c>
      <c r="H255" s="14">
        <v>0.85</v>
      </c>
      <c r="I255" s="14">
        <v>0.9</v>
      </c>
      <c r="J255" s="14"/>
      <c r="K255" s="14"/>
      <c r="L255" s="3">
        <v>45712</v>
      </c>
      <c r="M255" s="6">
        <v>0.95763888888888893</v>
      </c>
      <c r="N255" s="6">
        <v>0.97916666666666663</v>
      </c>
      <c r="O255" t="s">
        <v>81</v>
      </c>
      <c r="P255" t="s">
        <v>82</v>
      </c>
      <c r="Q255" s="11">
        <v>2.1527777777777701E-2</v>
      </c>
      <c r="V255" t="s">
        <v>702</v>
      </c>
      <c r="Y255" t="s">
        <v>210</v>
      </c>
      <c r="AA255" t="str" cm="1">
        <f t="array" ref="AA255">_xlfn.IFS(AND(CHPP_DELAY[[#This Row],[Column1]]="",CHPP_DELAY[[#This Row],[Column2]]=""),"",CHPP_DELAY[[#This Row],[Column1]]&lt;&gt;"",CHPP_DELAY[[#This Row],[Column1]],CHPP_DELAY[[#This Row],[Column2]]&lt;&gt;"",CHPP_DELAY[[#This Row],[Column2]])</f>
        <v xml:space="preserve">Feed bin_low level (due to the material position is too far from the hoper) </v>
      </c>
    </row>
    <row r="256" spans="2:27" x14ac:dyDescent="0.25">
      <c r="B256" s="7">
        <f>_xlfn.ISOWEEKNUM(CHPP_DELAY[[#This Row],[DATE]])</f>
        <v>9</v>
      </c>
      <c r="C256" s="2" t="str">
        <f>UPPER(TEXT(MONTH(CHPP_DELAY[[#This Row],[DATE]])*29,"mmm"))</f>
        <v>FEB</v>
      </c>
      <c r="D256" s="27">
        <f>YEAR(CHPP_DELAY[[#This Row],[DATE]])</f>
        <v>2025</v>
      </c>
      <c r="E256" s="11">
        <f>(CHPP_DELAY[[#This Row],[START]]-CHPP_DELAY[[#This Row],[STOP]])*24</f>
        <v>0.25000000000000178</v>
      </c>
      <c r="F256" s="14" t="str" cm="1">
        <f t="array" ref="F256">_xlfn.IFNA(_xlfn.IFS(CHPP_DELAY[[#This Row],[SCH MTN]]&lt;&gt;"","Scheduled",CHPP_DELAY[[#This Row],[UNSCH MTN]]&lt;&gt;"","Unscheduled"),"")</f>
        <v>Unscheduled</v>
      </c>
      <c r="G256" s="26">
        <f>24*(DAY(EOMONTH(CHPP_DELAY[[#This Row],[DATE]],0)))</f>
        <v>672</v>
      </c>
      <c r="H256" s="14">
        <v>0.85</v>
      </c>
      <c r="I256" s="14">
        <v>0.9</v>
      </c>
      <c r="J256" s="14"/>
      <c r="K256" s="14"/>
      <c r="L256" s="3">
        <v>45712</v>
      </c>
      <c r="M256" s="6">
        <v>1.0409722222222222</v>
      </c>
      <c r="N256" s="6">
        <v>1.0513888888888889</v>
      </c>
      <c r="O256" t="s">
        <v>56</v>
      </c>
      <c r="P256" t="s">
        <v>59</v>
      </c>
      <c r="Q256" s="11">
        <v>1.0416666666666741E-2</v>
      </c>
      <c r="S256" t="s">
        <v>155</v>
      </c>
      <c r="Y256" t="s">
        <v>758</v>
      </c>
      <c r="AA256" t="str" cm="1">
        <f t="array" ref="AA256">_xlfn.IFS(AND(CHPP_DELAY[[#This Row],[Column1]]="",CHPP_DELAY[[#This Row],[Column2]]=""),"",CHPP_DELAY[[#This Row],[Column1]]&lt;&gt;"",CHPP_DELAY[[#This Row],[Column1]],CHPP_DELAY[[#This Row],[Column2]]&lt;&gt;"",CHPP_DELAY[[#This Row],[Column2]])</f>
        <v>Vacuum disc filter_cloth_replace (due to cloth rip)</v>
      </c>
    </row>
    <row r="257" spans="2:27" x14ac:dyDescent="0.25">
      <c r="B257" s="7">
        <f>_xlfn.ISOWEEKNUM(CHPP_DELAY[[#This Row],[DATE]])</f>
        <v>9</v>
      </c>
      <c r="C257" s="2" t="str">
        <f>UPPER(TEXT(MONTH(CHPP_DELAY[[#This Row],[DATE]])*29,"mmm"))</f>
        <v>FEB</v>
      </c>
      <c r="D257" s="27">
        <f>YEAR(CHPP_DELAY[[#This Row],[DATE]])</f>
        <v>2025</v>
      </c>
      <c r="E257" s="11">
        <f>(CHPP_DELAY[[#This Row],[START]]-CHPP_DELAY[[#This Row],[STOP]])*24</f>
        <v>0.58333333333333259</v>
      </c>
      <c r="F257" s="14" t="str" cm="1">
        <f t="array" ref="F257">_xlfn.IFNA(_xlfn.IFS(CHPP_DELAY[[#This Row],[SCH MTN]]&lt;&gt;"","Scheduled",CHPP_DELAY[[#This Row],[UNSCH MTN]]&lt;&gt;"","Unscheduled"),"")</f>
        <v/>
      </c>
      <c r="G257" s="26">
        <f>24*(DAY(EOMONTH(CHPP_DELAY[[#This Row],[DATE]],0)))</f>
        <v>672</v>
      </c>
      <c r="H257" s="14">
        <v>0.85</v>
      </c>
      <c r="I257" s="14">
        <v>0.9</v>
      </c>
      <c r="J257" s="14"/>
      <c r="K257" s="14"/>
      <c r="L257" s="3">
        <v>45713</v>
      </c>
      <c r="M257" s="6">
        <v>0.27569444444444446</v>
      </c>
      <c r="N257" s="6">
        <v>0.3</v>
      </c>
      <c r="O257" t="s">
        <v>81</v>
      </c>
      <c r="P257" t="s">
        <v>82</v>
      </c>
      <c r="Q257" s="11">
        <v>2.4305555555555525E-2</v>
      </c>
      <c r="V257" t="s">
        <v>179</v>
      </c>
      <c r="Y257" t="s">
        <v>196</v>
      </c>
      <c r="AA257" t="str" cm="1">
        <f t="array" ref="AA257">_xlfn.IFS(AND(CHPP_DELAY[[#This Row],[Column1]]="",CHPP_DELAY[[#This Row],[Column2]]=""),"",CHPP_DELAY[[#This Row],[Column1]]&lt;&gt;"",CHPP_DELAY[[#This Row],[Column1]],CHPP_DELAY[[#This Row],[Column2]]&lt;&gt;"",CHPP_DELAY[[#This Row],[Column2]])</f>
        <v>Feed bin_low level (due to Loader operator change shift)</v>
      </c>
    </row>
    <row r="258" spans="2:27" x14ac:dyDescent="0.25">
      <c r="B258" s="7">
        <f>_xlfn.ISOWEEKNUM(CHPP_DELAY[[#This Row],[DATE]])</f>
        <v>9</v>
      </c>
      <c r="C258" s="2" t="str">
        <f>UPPER(TEXT(MONTH(CHPP_DELAY[[#This Row],[DATE]])*29,"mmm"))</f>
        <v>FEB</v>
      </c>
      <c r="D258" s="27">
        <f>YEAR(CHPP_DELAY[[#This Row],[DATE]])</f>
        <v>2025</v>
      </c>
      <c r="E258" s="11">
        <f>(CHPP_DELAY[[#This Row],[START]]-CHPP_DELAY[[#This Row],[STOP]])*24</f>
        <v>13.950000000000001</v>
      </c>
      <c r="F258" s="14" t="str" cm="1">
        <f t="array" ref="F258">_xlfn.IFNA(_xlfn.IFS(CHPP_DELAY[[#This Row],[SCH MTN]]&lt;&gt;"","Scheduled",CHPP_DELAY[[#This Row],[UNSCH MTN]]&lt;&gt;"","Unscheduled"),"")</f>
        <v>Unscheduled</v>
      </c>
      <c r="G258" s="26">
        <f>24*(DAY(EOMONTH(CHPP_DELAY[[#This Row],[DATE]],0)))</f>
        <v>672</v>
      </c>
      <c r="H258" s="14">
        <v>0.85</v>
      </c>
      <c r="I258" s="14">
        <v>0.9</v>
      </c>
      <c r="J258" s="14"/>
      <c r="K258" s="14"/>
      <c r="L258" s="3">
        <v>45713</v>
      </c>
      <c r="M258" s="6">
        <v>0.41666666666666669</v>
      </c>
      <c r="N258" s="6">
        <v>0.99791666666666667</v>
      </c>
      <c r="O258" t="s">
        <v>75</v>
      </c>
      <c r="P258" t="s">
        <v>76</v>
      </c>
      <c r="Q258" s="11">
        <v>0.58125000000000004</v>
      </c>
      <c r="S258" t="s">
        <v>18</v>
      </c>
      <c r="Y258" t="s">
        <v>759</v>
      </c>
      <c r="AA258" t="str" cm="1">
        <f t="array" ref="AA258">_xlfn.IFS(AND(CHPP_DELAY[[#This Row],[Column1]]="",CHPP_DELAY[[#This Row],[Column2]]=""),"",CHPP_DELAY[[#This Row],[Column1]]&lt;&gt;"",CHPP_DELAY[[#This Row],[Column1]],CHPP_DELAY[[#This Row],[Column2]]&lt;&gt;"",CHPP_DELAY[[#This Row],[Column2]])</f>
        <v>Shuttle conveyor_gearbox_replace (due to gearbox broken)</v>
      </c>
    </row>
    <row r="259" spans="2:27" x14ac:dyDescent="0.25">
      <c r="B259" s="7">
        <f>_xlfn.ISOWEEKNUM(CHPP_DELAY[[#This Row],[DATE]])</f>
        <v>9</v>
      </c>
      <c r="C259" s="2" t="str">
        <f>UPPER(TEXT(MONTH(CHPP_DELAY[[#This Row],[DATE]])*29,"mmm"))</f>
        <v>FEB</v>
      </c>
      <c r="D259" s="27">
        <f>YEAR(CHPP_DELAY[[#This Row],[DATE]])</f>
        <v>2025</v>
      </c>
      <c r="E259" s="11">
        <f>(CHPP_DELAY[[#This Row],[START]]-CHPP_DELAY[[#This Row],[STOP]])*24</f>
        <v>9.9999999999999645E-2</v>
      </c>
      <c r="F259" s="14" t="str" cm="1">
        <f t="array" ref="F259">_xlfn.IFNA(_xlfn.IFS(CHPP_DELAY[[#This Row],[SCH MTN]]&lt;&gt;"","Scheduled",CHPP_DELAY[[#This Row],[UNSCH MTN]]&lt;&gt;"","Unscheduled"),"")</f>
        <v/>
      </c>
      <c r="G259" s="26">
        <f>24*(DAY(EOMONTH(CHPP_DELAY[[#This Row],[DATE]],0)))</f>
        <v>672</v>
      </c>
      <c r="H259" s="14">
        <v>0.85</v>
      </c>
      <c r="I259" s="14">
        <v>0.9</v>
      </c>
      <c r="J259" s="14"/>
      <c r="K259" s="14"/>
      <c r="L259" s="3">
        <v>45714</v>
      </c>
      <c r="M259" s="6">
        <v>0.46111111111111114</v>
      </c>
      <c r="N259" s="6">
        <v>0.46527777777777779</v>
      </c>
      <c r="O259" t="s">
        <v>19</v>
      </c>
      <c r="P259" t="s">
        <v>20</v>
      </c>
      <c r="Q259" s="11">
        <v>4.1666666666666519E-3</v>
      </c>
      <c r="U259" t="s">
        <v>137</v>
      </c>
      <c r="Y259" t="s">
        <v>180</v>
      </c>
      <c r="AA259" t="str" cm="1">
        <f t="array" ref="AA25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260" spans="2:27" x14ac:dyDescent="0.25">
      <c r="B260" s="7">
        <f>_xlfn.ISOWEEKNUM(CHPP_DELAY[[#This Row],[DATE]])</f>
        <v>9</v>
      </c>
      <c r="C260" s="2" t="str">
        <f>UPPER(TEXT(MONTH(CHPP_DELAY[[#This Row],[DATE]])*29,"mmm"))</f>
        <v>FEB</v>
      </c>
      <c r="D260" s="27">
        <f>YEAR(CHPP_DELAY[[#This Row],[DATE]])</f>
        <v>2025</v>
      </c>
      <c r="E260" s="11">
        <f>(CHPP_DELAY[[#This Row],[START]]-CHPP_DELAY[[#This Row],[STOP]])*24</f>
        <v>9.9999999999999645E-2</v>
      </c>
      <c r="F260" s="14" t="str" cm="1">
        <f t="array" ref="F260">_xlfn.IFNA(_xlfn.IFS(CHPP_DELAY[[#This Row],[SCH MTN]]&lt;&gt;"","Scheduled",CHPP_DELAY[[#This Row],[UNSCH MTN]]&lt;&gt;"","Unscheduled"),"")</f>
        <v/>
      </c>
      <c r="G260" s="26">
        <f>24*(DAY(EOMONTH(CHPP_DELAY[[#This Row],[DATE]],0)))</f>
        <v>672</v>
      </c>
      <c r="H260" s="14">
        <v>0.85</v>
      </c>
      <c r="I260" s="14">
        <v>0.9</v>
      </c>
      <c r="J260" s="14"/>
      <c r="K260" s="14"/>
      <c r="L260" s="3">
        <v>45714</v>
      </c>
      <c r="M260" s="6">
        <v>0.50694444444444442</v>
      </c>
      <c r="N260" s="6">
        <v>0.51111111111111107</v>
      </c>
      <c r="O260" t="s">
        <v>19</v>
      </c>
      <c r="P260" t="s">
        <v>20</v>
      </c>
      <c r="Q260" s="11">
        <v>4.1666666666666519E-3</v>
      </c>
      <c r="U260" t="s">
        <v>137</v>
      </c>
      <c r="Y260" t="s">
        <v>180</v>
      </c>
      <c r="AA260" t="str" cm="1">
        <f t="array" ref="AA26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261" spans="2:27" x14ac:dyDescent="0.25">
      <c r="B261" s="7">
        <f>_xlfn.ISOWEEKNUM(CHPP_DELAY[[#This Row],[DATE]])</f>
        <v>9</v>
      </c>
      <c r="C261" s="2" t="str">
        <f>UPPER(TEXT(MONTH(CHPP_DELAY[[#This Row],[DATE]])*29,"mmm"))</f>
        <v>FEB</v>
      </c>
      <c r="D261" s="27">
        <f>YEAR(CHPP_DELAY[[#This Row],[DATE]])</f>
        <v>2025</v>
      </c>
      <c r="E261" s="11">
        <f>(CHPP_DELAY[[#This Row],[START]]-CHPP_DELAY[[#This Row],[STOP]])*24</f>
        <v>9.9999999999999645E-2</v>
      </c>
      <c r="F261" s="14" t="str" cm="1">
        <f t="array" ref="F261">_xlfn.IFNA(_xlfn.IFS(CHPP_DELAY[[#This Row],[SCH MTN]]&lt;&gt;"","Scheduled",CHPP_DELAY[[#This Row],[UNSCH MTN]]&lt;&gt;"","Unscheduled"),"")</f>
        <v/>
      </c>
      <c r="G261" s="26">
        <f>24*(DAY(EOMONTH(CHPP_DELAY[[#This Row],[DATE]],0)))</f>
        <v>672</v>
      </c>
      <c r="H261" s="14">
        <v>0.85</v>
      </c>
      <c r="I261" s="14">
        <v>0.9</v>
      </c>
      <c r="J261" s="14"/>
      <c r="K261" s="14"/>
      <c r="L261" s="3">
        <v>45714</v>
      </c>
      <c r="M261" s="6">
        <v>0.67847222222222225</v>
      </c>
      <c r="N261" s="6">
        <v>0.68263888888888891</v>
      </c>
      <c r="O261" t="s">
        <v>19</v>
      </c>
      <c r="P261" t="s">
        <v>20</v>
      </c>
      <c r="Q261" s="11">
        <v>4.1666666666666519E-3</v>
      </c>
      <c r="U261" t="s">
        <v>137</v>
      </c>
      <c r="Y261" t="s">
        <v>180</v>
      </c>
      <c r="AA261" t="str" cm="1">
        <f t="array" ref="AA26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262" spans="2:27" x14ac:dyDescent="0.25">
      <c r="B262" s="7">
        <f>_xlfn.ISOWEEKNUM(CHPP_DELAY[[#This Row],[DATE]])</f>
        <v>9</v>
      </c>
      <c r="C262" s="2" t="str">
        <f>UPPER(TEXT(MONTH(CHPP_DELAY[[#This Row],[DATE]])*29,"mmm"))</f>
        <v>FEB</v>
      </c>
      <c r="D262" s="27">
        <f>YEAR(CHPP_DELAY[[#This Row],[DATE]])</f>
        <v>2025</v>
      </c>
      <c r="E262" s="11">
        <f>(CHPP_DELAY[[#This Row],[START]]-CHPP_DELAY[[#This Row],[STOP]])*24</f>
        <v>0.15000000000000213</v>
      </c>
      <c r="F262" s="14" t="str" cm="1">
        <f t="array" ref="F262">_xlfn.IFNA(_xlfn.IFS(CHPP_DELAY[[#This Row],[SCH MTN]]&lt;&gt;"","Scheduled",CHPP_DELAY[[#This Row],[UNSCH MTN]]&lt;&gt;"","Unscheduled"),"")</f>
        <v/>
      </c>
      <c r="G262" s="26">
        <f>24*(DAY(EOMONTH(CHPP_DELAY[[#This Row],[DATE]],0)))</f>
        <v>672</v>
      </c>
      <c r="H262" s="14">
        <v>0.85</v>
      </c>
      <c r="I262" s="14">
        <v>0.9</v>
      </c>
      <c r="J262" s="14"/>
      <c r="K262" s="14"/>
      <c r="L262" s="3">
        <v>45714</v>
      </c>
      <c r="M262" s="6">
        <v>0.72986111111111107</v>
      </c>
      <c r="N262" s="6">
        <v>0.73611111111111116</v>
      </c>
      <c r="O262" t="s">
        <v>19</v>
      </c>
      <c r="P262" t="s">
        <v>20</v>
      </c>
      <c r="Q262" s="11">
        <v>6.2500000000000888E-3</v>
      </c>
      <c r="U262" t="s">
        <v>137</v>
      </c>
      <c r="Y262" t="s">
        <v>180</v>
      </c>
      <c r="AA262" t="str" cm="1">
        <f t="array" ref="AA26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263" spans="2:27" x14ac:dyDescent="0.25">
      <c r="B263" s="7">
        <f>_xlfn.ISOWEEKNUM(CHPP_DELAY[[#This Row],[DATE]])</f>
        <v>9</v>
      </c>
      <c r="C263" s="2" t="str">
        <f>UPPER(TEXT(MONTH(CHPP_DELAY[[#This Row],[DATE]])*29,"mmm"))</f>
        <v>FEB</v>
      </c>
      <c r="D263" s="27">
        <f>YEAR(CHPP_DELAY[[#This Row],[DATE]])</f>
        <v>2025</v>
      </c>
      <c r="E263" s="11">
        <f>(CHPP_DELAY[[#This Row],[START]]-CHPP_DELAY[[#This Row],[STOP]])*24</f>
        <v>9.9999999999999645E-2</v>
      </c>
      <c r="F263" s="14" t="str" cm="1">
        <f t="array" ref="F263">_xlfn.IFNA(_xlfn.IFS(CHPP_DELAY[[#This Row],[SCH MTN]]&lt;&gt;"","Scheduled",CHPP_DELAY[[#This Row],[UNSCH MTN]]&lt;&gt;"","Unscheduled"),"")</f>
        <v/>
      </c>
      <c r="G263" s="26">
        <f>24*(DAY(EOMONTH(CHPP_DELAY[[#This Row],[DATE]],0)))</f>
        <v>672</v>
      </c>
      <c r="H263" s="14">
        <v>0.85</v>
      </c>
      <c r="I263" s="14">
        <v>0.9</v>
      </c>
      <c r="J263" s="14"/>
      <c r="K263" s="14"/>
      <c r="L263" s="3">
        <v>45714</v>
      </c>
      <c r="M263" s="6">
        <v>0.7729166666666667</v>
      </c>
      <c r="N263" s="6">
        <v>0.77708333333333335</v>
      </c>
      <c r="O263" t="s">
        <v>19</v>
      </c>
      <c r="P263" t="s">
        <v>20</v>
      </c>
      <c r="Q263" s="11">
        <v>4.1666666666666519E-3</v>
      </c>
      <c r="U263" t="s">
        <v>137</v>
      </c>
      <c r="Y263" t="s">
        <v>180</v>
      </c>
      <c r="AA263" t="str" cm="1">
        <f t="array" ref="AA26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264" spans="2:27" x14ac:dyDescent="0.25">
      <c r="B264" s="7">
        <f>_xlfn.ISOWEEKNUM(CHPP_DELAY[[#This Row],[DATE]])</f>
        <v>9</v>
      </c>
      <c r="C264" s="2" t="str">
        <f>UPPER(TEXT(MONTH(CHPP_DELAY[[#This Row],[DATE]])*29,"mmm"))</f>
        <v>FEB</v>
      </c>
      <c r="D264" s="27">
        <f>YEAR(CHPP_DELAY[[#This Row],[DATE]])</f>
        <v>2025</v>
      </c>
      <c r="E264" s="11">
        <f>(CHPP_DELAY[[#This Row],[START]]-CHPP_DELAY[[#This Row],[STOP]])*24</f>
        <v>0.11666666666666625</v>
      </c>
      <c r="F264" s="14" t="str" cm="1">
        <f t="array" ref="F264">_xlfn.IFNA(_xlfn.IFS(CHPP_DELAY[[#This Row],[SCH MTN]]&lt;&gt;"","Scheduled",CHPP_DELAY[[#This Row],[UNSCH MTN]]&lt;&gt;"","Unscheduled"),"")</f>
        <v/>
      </c>
      <c r="G264" s="26">
        <f>24*(DAY(EOMONTH(CHPP_DELAY[[#This Row],[DATE]],0)))</f>
        <v>672</v>
      </c>
      <c r="H264" s="14">
        <v>0.85</v>
      </c>
      <c r="I264" s="14">
        <v>0.9</v>
      </c>
      <c r="J264" s="14"/>
      <c r="K264" s="14"/>
      <c r="L264" s="3">
        <v>45714</v>
      </c>
      <c r="M264" s="6">
        <v>0.93194444444444446</v>
      </c>
      <c r="N264" s="6">
        <v>0.93680555555555556</v>
      </c>
      <c r="O264" t="s">
        <v>19</v>
      </c>
      <c r="P264" t="s">
        <v>20</v>
      </c>
      <c r="Q264" s="11">
        <v>4.8611111111110938E-3</v>
      </c>
      <c r="U264" t="s">
        <v>137</v>
      </c>
      <c r="Y264" t="s">
        <v>180</v>
      </c>
      <c r="AA264" t="str" cm="1">
        <f t="array" ref="AA26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265" spans="2:27" x14ac:dyDescent="0.25">
      <c r="B265" s="7">
        <f>_xlfn.ISOWEEKNUM(CHPP_DELAY[[#This Row],[DATE]])</f>
        <v>9</v>
      </c>
      <c r="C265" s="2" t="str">
        <f>UPPER(TEXT(MONTH(CHPP_DELAY[[#This Row],[DATE]])*29,"mmm"))</f>
        <v>FEB</v>
      </c>
      <c r="D265" s="27">
        <f>YEAR(CHPP_DELAY[[#This Row],[DATE]])</f>
        <v>2025</v>
      </c>
      <c r="E265" s="11">
        <f>(CHPP_DELAY[[#This Row],[START]]-CHPP_DELAY[[#This Row],[STOP]])*24</f>
        <v>9.9999999999999645E-2</v>
      </c>
      <c r="F265" s="14" t="str" cm="1">
        <f t="array" ref="F265">_xlfn.IFNA(_xlfn.IFS(CHPP_DELAY[[#This Row],[SCH MTN]]&lt;&gt;"","Scheduled",CHPP_DELAY[[#This Row],[UNSCH MTN]]&lt;&gt;"","Unscheduled"),"")</f>
        <v/>
      </c>
      <c r="G265" s="26">
        <f>24*(DAY(EOMONTH(CHPP_DELAY[[#This Row],[DATE]],0)))</f>
        <v>672</v>
      </c>
      <c r="H265" s="14">
        <v>0.85</v>
      </c>
      <c r="I265" s="14">
        <v>0.9</v>
      </c>
      <c r="J265" s="14"/>
      <c r="K265" s="14"/>
      <c r="L265" s="3">
        <v>45714</v>
      </c>
      <c r="M265" s="6">
        <v>1.14375</v>
      </c>
      <c r="N265" s="6">
        <v>1.1479166666666667</v>
      </c>
      <c r="O265" t="s">
        <v>19</v>
      </c>
      <c r="P265" t="s">
        <v>20</v>
      </c>
      <c r="Q265" s="11">
        <v>4.1666666666666519E-3</v>
      </c>
      <c r="U265" t="s">
        <v>137</v>
      </c>
      <c r="Y265" t="s">
        <v>180</v>
      </c>
      <c r="AA265" t="str" cm="1">
        <f t="array" ref="AA26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266" spans="2:27" x14ac:dyDescent="0.25">
      <c r="B266" s="7">
        <f>_xlfn.ISOWEEKNUM(CHPP_DELAY[[#This Row],[DATE]])</f>
        <v>9</v>
      </c>
      <c r="C266" s="2" t="str">
        <f>UPPER(TEXT(MONTH(CHPP_DELAY[[#This Row],[DATE]])*29,"mmm"))</f>
        <v>FEB</v>
      </c>
      <c r="D266" s="27">
        <f>YEAR(CHPP_DELAY[[#This Row],[DATE]])</f>
        <v>2025</v>
      </c>
      <c r="E266" s="11">
        <f>(CHPP_DELAY[[#This Row],[START]]-CHPP_DELAY[[#This Row],[STOP]])*24</f>
        <v>0.13333333333333286</v>
      </c>
      <c r="F266" s="14" t="str" cm="1">
        <f t="array" ref="F266">_xlfn.IFNA(_xlfn.IFS(CHPP_DELAY[[#This Row],[SCH MTN]]&lt;&gt;"","Scheduled",CHPP_DELAY[[#This Row],[UNSCH MTN]]&lt;&gt;"","Unscheduled"),"")</f>
        <v/>
      </c>
      <c r="G266" s="26">
        <f>24*(DAY(EOMONTH(CHPP_DELAY[[#This Row],[DATE]],0)))</f>
        <v>672</v>
      </c>
      <c r="H266" s="14">
        <v>0.85</v>
      </c>
      <c r="I266" s="14">
        <v>0.9</v>
      </c>
      <c r="J266" s="14"/>
      <c r="K266" s="14"/>
      <c r="L266" s="3">
        <v>45714</v>
      </c>
      <c r="M266" s="6">
        <v>1.1569444444444446</v>
      </c>
      <c r="N266" s="6">
        <v>1.1625000000000001</v>
      </c>
      <c r="O266" t="s">
        <v>19</v>
      </c>
      <c r="P266" t="s">
        <v>20</v>
      </c>
      <c r="Q266" s="11">
        <v>5.5555555555555358E-3</v>
      </c>
      <c r="U266" t="s">
        <v>137</v>
      </c>
      <c r="Y266" t="s">
        <v>180</v>
      </c>
      <c r="AA266" t="str" cm="1">
        <f t="array" ref="AA26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267" spans="2:27" x14ac:dyDescent="0.25">
      <c r="B267" s="7">
        <f>_xlfn.ISOWEEKNUM(CHPP_DELAY[[#This Row],[DATE]])</f>
        <v>9</v>
      </c>
      <c r="C267" s="2" t="str">
        <f>UPPER(TEXT(MONTH(CHPP_DELAY[[#This Row],[DATE]])*29,"mmm"))</f>
        <v>FEB</v>
      </c>
      <c r="D267" s="27">
        <f>YEAR(CHPP_DELAY[[#This Row],[DATE]])</f>
        <v>2025</v>
      </c>
      <c r="E267" s="11">
        <f>(CHPP_DELAY[[#This Row],[START]]-CHPP_DELAY[[#This Row],[STOP]])*24</f>
        <v>0.11666666666666892</v>
      </c>
      <c r="F267" s="14" t="str" cm="1">
        <f t="array" ref="F267">_xlfn.IFNA(_xlfn.IFS(CHPP_DELAY[[#This Row],[SCH MTN]]&lt;&gt;"","Scheduled",CHPP_DELAY[[#This Row],[UNSCH MTN]]&lt;&gt;"","Unscheduled"),"")</f>
        <v/>
      </c>
      <c r="G267" s="26">
        <f>24*(DAY(EOMONTH(CHPP_DELAY[[#This Row],[DATE]],0)))</f>
        <v>672</v>
      </c>
      <c r="H267" s="14">
        <v>0.85</v>
      </c>
      <c r="I267" s="14">
        <v>0.9</v>
      </c>
      <c r="J267" s="14"/>
      <c r="K267" s="14"/>
      <c r="L267" s="3">
        <v>45714</v>
      </c>
      <c r="M267" s="6">
        <v>1.1854166666666666</v>
      </c>
      <c r="N267" s="6">
        <v>1.1902777777777778</v>
      </c>
      <c r="O267" t="s">
        <v>19</v>
      </c>
      <c r="P267" t="s">
        <v>20</v>
      </c>
      <c r="Q267" s="11">
        <v>4.8611111111112049E-3</v>
      </c>
      <c r="U267" t="s">
        <v>137</v>
      </c>
      <c r="Y267" t="s">
        <v>180</v>
      </c>
      <c r="AA267" t="str" cm="1">
        <f t="array" ref="AA26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268" spans="2:27" x14ac:dyDescent="0.25">
      <c r="B268" s="7">
        <f>_xlfn.ISOWEEKNUM(CHPP_DELAY[[#This Row],[DATE]])</f>
        <v>9</v>
      </c>
      <c r="C268" s="2" t="str">
        <f>UPPER(TEXT(MONTH(CHPP_DELAY[[#This Row],[DATE]])*29,"mmm"))</f>
        <v>FEB</v>
      </c>
      <c r="D268" s="27">
        <f>YEAR(CHPP_DELAY[[#This Row],[DATE]])</f>
        <v>2025</v>
      </c>
      <c r="E268" s="11">
        <f>(CHPP_DELAY[[#This Row],[START]]-CHPP_DELAY[[#This Row],[STOP]])*24</f>
        <v>0.36666666666666803</v>
      </c>
      <c r="F268" s="14" t="str" cm="1">
        <f t="array" ref="F268">_xlfn.IFNA(_xlfn.IFS(CHPP_DELAY[[#This Row],[SCH MTN]]&lt;&gt;"","Scheduled",CHPP_DELAY[[#This Row],[UNSCH MTN]]&lt;&gt;"","Unscheduled"),"")</f>
        <v>Unscheduled</v>
      </c>
      <c r="G268" s="26">
        <f>24*(DAY(EOMONTH(CHPP_DELAY[[#This Row],[DATE]],0)))</f>
        <v>672</v>
      </c>
      <c r="H268" s="14">
        <v>0.85</v>
      </c>
      <c r="I268" s="14">
        <v>0.9</v>
      </c>
      <c r="J268" s="14"/>
      <c r="K268" s="14"/>
      <c r="L268" s="3">
        <v>45715</v>
      </c>
      <c r="M268" s="6">
        <v>0.95</v>
      </c>
      <c r="N268" s="6">
        <v>0.96527777777777779</v>
      </c>
      <c r="O268" t="s">
        <v>23</v>
      </c>
      <c r="P268" t="s">
        <v>24</v>
      </c>
      <c r="Q268" s="11">
        <v>1.5277777777777835E-2</v>
      </c>
      <c r="S268" t="s">
        <v>155</v>
      </c>
      <c r="Y268" t="s">
        <v>760</v>
      </c>
      <c r="AA268" t="str" cm="1">
        <f t="array" ref="AA268">_xlfn.IFS(AND(CHPP_DELAY[[#This Row],[Column1]]="",CHPP_DELAY[[#This Row],[Column2]]=""),"",CHPP_DELAY[[#This Row],[Column1]]&lt;&gt;"",CHPP_DELAY[[#This Row],[Column1]],CHPP_DELAY[[#This Row],[Column2]]&lt;&gt;"",CHPP_DELAY[[#This Row],[Column2]])</f>
        <v>Reject transfer conveyor_repair (due to belt allingment right active)</v>
      </c>
    </row>
    <row r="269" spans="2:27" x14ac:dyDescent="0.25">
      <c r="B269" s="7">
        <f>_xlfn.ISOWEEKNUM(CHPP_DELAY[[#This Row],[DATE]])</f>
        <v>9</v>
      </c>
      <c r="C269" s="2" t="str">
        <f>UPPER(TEXT(MONTH(CHPP_DELAY[[#This Row],[DATE]])*29,"mmm"))</f>
        <v>FEB</v>
      </c>
      <c r="D269" s="27">
        <f>YEAR(CHPP_DELAY[[#This Row],[DATE]])</f>
        <v>2025</v>
      </c>
      <c r="E269" s="11">
        <f>(CHPP_DELAY[[#This Row],[START]]-CHPP_DELAY[[#This Row],[STOP]])*24</f>
        <v>9.9999999999999645E-2</v>
      </c>
      <c r="F269" s="14" t="str" cm="1">
        <f t="array" ref="F269">_xlfn.IFNA(_xlfn.IFS(CHPP_DELAY[[#This Row],[SCH MTN]]&lt;&gt;"","Scheduled",CHPP_DELAY[[#This Row],[UNSCH MTN]]&lt;&gt;"","Unscheduled"),"")</f>
        <v>Unscheduled</v>
      </c>
      <c r="G269" s="26">
        <f>24*(DAY(EOMONTH(CHPP_DELAY[[#This Row],[DATE]],0)))</f>
        <v>672</v>
      </c>
      <c r="H269" s="14">
        <v>0.85</v>
      </c>
      <c r="I269" s="14">
        <v>0.9</v>
      </c>
      <c r="J269" s="14"/>
      <c r="K269" s="14"/>
      <c r="L269" s="3">
        <v>45716</v>
      </c>
      <c r="M269" s="6">
        <v>0.42986111111111114</v>
      </c>
      <c r="N269" s="6">
        <v>0.43402777777777779</v>
      </c>
      <c r="O269" t="s">
        <v>19</v>
      </c>
      <c r="P269" t="s">
        <v>20</v>
      </c>
      <c r="Q269" s="11">
        <v>4.1666666666666519E-3</v>
      </c>
      <c r="S269" t="s">
        <v>155</v>
      </c>
      <c r="Y269" t="s">
        <v>123</v>
      </c>
      <c r="AA269" t="str" cm="1">
        <f t="array" ref="AA26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70" spans="2:27" x14ac:dyDescent="0.25">
      <c r="B270" s="7">
        <f>_xlfn.ISOWEEKNUM(CHPP_DELAY[[#This Row],[DATE]])</f>
        <v>9</v>
      </c>
      <c r="C270" s="2" t="str">
        <f>UPPER(TEXT(MONTH(CHPP_DELAY[[#This Row],[DATE]])*29,"mmm"))</f>
        <v>FEB</v>
      </c>
      <c r="D270" s="27">
        <f>YEAR(CHPP_DELAY[[#This Row],[DATE]])</f>
        <v>2025</v>
      </c>
      <c r="E270" s="11">
        <f>(CHPP_DELAY[[#This Row],[START]]-CHPP_DELAY[[#This Row],[STOP]])*24</f>
        <v>1.5000000000000013</v>
      </c>
      <c r="F270" s="14" t="str" cm="1">
        <f t="array" ref="F270">_xlfn.IFNA(_xlfn.IFS(CHPP_DELAY[[#This Row],[SCH MTN]]&lt;&gt;"","Scheduled",CHPP_DELAY[[#This Row],[UNSCH MTN]]&lt;&gt;"","Unscheduled"),"")</f>
        <v/>
      </c>
      <c r="G270" s="26">
        <f>24*(DAY(EOMONTH(CHPP_DELAY[[#This Row],[DATE]],0)))</f>
        <v>672</v>
      </c>
      <c r="H270" s="14">
        <v>0.85</v>
      </c>
      <c r="I270" s="14">
        <v>0.9</v>
      </c>
      <c r="J270" s="14"/>
      <c r="K270" s="14"/>
      <c r="L270" s="3">
        <v>45716</v>
      </c>
      <c r="M270" s="6">
        <v>0.4597222222222222</v>
      </c>
      <c r="N270" s="6">
        <v>0.52222222222222225</v>
      </c>
      <c r="O270" t="s">
        <v>58</v>
      </c>
      <c r="P270" t="s">
        <v>58</v>
      </c>
      <c r="Q270" s="11">
        <v>6.2500000000000056E-2</v>
      </c>
      <c r="X270" t="s">
        <v>167</v>
      </c>
      <c r="Y270" t="s">
        <v>167</v>
      </c>
      <c r="AA270" t="str" cm="1">
        <f t="array" ref="AA270">_xlfn.IFS(AND(CHPP_DELAY[[#This Row],[Column1]]="",CHPP_DELAY[[#This Row],[Column2]]=""),"",CHPP_DELAY[[#This Row],[Column1]]&lt;&gt;"",CHPP_DELAY[[#This Row],[Column1]],CHPP_DELAY[[#This Row],[Column2]]&lt;&gt;"",CHPP_DELAY[[#This Row],[Column2]])</f>
        <v>Friday Prayer</v>
      </c>
    </row>
    <row r="271" spans="2:27" x14ac:dyDescent="0.25">
      <c r="B271" s="7">
        <f>_xlfn.ISOWEEKNUM(CHPP_DELAY[[#This Row],[DATE]])</f>
        <v>9</v>
      </c>
      <c r="C271" s="2" t="str">
        <f>UPPER(TEXT(MONTH(CHPP_DELAY[[#This Row],[DATE]])*29,"mmm"))</f>
        <v>FEB</v>
      </c>
      <c r="D271" s="27">
        <f>YEAR(CHPP_DELAY[[#This Row],[DATE]])</f>
        <v>2025</v>
      </c>
      <c r="E271" s="11">
        <f>(CHPP_DELAY[[#This Row],[START]]-CHPP_DELAY[[#This Row],[STOP]])*24</f>
        <v>4.9999999999999822E-2</v>
      </c>
      <c r="F271" s="14" t="str" cm="1">
        <f t="array" ref="F271">_xlfn.IFNA(_xlfn.IFS(CHPP_DELAY[[#This Row],[SCH MTN]]&lt;&gt;"","Scheduled",CHPP_DELAY[[#This Row],[UNSCH MTN]]&lt;&gt;"","Unscheduled"),"")</f>
        <v/>
      </c>
      <c r="G271" s="26">
        <f>24*(DAY(EOMONTH(CHPP_DELAY[[#This Row],[DATE]],0)))</f>
        <v>672</v>
      </c>
      <c r="H271" s="14">
        <v>0.85</v>
      </c>
      <c r="I271" s="14">
        <v>0.9</v>
      </c>
      <c r="J271" s="14"/>
      <c r="K271" s="14"/>
      <c r="L271" s="3">
        <v>45716</v>
      </c>
      <c r="M271" s="6">
        <v>0.52222222222222225</v>
      </c>
      <c r="N271" s="6">
        <v>0.52430555555555558</v>
      </c>
      <c r="O271" t="s">
        <v>58</v>
      </c>
      <c r="P271" t="s">
        <v>58</v>
      </c>
      <c r="Q271" s="11">
        <v>2.0833333333333259E-3</v>
      </c>
      <c r="U271" t="s">
        <v>157</v>
      </c>
      <c r="Y271" t="s">
        <v>212</v>
      </c>
      <c r="AA271" t="str" cm="1">
        <f t="array" ref="AA271">_xlfn.IFS(AND(CHPP_DELAY[[#This Row],[Column1]]="",CHPP_DELAY[[#This Row],[Column2]]=""),"",CHPP_DELAY[[#This Row],[Column1]]&lt;&gt;"",CHPP_DELAY[[#This Row],[Column1]],CHPP_DELAY[[#This Row],[Column2]]&lt;&gt;"",CHPP_DELAY[[#This Row],[Column2]])</f>
        <v>Start up preparation</v>
      </c>
    </row>
    <row r="272" spans="2:27" x14ac:dyDescent="0.25">
      <c r="B272" s="7">
        <f>_xlfn.ISOWEEKNUM(CHPP_DELAY[[#This Row],[DATE]])</f>
        <v>9</v>
      </c>
      <c r="C272" s="2" t="str">
        <f>UPPER(TEXT(MONTH(CHPP_DELAY[[#This Row],[DATE]])*29,"mmm"))</f>
        <v>FEB</v>
      </c>
      <c r="D272" s="27">
        <f>YEAR(CHPP_DELAY[[#This Row],[DATE]])</f>
        <v>2025</v>
      </c>
      <c r="E272" s="11">
        <f>(CHPP_DELAY[[#This Row],[START]]-CHPP_DELAY[[#This Row],[STOP]])*24</f>
        <v>0.43333333333333446</v>
      </c>
      <c r="F272" s="14" t="str" cm="1">
        <f t="array" ref="F272">_xlfn.IFNA(_xlfn.IFS(CHPP_DELAY[[#This Row],[SCH MTN]]&lt;&gt;"","Scheduled",CHPP_DELAY[[#This Row],[UNSCH MTN]]&lt;&gt;"","Unscheduled"),"")</f>
        <v>Unscheduled</v>
      </c>
      <c r="G272" s="26">
        <f>24*(DAY(EOMONTH(CHPP_DELAY[[#This Row],[DATE]],0)))</f>
        <v>672</v>
      </c>
      <c r="H272" s="14">
        <v>0.85</v>
      </c>
      <c r="I272" s="14">
        <v>0.9</v>
      </c>
      <c r="J272" s="14"/>
      <c r="K272" s="14"/>
      <c r="L272" s="3">
        <v>45716</v>
      </c>
      <c r="M272" s="6">
        <v>0.7</v>
      </c>
      <c r="N272" s="6">
        <v>0.71805555555555556</v>
      </c>
      <c r="O272" t="s">
        <v>75</v>
      </c>
      <c r="P272" t="s">
        <v>76</v>
      </c>
      <c r="Q272" s="11">
        <v>1.8055555555555602E-2</v>
      </c>
      <c r="S272" t="s">
        <v>155</v>
      </c>
      <c r="Y272" t="s">
        <v>761</v>
      </c>
      <c r="AA272" t="str" cm="1">
        <f t="array" ref="AA272">_xlfn.IFS(AND(CHPP_DELAY[[#This Row],[Column1]]="",CHPP_DELAY[[#This Row],[Column2]]=""),"",CHPP_DELAY[[#This Row],[Column1]]&lt;&gt;"",CHPP_DELAY[[#This Row],[Column1]],CHPP_DELAY[[#This Row],[Column2]]&lt;&gt;"",CHPP_DELAY[[#This Row],[Column2]])</f>
        <v>Shuttle conveyor_trip (due to VSD overload)</v>
      </c>
    </row>
    <row r="273" spans="2:27" x14ac:dyDescent="0.25">
      <c r="B273" s="7">
        <f>_xlfn.ISOWEEKNUM(CHPP_DELAY[[#This Row],[DATE]])</f>
        <v>9</v>
      </c>
      <c r="C273" s="2" t="str">
        <f>UPPER(TEXT(MONTH(CHPP_DELAY[[#This Row],[DATE]])*29,"mmm"))</f>
        <v>FEB</v>
      </c>
      <c r="D273" s="27">
        <f>YEAR(CHPP_DELAY[[#This Row],[DATE]])</f>
        <v>2025</v>
      </c>
      <c r="E273" s="11">
        <f>(CHPP_DELAY[[#This Row],[START]]-CHPP_DELAY[[#This Row],[STOP]])*24</f>
        <v>0.75</v>
      </c>
      <c r="F273" s="14" t="str" cm="1">
        <f t="array" ref="F273">_xlfn.IFNA(_xlfn.IFS(CHPP_DELAY[[#This Row],[SCH MTN]]&lt;&gt;"","Scheduled",CHPP_DELAY[[#This Row],[UNSCH MTN]]&lt;&gt;"","Unscheduled"),"")</f>
        <v>Unscheduled</v>
      </c>
      <c r="G273" s="26">
        <f>24*(DAY(EOMONTH(CHPP_DELAY[[#This Row],[DATE]],0)))</f>
        <v>672</v>
      </c>
      <c r="H273" s="14">
        <v>0.85</v>
      </c>
      <c r="I273" s="14">
        <v>0.9</v>
      </c>
      <c r="J273" s="14"/>
      <c r="K273" s="14"/>
      <c r="L273" s="3">
        <v>45716</v>
      </c>
      <c r="M273" s="6">
        <v>0.73541666666666672</v>
      </c>
      <c r="N273" s="6">
        <v>0.76666666666666672</v>
      </c>
      <c r="O273" t="s">
        <v>90</v>
      </c>
      <c r="P273" t="s">
        <v>91</v>
      </c>
      <c r="Q273" s="11">
        <v>3.125E-2</v>
      </c>
      <c r="S273" t="s">
        <v>155</v>
      </c>
      <c r="Y273" t="s">
        <v>762</v>
      </c>
      <c r="AA273" t="str" cm="1">
        <f t="array" ref="AA273">_xlfn.IFS(AND(CHPP_DELAY[[#This Row],[Column1]]="",CHPP_DELAY[[#This Row],[Column2]]=""),"",CHPP_DELAY[[#This Row],[Column1]]&lt;&gt;"",CHPP_DELAY[[#This Row],[Column1]],CHPP_DELAY[[#This Row],[Column2]]&lt;&gt;"",CHPP_DELAY[[#This Row],[Column2]])</f>
        <v>Centrifuge 1435_block (accumulation of material due to previous delay)</v>
      </c>
    </row>
    <row r="274" spans="2:27" x14ac:dyDescent="0.25">
      <c r="B274" s="7">
        <f>_xlfn.ISOWEEKNUM(CHPP_DELAY[[#This Row],[DATE]])</f>
        <v>9</v>
      </c>
      <c r="C274" s="2" t="str">
        <f>UPPER(TEXT(MONTH(CHPP_DELAY[[#This Row],[DATE]])*29,"mmm"))</f>
        <v>FEB</v>
      </c>
      <c r="D274" s="27">
        <f>YEAR(CHPP_DELAY[[#This Row],[DATE]])</f>
        <v>2025</v>
      </c>
      <c r="E274" s="11">
        <f>(CHPP_DELAY[[#This Row],[START]]-CHPP_DELAY[[#This Row],[STOP]])*24</f>
        <v>0.11666666666666625</v>
      </c>
      <c r="F274" s="14" t="str" cm="1">
        <f t="array" ref="F274">_xlfn.IFNA(_xlfn.IFS(CHPP_DELAY[[#This Row],[SCH MTN]]&lt;&gt;"","Scheduled",CHPP_DELAY[[#This Row],[UNSCH MTN]]&lt;&gt;"","Unscheduled"),"")</f>
        <v>Unscheduled</v>
      </c>
      <c r="G274" s="26">
        <f>24*(DAY(EOMONTH(CHPP_DELAY[[#This Row],[DATE]],0)))</f>
        <v>672</v>
      </c>
      <c r="H274" s="14">
        <v>0.85</v>
      </c>
      <c r="I274" s="14">
        <v>0.9</v>
      </c>
      <c r="J274" s="14"/>
      <c r="K274" s="14"/>
      <c r="L274" s="3">
        <v>45716</v>
      </c>
      <c r="M274" s="6">
        <v>0.81458333333333333</v>
      </c>
      <c r="N274" s="6">
        <v>0.81944444444444442</v>
      </c>
      <c r="O274" t="s">
        <v>19</v>
      </c>
      <c r="P274" t="s">
        <v>20</v>
      </c>
      <c r="Q274" s="11">
        <v>4.8611111111110938E-3</v>
      </c>
      <c r="S274" t="s">
        <v>155</v>
      </c>
      <c r="Y274" t="s">
        <v>123</v>
      </c>
      <c r="AA274" t="str" cm="1">
        <f t="array" ref="AA27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275" spans="2:27" x14ac:dyDescent="0.25">
      <c r="B275" s="7">
        <f>_xlfn.ISOWEEKNUM(CHPP_DELAY[[#This Row],[DATE]])</f>
        <v>9</v>
      </c>
      <c r="C275" s="2" t="str">
        <f>UPPER(TEXT(MONTH(CHPP_DELAY[[#This Row],[DATE]])*29,"mmm"))</f>
        <v>FEB</v>
      </c>
      <c r="D275" s="27">
        <f>YEAR(CHPP_DELAY[[#This Row],[DATE]])</f>
        <v>2025</v>
      </c>
      <c r="E275" s="11">
        <f>(CHPP_DELAY[[#This Row],[START]]-CHPP_DELAY[[#This Row],[STOP]])*24</f>
        <v>1.0999999999999988</v>
      </c>
      <c r="F275" s="14" t="str" cm="1">
        <f t="array" ref="F275">_xlfn.IFNA(_xlfn.IFS(CHPP_DELAY[[#This Row],[SCH MTN]]&lt;&gt;"","Scheduled",CHPP_DELAY[[#This Row],[UNSCH MTN]]&lt;&gt;"","Unscheduled"),"")</f>
        <v>Unscheduled</v>
      </c>
      <c r="G275" s="26">
        <f>24*(DAY(EOMONTH(CHPP_DELAY[[#This Row],[DATE]],0)))</f>
        <v>672</v>
      </c>
      <c r="H275" s="14">
        <v>0.85</v>
      </c>
      <c r="I275" s="14">
        <v>0.9</v>
      </c>
      <c r="J275" s="14"/>
      <c r="K275" s="14"/>
      <c r="L275" s="3">
        <v>45716</v>
      </c>
      <c r="M275" s="6">
        <v>0.86527777777777781</v>
      </c>
      <c r="N275" s="6">
        <v>0.91111111111111109</v>
      </c>
      <c r="O275" t="s">
        <v>31</v>
      </c>
      <c r="P275" t="s">
        <v>32</v>
      </c>
      <c r="Q275" s="11">
        <v>4.5833333333333282E-2</v>
      </c>
      <c r="S275" t="s">
        <v>155</v>
      </c>
      <c r="Y275" t="s">
        <v>763</v>
      </c>
      <c r="AA275" t="str" cm="1">
        <f t="array" ref="AA275">_xlfn.IFS(AND(CHPP_DELAY[[#This Row],[Column1]]="",CHPP_DELAY[[#This Row],[Column2]]=""),"",CHPP_DELAY[[#This Row],[Column1]]&lt;&gt;"",CHPP_DELAY[[#This Row],[Column1]],CHPP_DELAY[[#This Row],[Column2]]&lt;&gt;"",CHPP_DELAY[[#This Row],[Column2]])</f>
        <v>Plant feed &amp; Product collector conveyor_weighthometer_calibration (due to weighthometer error reading)</v>
      </c>
    </row>
    <row r="276" spans="2:27" x14ac:dyDescent="0.25">
      <c r="B276" s="7">
        <f>_xlfn.ISOWEEKNUM(CHPP_DELAY[[#This Row],[DATE]])</f>
        <v>9</v>
      </c>
      <c r="C276" s="2" t="str">
        <f>UPPER(TEXT(MONTH(CHPP_DELAY[[#This Row],[DATE]])*29,"mmm"))</f>
        <v>MAR</v>
      </c>
      <c r="D276" s="27">
        <f>YEAR(CHPP_DELAY[[#This Row],[DATE]])</f>
        <v>2025</v>
      </c>
      <c r="E276" s="11">
        <f>(CHPP_DELAY[[#This Row],[START]]-CHPP_DELAY[[#This Row],[STOP]])*24</f>
        <v>3.05</v>
      </c>
      <c r="F276" s="14" t="str" cm="1">
        <f t="array" ref="F276">_xlfn.IFNA(_xlfn.IFS(CHPP_DELAY[[#This Row],[SCH MTN]]&lt;&gt;"","Scheduled",CHPP_DELAY[[#This Row],[UNSCH MTN]]&lt;&gt;"","Unscheduled"),"")</f>
        <v>Unscheduled</v>
      </c>
      <c r="G276" s="26">
        <f>24*(DAY(EOMONTH(CHPP_DELAY[[#This Row],[DATE]],0)))</f>
        <v>744</v>
      </c>
      <c r="H276" s="14">
        <v>0.85</v>
      </c>
      <c r="I276" s="14">
        <v>0.9</v>
      </c>
      <c r="J276" s="14"/>
      <c r="K276" s="14"/>
      <c r="L276" s="3">
        <v>45717</v>
      </c>
      <c r="M276" s="6">
        <v>0.60277777777777775</v>
      </c>
      <c r="N276" s="6">
        <v>0.72986111111111107</v>
      </c>
      <c r="O276" t="s">
        <v>83</v>
      </c>
      <c r="P276" t="s">
        <v>29</v>
      </c>
      <c r="Q276" s="11">
        <v>0.12708333333333333</v>
      </c>
      <c r="S276" t="s">
        <v>155</v>
      </c>
      <c r="Y276" t="s">
        <v>764</v>
      </c>
      <c r="AA276" t="str" cm="1">
        <f t="array" ref="AA276">_xlfn.IFS(AND(CHPP_DELAY[[#This Row],[Column1]]="",CHPP_DELAY[[#This Row],[Column2]]=""),"",CHPP_DELAY[[#This Row],[Column1]]&lt;&gt;"",CHPP_DELAY[[#This Row],[Column1]],CHPP_DELAY[[#This Row],[Column2]]&lt;&gt;"",CHPP_DELAY[[#This Row],[Column2]])</f>
        <v>Thickener_toque_high (due to material stuck in underflow thickener pump)</v>
      </c>
    </row>
    <row r="277" spans="2:27" x14ac:dyDescent="0.25">
      <c r="B277" s="7">
        <f>_xlfn.ISOWEEKNUM(CHPP_DELAY[[#This Row],[DATE]])</f>
        <v>9</v>
      </c>
      <c r="C277" s="2" t="str">
        <f>UPPER(TEXT(MONTH(CHPP_DELAY[[#This Row],[DATE]])*29,"mmm"))</f>
        <v>MAR</v>
      </c>
      <c r="D277" s="27">
        <f>YEAR(CHPP_DELAY[[#This Row],[DATE]])</f>
        <v>2025</v>
      </c>
      <c r="E277" s="11">
        <f>(CHPP_DELAY[[#This Row],[START]]-CHPP_DELAY[[#This Row],[STOP]])*24</f>
        <v>1.9500000000000011</v>
      </c>
      <c r="F277" s="14" t="str" cm="1">
        <f t="array" ref="F277">_xlfn.IFNA(_xlfn.IFS(CHPP_DELAY[[#This Row],[SCH MTN]]&lt;&gt;"","Scheduled",CHPP_DELAY[[#This Row],[UNSCH MTN]]&lt;&gt;"","Unscheduled"),"")</f>
        <v>Unscheduled</v>
      </c>
      <c r="G277" s="26">
        <f>24*(DAY(EOMONTH(CHPP_DELAY[[#This Row],[DATE]],0)))</f>
        <v>744</v>
      </c>
      <c r="H277" s="14">
        <v>0.85</v>
      </c>
      <c r="I277" s="14">
        <v>0.9</v>
      </c>
      <c r="J277" s="14"/>
      <c r="K277" s="14"/>
      <c r="L277" s="3">
        <v>45717</v>
      </c>
      <c r="M277" s="6">
        <v>0.81041666666666667</v>
      </c>
      <c r="N277" s="6">
        <v>0.89166666666666672</v>
      </c>
      <c r="O277" t="s">
        <v>83</v>
      </c>
      <c r="P277" t="s">
        <v>29</v>
      </c>
      <c r="Q277" s="11">
        <v>8.1250000000000044E-2</v>
      </c>
      <c r="S277" t="s">
        <v>155</v>
      </c>
      <c r="Y277" t="s">
        <v>764</v>
      </c>
      <c r="AA277" t="str" cm="1">
        <f t="array" ref="AA277">_xlfn.IFS(AND(CHPP_DELAY[[#This Row],[Column1]]="",CHPP_DELAY[[#This Row],[Column2]]=""),"",CHPP_DELAY[[#This Row],[Column1]]&lt;&gt;"",CHPP_DELAY[[#This Row],[Column1]],CHPP_DELAY[[#This Row],[Column2]]&lt;&gt;"",CHPP_DELAY[[#This Row],[Column2]])</f>
        <v>Thickener_toque_high (due to material stuck in underflow thickener pump)</v>
      </c>
    </row>
    <row r="278" spans="2:27" x14ac:dyDescent="0.25">
      <c r="B278" s="7">
        <f>_xlfn.ISOWEEKNUM(CHPP_DELAY[[#This Row],[DATE]])</f>
        <v>9</v>
      </c>
      <c r="C278" s="2" t="str">
        <f>UPPER(TEXT(MONTH(CHPP_DELAY[[#This Row],[DATE]])*29,"mmm"))</f>
        <v>MAR</v>
      </c>
      <c r="D278" s="27">
        <f>YEAR(CHPP_DELAY[[#This Row],[DATE]])</f>
        <v>2025</v>
      </c>
      <c r="E278" s="11">
        <f>(CHPP_DELAY[[#This Row],[START]]-CHPP_DELAY[[#This Row],[STOP]])*24</f>
        <v>0.13333333333333286</v>
      </c>
      <c r="F278" s="14" t="str" cm="1">
        <f t="array" ref="F278">_xlfn.IFNA(_xlfn.IFS(CHPP_DELAY[[#This Row],[SCH MTN]]&lt;&gt;"","Scheduled",CHPP_DELAY[[#This Row],[UNSCH MTN]]&lt;&gt;"","Unscheduled"),"")</f>
        <v>Unscheduled</v>
      </c>
      <c r="G278" s="26">
        <f>24*(DAY(EOMONTH(CHPP_DELAY[[#This Row],[DATE]],0)))</f>
        <v>744</v>
      </c>
      <c r="H278" s="14">
        <v>0.85</v>
      </c>
      <c r="I278" s="14">
        <v>0.9</v>
      </c>
      <c r="J278" s="14"/>
      <c r="K278" s="14"/>
      <c r="L278" s="3">
        <v>45718</v>
      </c>
      <c r="M278" s="6">
        <v>0.43125000000000002</v>
      </c>
      <c r="N278" s="6">
        <v>0.43680555555555556</v>
      </c>
      <c r="O278" t="s">
        <v>765</v>
      </c>
      <c r="P278" t="s">
        <v>766</v>
      </c>
      <c r="Q278" s="11">
        <v>5.5555555555555358E-3</v>
      </c>
      <c r="S278" t="s">
        <v>155</v>
      </c>
      <c r="Y278" t="s">
        <v>767</v>
      </c>
      <c r="AA278" t="str" cm="1">
        <f t="array" ref="AA278">_xlfn.IFS(AND(CHPP_DELAY[[#This Row],[Column1]]="",CHPP_DELAY[[#This Row],[Column2]]=""),"",CHPP_DELAY[[#This Row],[Column1]]&lt;&gt;"",CHPP_DELAY[[#This Row],[Column1]],CHPP_DELAY[[#This Row],[Column2]]&lt;&gt;"",CHPP_DELAY[[#This Row],[Column2]])</f>
        <v>Chain speed switch_sensor_replace (due to broken)</v>
      </c>
    </row>
    <row r="279" spans="2:27" x14ac:dyDescent="0.25">
      <c r="B279" s="7">
        <f>_xlfn.ISOWEEKNUM(CHPP_DELAY[[#This Row],[DATE]])</f>
        <v>9</v>
      </c>
      <c r="C279" s="2" t="str">
        <f>UPPER(TEXT(MONTH(CHPP_DELAY[[#This Row],[DATE]])*29,"mmm"))</f>
        <v>MAR</v>
      </c>
      <c r="D279" s="27">
        <f>YEAR(CHPP_DELAY[[#This Row],[DATE]])</f>
        <v>2025</v>
      </c>
      <c r="E279" s="11">
        <f>(CHPP_DELAY[[#This Row],[START]]-CHPP_DELAY[[#This Row],[STOP]])*24</f>
        <v>0.81666666666666643</v>
      </c>
      <c r="F279" s="14" t="str" cm="1">
        <f t="array" ref="F279">_xlfn.IFNA(_xlfn.IFS(CHPP_DELAY[[#This Row],[SCH MTN]]&lt;&gt;"","Scheduled",CHPP_DELAY[[#This Row],[UNSCH MTN]]&lt;&gt;"","Unscheduled"),"")</f>
        <v/>
      </c>
      <c r="G279" s="26">
        <f>24*(DAY(EOMONTH(CHPP_DELAY[[#This Row],[DATE]],0)))</f>
        <v>744</v>
      </c>
      <c r="H279" s="14">
        <v>0.85</v>
      </c>
      <c r="I279" s="14">
        <v>0.9</v>
      </c>
      <c r="J279" s="14"/>
      <c r="K279" s="14"/>
      <c r="L279" s="3">
        <v>45718</v>
      </c>
      <c r="M279" s="6">
        <v>0.96250000000000002</v>
      </c>
      <c r="N279" s="6">
        <v>0.99652777777777779</v>
      </c>
      <c r="O279" t="s">
        <v>81</v>
      </c>
      <c r="P279" t="s">
        <v>82</v>
      </c>
      <c r="Q279" s="11">
        <v>3.4027777777777768E-2</v>
      </c>
      <c r="V279" t="s">
        <v>173</v>
      </c>
      <c r="Y279" t="s">
        <v>768</v>
      </c>
      <c r="AA279" t="str" cm="1">
        <f t="array" ref="AA279">_xlfn.IFS(AND(CHPP_DELAY[[#This Row],[Column1]]="",CHPP_DELAY[[#This Row],[Column2]]=""),"",CHPP_DELAY[[#This Row],[Column1]]&lt;&gt;"",CHPP_DELAY[[#This Row],[Column1]],CHPP_DELAY[[#This Row],[Column2]]&lt;&gt;"",CHPP_DELAY[[#This Row],[Column2]])</f>
        <v>Feed bin_low level (due to excavator breakdown)</v>
      </c>
    </row>
    <row r="280" spans="2:27" x14ac:dyDescent="0.25">
      <c r="B280" s="7">
        <f>_xlfn.ISOWEEKNUM(CHPP_DELAY[[#This Row],[DATE]])</f>
        <v>9</v>
      </c>
      <c r="C280" s="2" t="str">
        <f>UPPER(TEXT(MONTH(CHPP_DELAY[[#This Row],[DATE]])*29,"mmm"))</f>
        <v>MAR</v>
      </c>
      <c r="D280" s="27">
        <f>YEAR(CHPP_DELAY[[#This Row],[DATE]])</f>
        <v>2025</v>
      </c>
      <c r="E280" s="11">
        <f>(CHPP_DELAY[[#This Row],[START]]-CHPP_DELAY[[#This Row],[STOP]])*24</f>
        <v>1.3833333333333311</v>
      </c>
      <c r="F280" s="14" t="str" cm="1">
        <f t="array" ref="F280">_xlfn.IFNA(_xlfn.IFS(CHPP_DELAY[[#This Row],[SCH MTN]]&lt;&gt;"","Scheduled",CHPP_DELAY[[#This Row],[UNSCH MTN]]&lt;&gt;"","Unscheduled"),"")</f>
        <v/>
      </c>
      <c r="G280" s="26">
        <f>24*(DAY(EOMONTH(CHPP_DELAY[[#This Row],[DATE]],0)))</f>
        <v>744</v>
      </c>
      <c r="H280" s="14">
        <v>0.85</v>
      </c>
      <c r="I280" s="14">
        <v>0.9</v>
      </c>
      <c r="J280" s="14"/>
      <c r="K280" s="14"/>
      <c r="L280" s="3">
        <v>45718</v>
      </c>
      <c r="M280" s="6">
        <v>1.05</v>
      </c>
      <c r="N280" s="6">
        <v>1.1076388888888888</v>
      </c>
      <c r="O280" t="s">
        <v>81</v>
      </c>
      <c r="P280" t="s">
        <v>82</v>
      </c>
      <c r="Q280" s="11">
        <v>5.7638888888888795E-2</v>
      </c>
      <c r="V280" t="s">
        <v>173</v>
      </c>
      <c r="Y280" t="s">
        <v>769</v>
      </c>
      <c r="AA280" t="str" cm="1">
        <f t="array" ref="AA280">_xlfn.IFS(AND(CHPP_DELAY[[#This Row],[Column1]]="",CHPP_DELAY[[#This Row],[Column2]]=""),"",CHPP_DELAY[[#This Row],[Column1]]&lt;&gt;"",CHPP_DELAY[[#This Row],[Column1]],CHPP_DELAY[[#This Row],[Column2]]&lt;&gt;"",CHPP_DELAY[[#This Row],[Column2]])</f>
        <v>Feed bin_low level (due to dump truck rehandling breakdown)</v>
      </c>
    </row>
    <row r="281" spans="2:27" x14ac:dyDescent="0.25">
      <c r="B281" s="7">
        <f>_xlfn.ISOWEEKNUM(CHPP_DELAY[[#This Row],[DATE]])</f>
        <v>10</v>
      </c>
      <c r="C281" s="2" t="str">
        <f>UPPER(TEXT(MONTH(CHPP_DELAY[[#This Row],[DATE]])*29,"mmm"))</f>
        <v>MAR</v>
      </c>
      <c r="D281" s="27">
        <f>YEAR(CHPP_DELAY[[#This Row],[DATE]])</f>
        <v>2025</v>
      </c>
      <c r="E281" s="11">
        <f>(CHPP_DELAY[[#This Row],[START]]-CHPP_DELAY[[#This Row],[STOP]])*24</f>
        <v>0.33333333333333215</v>
      </c>
      <c r="F281" s="14" t="str" cm="1">
        <f t="array" ref="F281">_xlfn.IFNA(_xlfn.IFS(CHPP_DELAY[[#This Row],[SCH MTN]]&lt;&gt;"","Scheduled",CHPP_DELAY[[#This Row],[UNSCH MTN]]&lt;&gt;"","Unscheduled"),"")</f>
        <v/>
      </c>
      <c r="G281" s="26">
        <f>24*(DAY(EOMONTH(CHPP_DELAY[[#This Row],[DATE]],0)))</f>
        <v>744</v>
      </c>
      <c r="H281" s="14">
        <v>0.85</v>
      </c>
      <c r="I281" s="14">
        <v>0.9</v>
      </c>
      <c r="J281" s="14"/>
      <c r="K281" s="14"/>
      <c r="L281" s="3">
        <v>45719</v>
      </c>
      <c r="M281" s="6">
        <v>0.59513888888888888</v>
      </c>
      <c r="N281" s="6">
        <v>0.60902777777777772</v>
      </c>
      <c r="O281" t="s">
        <v>113</v>
      </c>
      <c r="P281" t="s">
        <v>91</v>
      </c>
      <c r="Q281" s="11">
        <v>1.388888888888884E-2</v>
      </c>
      <c r="U281" t="s">
        <v>157</v>
      </c>
      <c r="Y281" t="s">
        <v>770</v>
      </c>
      <c r="AA281" t="str" cm="1">
        <f t="array" ref="AA281">_xlfn.IFS(AND(CHPP_DELAY[[#This Row],[Column1]]="",CHPP_DELAY[[#This Row],[Column2]]=""),"",CHPP_DELAY[[#This Row],[Column1]]&lt;&gt;"",CHPP_DELAY[[#This Row],[Column1]],CHPP_DELAY[[#This Row],[Column2]]&lt;&gt;"",CHPP_DELAY[[#This Row],[Column2]])</f>
        <v>Centrifuge 1425 &amp; 1435_water housing_clean up (due to cleaning build up material)</v>
      </c>
    </row>
    <row r="282" spans="2:27" x14ac:dyDescent="0.25">
      <c r="B282" s="7">
        <f>_xlfn.ISOWEEKNUM(CHPP_DELAY[[#This Row],[DATE]])</f>
        <v>10</v>
      </c>
      <c r="C282" s="2" t="str">
        <f>UPPER(TEXT(MONTH(CHPP_DELAY[[#This Row],[DATE]])*29,"mmm"))</f>
        <v>MAR</v>
      </c>
      <c r="D282" s="27">
        <f>YEAR(CHPP_DELAY[[#This Row],[DATE]])</f>
        <v>2025</v>
      </c>
      <c r="E282" s="11">
        <f>(CHPP_DELAY[[#This Row],[START]]-CHPP_DELAY[[#This Row],[STOP]])*24</f>
        <v>0.99999999999999911</v>
      </c>
      <c r="F282" s="14" t="str" cm="1">
        <f t="array" ref="F282">_xlfn.IFNA(_xlfn.IFS(CHPP_DELAY[[#This Row],[SCH MTN]]&lt;&gt;"","Scheduled",CHPP_DELAY[[#This Row],[UNSCH MTN]]&lt;&gt;"","Unscheduled"),"")</f>
        <v/>
      </c>
      <c r="G282" s="26">
        <f>24*(DAY(EOMONTH(CHPP_DELAY[[#This Row],[DATE]],0)))</f>
        <v>744</v>
      </c>
      <c r="H282" s="14">
        <v>0.85</v>
      </c>
      <c r="I282" s="14">
        <v>0.9</v>
      </c>
      <c r="J282" s="14"/>
      <c r="K282" s="14"/>
      <c r="L282" s="3">
        <v>45720</v>
      </c>
      <c r="M282" s="6">
        <v>0.35625000000000001</v>
      </c>
      <c r="N282" s="6">
        <v>0.39791666666666664</v>
      </c>
      <c r="O282" t="s">
        <v>81</v>
      </c>
      <c r="P282" t="s">
        <v>82</v>
      </c>
      <c r="Q282" s="11">
        <v>4.166666666666663E-2</v>
      </c>
      <c r="V282" t="s">
        <v>173</v>
      </c>
      <c r="Y282" t="s">
        <v>741</v>
      </c>
      <c r="AA282" t="str" cm="1">
        <f t="array" ref="AA282">_xlfn.IFS(AND(CHPP_DELAY[[#This Row],[Column1]]="",CHPP_DELAY[[#This Row],[Column2]]=""),"",CHPP_DELAY[[#This Row],[Column1]]&lt;&gt;"",CHPP_DELAY[[#This Row],[Column1]],CHPP_DELAY[[#This Row],[Column2]]&lt;&gt;"",CHPP_DELAY[[#This Row],[Column2]])</f>
        <v>Feed bin_low level (due to no Loader available)</v>
      </c>
    </row>
    <row r="283" spans="2:27" x14ac:dyDescent="0.25">
      <c r="B283" s="7">
        <f>_xlfn.ISOWEEKNUM(CHPP_DELAY[[#This Row],[DATE]])</f>
        <v>10</v>
      </c>
      <c r="C283" s="2" t="str">
        <f>UPPER(TEXT(MONTH(CHPP_DELAY[[#This Row],[DATE]])*29,"mmm"))</f>
        <v>MAR</v>
      </c>
      <c r="D283" s="27">
        <f>YEAR(CHPP_DELAY[[#This Row],[DATE]])</f>
        <v>2025</v>
      </c>
      <c r="E283" s="11">
        <f>(CHPP_DELAY[[#This Row],[START]]-CHPP_DELAY[[#This Row],[STOP]])*24</f>
        <v>0.2166666666666659</v>
      </c>
      <c r="F283" s="14" t="str" cm="1">
        <f t="array" ref="F283">_xlfn.IFNA(_xlfn.IFS(CHPP_DELAY[[#This Row],[SCH MTN]]&lt;&gt;"","Scheduled",CHPP_DELAY[[#This Row],[UNSCH MTN]]&lt;&gt;"","Unscheduled"),"")</f>
        <v/>
      </c>
      <c r="G283" s="26">
        <f>24*(DAY(EOMONTH(CHPP_DELAY[[#This Row],[DATE]],0)))</f>
        <v>744</v>
      </c>
      <c r="H283" s="14">
        <v>0.85</v>
      </c>
      <c r="I283" s="14">
        <v>0.9</v>
      </c>
      <c r="J283" s="14"/>
      <c r="K283" s="14"/>
      <c r="L283" s="3">
        <v>45720</v>
      </c>
      <c r="M283" s="6">
        <v>0.83888888888888891</v>
      </c>
      <c r="N283" s="6">
        <v>0.84791666666666665</v>
      </c>
      <c r="O283" t="s">
        <v>81</v>
      </c>
      <c r="P283" t="s">
        <v>82</v>
      </c>
      <c r="Q283" s="11">
        <v>9.0277777777777457E-3</v>
      </c>
      <c r="V283" t="s">
        <v>173</v>
      </c>
      <c r="Y283" t="s">
        <v>741</v>
      </c>
      <c r="AA283" t="str" cm="1">
        <f t="array" ref="AA283">_xlfn.IFS(AND(CHPP_DELAY[[#This Row],[Column1]]="",CHPP_DELAY[[#This Row],[Column2]]=""),"",CHPP_DELAY[[#This Row],[Column1]]&lt;&gt;"",CHPP_DELAY[[#This Row],[Column1]],CHPP_DELAY[[#This Row],[Column2]]&lt;&gt;"",CHPP_DELAY[[#This Row],[Column2]])</f>
        <v>Feed bin_low level (due to no Loader available)</v>
      </c>
    </row>
    <row r="284" spans="2:27" x14ac:dyDescent="0.25">
      <c r="B284" s="7">
        <f>_xlfn.ISOWEEKNUM(CHPP_DELAY[[#This Row],[DATE]])</f>
        <v>10</v>
      </c>
      <c r="C284" s="2" t="str">
        <f>UPPER(TEXT(MONTH(CHPP_DELAY[[#This Row],[DATE]])*29,"mmm"))</f>
        <v>MAR</v>
      </c>
      <c r="D284" s="27">
        <f>YEAR(CHPP_DELAY[[#This Row],[DATE]])</f>
        <v>2025</v>
      </c>
      <c r="E284" s="11">
        <f>(CHPP_DELAY[[#This Row],[START]]-CHPP_DELAY[[#This Row],[STOP]])*24</f>
        <v>0.2166666666666659</v>
      </c>
      <c r="F284" s="14" t="str" cm="1">
        <f t="array" ref="F284">_xlfn.IFNA(_xlfn.IFS(CHPP_DELAY[[#This Row],[SCH MTN]]&lt;&gt;"","Scheduled",CHPP_DELAY[[#This Row],[UNSCH MTN]]&lt;&gt;"","Unscheduled"),"")</f>
        <v>Unscheduled</v>
      </c>
      <c r="G284" s="26">
        <f>24*(DAY(EOMONTH(CHPP_DELAY[[#This Row],[DATE]],0)))</f>
        <v>744</v>
      </c>
      <c r="H284" s="14">
        <v>0.85</v>
      </c>
      <c r="I284" s="14">
        <v>0.9</v>
      </c>
      <c r="J284" s="14"/>
      <c r="K284" s="14"/>
      <c r="L284" s="3">
        <v>45720</v>
      </c>
      <c r="M284" s="6">
        <v>0.86458333333333337</v>
      </c>
      <c r="N284" s="6">
        <v>0.87361111111111112</v>
      </c>
      <c r="O284" t="s">
        <v>90</v>
      </c>
      <c r="P284" t="s">
        <v>91</v>
      </c>
      <c r="Q284" s="11">
        <v>9.0277777777777457E-3</v>
      </c>
      <c r="S284" t="s">
        <v>155</v>
      </c>
      <c r="Y284" t="s">
        <v>771</v>
      </c>
      <c r="AA284" t="str" cm="1">
        <f t="array" ref="AA284">_xlfn.IFS(AND(CHPP_DELAY[[#This Row],[Column1]]="",CHPP_DELAY[[#This Row],[Column2]]=""),"",CHPP_DELAY[[#This Row],[Column1]]&lt;&gt;"",CHPP_DELAY[[#This Row],[Column1]],CHPP_DELAY[[#This Row],[Column2]]&lt;&gt;"",CHPP_DELAY[[#This Row],[Column2]])</f>
        <v>Centrifuge 1435_anchor_bolt_repair (due to loose bolt)</v>
      </c>
    </row>
    <row r="285" spans="2:27" x14ac:dyDescent="0.25">
      <c r="B285" s="7">
        <f>_xlfn.ISOWEEKNUM(CHPP_DELAY[[#This Row],[DATE]])</f>
        <v>10</v>
      </c>
      <c r="C285" s="2" t="str">
        <f>UPPER(TEXT(MONTH(CHPP_DELAY[[#This Row],[DATE]])*29,"mmm"))</f>
        <v>MAR</v>
      </c>
      <c r="D285" s="27">
        <f>YEAR(CHPP_DELAY[[#This Row],[DATE]])</f>
        <v>2025</v>
      </c>
      <c r="E285" s="11">
        <f>(CHPP_DELAY[[#This Row],[START]]-CHPP_DELAY[[#This Row],[STOP]])*24</f>
        <v>1.3499999999999979</v>
      </c>
      <c r="F285" s="14" t="str" cm="1">
        <f t="array" ref="F285">_xlfn.IFNA(_xlfn.IFS(CHPP_DELAY[[#This Row],[SCH MTN]]&lt;&gt;"","Scheduled",CHPP_DELAY[[#This Row],[UNSCH MTN]]&lt;&gt;"","Unscheduled"),"")</f>
        <v/>
      </c>
      <c r="G285" s="26">
        <f>24*(DAY(EOMONTH(CHPP_DELAY[[#This Row],[DATE]],0)))</f>
        <v>744</v>
      </c>
      <c r="H285" s="14">
        <v>0.85</v>
      </c>
      <c r="I285" s="14">
        <v>0.9</v>
      </c>
      <c r="J285" s="14"/>
      <c r="K285" s="14"/>
      <c r="L285" s="3">
        <v>45720</v>
      </c>
      <c r="M285" s="6">
        <v>0.99305555555555558</v>
      </c>
      <c r="N285" s="6">
        <v>1.0493055555555555</v>
      </c>
      <c r="O285" t="s">
        <v>195</v>
      </c>
      <c r="P285" t="s">
        <v>48</v>
      </c>
      <c r="Q285" s="11">
        <v>5.6249999999999911E-2</v>
      </c>
      <c r="U285" t="s">
        <v>137</v>
      </c>
      <c r="Y285" t="s">
        <v>772</v>
      </c>
      <c r="AA285" t="str" cm="1">
        <f t="array" ref="AA285">_xlfn.IFS(AND(CHPP_DELAY[[#This Row],[Column1]]="",CHPP_DELAY[[#This Row],[Column2]]=""),"",CHPP_DELAY[[#This Row],[Column1]]&lt;&gt;"",CHPP_DELAY[[#This Row],[Column1]],CHPP_DELAY[[#This Row],[Column2]]&lt;&gt;"",CHPP_DELAY[[#This Row],[Column2]])</f>
        <v>Centrate pump_stop (due to hose stuck in the centrate pump)</v>
      </c>
    </row>
    <row r="286" spans="2:27" x14ac:dyDescent="0.25">
      <c r="B286" s="7">
        <f>_xlfn.ISOWEEKNUM(CHPP_DELAY[[#This Row],[DATE]])</f>
        <v>10</v>
      </c>
      <c r="C286" s="2" t="str">
        <f>UPPER(TEXT(MONTH(CHPP_DELAY[[#This Row],[DATE]])*29,"mmm"))</f>
        <v>MAR</v>
      </c>
      <c r="D286" s="27">
        <f>YEAR(CHPP_DELAY[[#This Row],[DATE]])</f>
        <v>2025</v>
      </c>
      <c r="E286" s="11">
        <f>(CHPP_DELAY[[#This Row],[START]]-CHPP_DELAY[[#This Row],[STOP]])*24</f>
        <v>1.5333333333333332</v>
      </c>
      <c r="F286" s="14" t="str" cm="1">
        <f t="array" ref="F286">_xlfn.IFNA(_xlfn.IFS(CHPP_DELAY[[#This Row],[SCH MTN]]&lt;&gt;"","Scheduled",CHPP_DELAY[[#This Row],[UNSCH MTN]]&lt;&gt;"","Unscheduled"),"")</f>
        <v>Unscheduled</v>
      </c>
      <c r="G286" s="26">
        <f>24*(DAY(EOMONTH(CHPP_DELAY[[#This Row],[DATE]],0)))</f>
        <v>744</v>
      </c>
      <c r="H286" s="14">
        <v>0.85</v>
      </c>
      <c r="I286" s="14">
        <v>0.9</v>
      </c>
      <c r="J286" s="14"/>
      <c r="K286" s="14"/>
      <c r="L286" s="3">
        <v>45721</v>
      </c>
      <c r="M286" s="6">
        <v>0.44305555555555554</v>
      </c>
      <c r="N286" s="6">
        <v>0.50694444444444442</v>
      </c>
      <c r="O286" t="s">
        <v>16</v>
      </c>
      <c r="P286" t="s">
        <v>17</v>
      </c>
      <c r="Q286" s="11">
        <v>6.3888888888888884E-2</v>
      </c>
      <c r="S286" t="s">
        <v>18</v>
      </c>
      <c r="Y286" t="s">
        <v>773</v>
      </c>
      <c r="AA286" t="str" cm="1">
        <f t="array" ref="AA286">_xlfn.IFS(AND(CHPP_DELAY[[#This Row],[Column1]]="",CHPP_DELAY[[#This Row],[Column2]]=""),"",CHPP_DELAY[[#This Row],[Column1]]&lt;&gt;"",CHPP_DELAY[[#This Row],[Column1]],CHPP_DELAY[[#This Row],[Column2]]&lt;&gt;"",CHPP_DELAY[[#This Row],[Column2]])</f>
        <v>Desliming Screen_block and Panel replace (due to panel broken and detached)</v>
      </c>
    </row>
    <row r="287" spans="2:27" x14ac:dyDescent="0.25">
      <c r="B287" s="7">
        <f>_xlfn.ISOWEEKNUM(CHPP_DELAY[[#This Row],[DATE]])</f>
        <v>10</v>
      </c>
      <c r="C287" s="2" t="str">
        <f>UPPER(TEXT(MONTH(CHPP_DELAY[[#This Row],[DATE]])*29,"mmm"))</f>
        <v>MAR</v>
      </c>
      <c r="D287" s="27">
        <f>YEAR(CHPP_DELAY[[#This Row],[DATE]])</f>
        <v>2025</v>
      </c>
      <c r="E287" s="11">
        <f>(CHPP_DELAY[[#This Row],[START]]-CHPP_DELAY[[#This Row],[STOP]])*24</f>
        <v>1.3333333333333339</v>
      </c>
      <c r="F287" s="14" t="str" cm="1">
        <f t="array" ref="F287">_xlfn.IFNA(_xlfn.IFS(CHPP_DELAY[[#This Row],[SCH MTN]]&lt;&gt;"","Scheduled",CHPP_DELAY[[#This Row],[UNSCH MTN]]&lt;&gt;"","Unscheduled"),"")</f>
        <v>Unscheduled</v>
      </c>
      <c r="G287" s="26">
        <f>24*(DAY(EOMONTH(CHPP_DELAY[[#This Row],[DATE]],0)))</f>
        <v>744</v>
      </c>
      <c r="H287" s="14">
        <v>0.85</v>
      </c>
      <c r="I287" s="14">
        <v>0.9</v>
      </c>
      <c r="J287" s="14"/>
      <c r="K287" s="14"/>
      <c r="L287" s="3">
        <v>45721</v>
      </c>
      <c r="M287" s="6">
        <v>0.54166666666666663</v>
      </c>
      <c r="N287" s="6">
        <v>0.59722222222222221</v>
      </c>
      <c r="O287" t="s">
        <v>16</v>
      </c>
      <c r="P287" t="s">
        <v>17</v>
      </c>
      <c r="Q287" s="11">
        <v>5.555555555555558E-2</v>
      </c>
      <c r="S287" t="s">
        <v>155</v>
      </c>
      <c r="Y287" t="s">
        <v>774</v>
      </c>
      <c r="AA287" t="str" cm="1">
        <f t="array" ref="AA287">_xlfn.IFS(AND(CHPP_DELAY[[#This Row],[Column1]]="",CHPP_DELAY[[#This Row],[Column2]]=""),"",CHPP_DELAY[[#This Row],[Column1]]&lt;&gt;"",CHPP_DELAY[[#This Row],[Column1]],CHPP_DELAY[[#This Row],[Column2]]&lt;&gt;"",CHPP_DELAY[[#This Row],[Column2]])</f>
        <v>Desliming Screen_block and Panel replace (due to panel broken)</v>
      </c>
    </row>
    <row r="288" spans="2:27" x14ac:dyDescent="0.25">
      <c r="B288" s="7">
        <f>_xlfn.ISOWEEKNUM(CHPP_DELAY[[#This Row],[DATE]])</f>
        <v>10</v>
      </c>
      <c r="C288" s="2" t="str">
        <f>UPPER(TEXT(MONTH(CHPP_DELAY[[#This Row],[DATE]])*29,"mmm"))</f>
        <v>MAR</v>
      </c>
      <c r="D288" s="27">
        <f>YEAR(CHPP_DELAY[[#This Row],[DATE]])</f>
        <v>2025</v>
      </c>
      <c r="E288" s="11">
        <f>(CHPP_DELAY[[#This Row],[START]]-CHPP_DELAY[[#This Row],[STOP]])*24</f>
        <v>0.16666666666666607</v>
      </c>
      <c r="F288" s="14" t="str" cm="1">
        <f t="array" ref="F288">_xlfn.IFNA(_xlfn.IFS(CHPP_DELAY[[#This Row],[SCH MTN]]&lt;&gt;"","Scheduled",CHPP_DELAY[[#This Row],[UNSCH MTN]]&lt;&gt;"","Unscheduled"),"")</f>
        <v/>
      </c>
      <c r="G288" s="26">
        <f>24*(DAY(EOMONTH(CHPP_DELAY[[#This Row],[DATE]],0)))</f>
        <v>744</v>
      </c>
      <c r="H288" s="14">
        <v>0.85</v>
      </c>
      <c r="I288" s="14">
        <v>0.9</v>
      </c>
      <c r="J288" s="14"/>
      <c r="K288" s="14"/>
      <c r="L288" s="3">
        <v>45721</v>
      </c>
      <c r="M288" s="6">
        <v>1.0687500000000001</v>
      </c>
      <c r="N288" s="6">
        <v>1.0756944444444445</v>
      </c>
      <c r="O288" t="s">
        <v>93</v>
      </c>
      <c r="P288" t="s">
        <v>94</v>
      </c>
      <c r="Q288" s="11">
        <v>6.9444444444444198E-3</v>
      </c>
      <c r="V288" t="s">
        <v>162</v>
      </c>
      <c r="Y288" t="s">
        <v>125</v>
      </c>
      <c r="AA288" t="str" cm="1">
        <f t="array" ref="AA288">_xlfn.IFS(AND(CHPP_DELAY[[#This Row],[Column1]]="",CHPP_DELAY[[#This Row],[Column2]]=""),"",CHPP_DELAY[[#This Row],[Column1]]&lt;&gt;"",CHPP_DELAY[[#This Row],[Column1]],CHPP_DELAY[[#This Row],[Column2]]&lt;&gt;"",CHPP_DELAY[[#This Row],[Column2]])</f>
        <v>Secondary sizer_block (due to oversize OB)</v>
      </c>
    </row>
    <row r="289" spans="2:27" x14ac:dyDescent="0.25">
      <c r="B289" s="7">
        <f>_xlfn.ISOWEEKNUM(CHPP_DELAY[[#This Row],[DATE]])</f>
        <v>10</v>
      </c>
      <c r="C289" s="2" t="str">
        <f>UPPER(TEXT(MONTH(CHPP_DELAY[[#This Row],[DATE]])*29,"mmm"))</f>
        <v>MAR</v>
      </c>
      <c r="D289" s="27">
        <f>YEAR(CHPP_DELAY[[#This Row],[DATE]])</f>
        <v>2025</v>
      </c>
      <c r="E289" s="11">
        <f>(CHPP_DELAY[[#This Row],[START]]-CHPP_DELAY[[#This Row],[STOP]])*24</f>
        <v>1.7999999999999989</v>
      </c>
      <c r="F289" s="14" t="str" cm="1">
        <f t="array" ref="F289">_xlfn.IFNA(_xlfn.IFS(CHPP_DELAY[[#This Row],[SCH MTN]]&lt;&gt;"","Scheduled",CHPP_DELAY[[#This Row],[UNSCH MTN]]&lt;&gt;"","Unscheduled"),"")</f>
        <v/>
      </c>
      <c r="G289" s="26">
        <f>24*(DAY(EOMONTH(CHPP_DELAY[[#This Row],[DATE]],0)))</f>
        <v>744</v>
      </c>
      <c r="H289" s="14">
        <v>0.85</v>
      </c>
      <c r="I289" s="14">
        <v>0.9</v>
      </c>
      <c r="J289" s="14"/>
      <c r="K289" s="14"/>
      <c r="L289" s="3">
        <v>45722</v>
      </c>
      <c r="M289" s="6">
        <v>0.40069444444444446</v>
      </c>
      <c r="N289" s="6">
        <v>0.47569444444444442</v>
      </c>
      <c r="O289" t="s">
        <v>83</v>
      </c>
      <c r="P289" t="s">
        <v>29</v>
      </c>
      <c r="Q289" s="11">
        <v>7.4999999999999956E-2</v>
      </c>
      <c r="V289" t="s">
        <v>161</v>
      </c>
      <c r="Y289" t="s">
        <v>775</v>
      </c>
      <c r="AA289" t="str" cm="1">
        <f t="array" ref="AA289">_xlfn.IFS(AND(CHPP_DELAY[[#This Row],[Column1]]="",CHPP_DELAY[[#This Row],[Column2]]=""),"",CHPP_DELAY[[#This Row],[Column1]]&lt;&gt;"",CHPP_DELAY[[#This Row],[Column1]],CHPP_DELAY[[#This Row],[Column2]]&lt;&gt;"",CHPP_DELAY[[#This Row],[Column2]])</f>
        <v>Thickener_torque &amp; bed mass_high (due to oxidized material)</v>
      </c>
    </row>
    <row r="290" spans="2:27" x14ac:dyDescent="0.25">
      <c r="B290" s="7">
        <f>_xlfn.ISOWEEKNUM(CHPP_DELAY[[#This Row],[DATE]])</f>
        <v>10</v>
      </c>
      <c r="C290" s="2" t="str">
        <f>UPPER(TEXT(MONTH(CHPP_DELAY[[#This Row],[DATE]])*29,"mmm"))</f>
        <v>MAR</v>
      </c>
      <c r="D290" s="27">
        <f>YEAR(CHPP_DELAY[[#This Row],[DATE]])</f>
        <v>2025</v>
      </c>
      <c r="E290" s="11">
        <f>(CHPP_DELAY[[#This Row],[START]]-CHPP_DELAY[[#This Row],[STOP]])*24</f>
        <v>1.8166666666666682</v>
      </c>
      <c r="F290" s="14" t="str" cm="1">
        <f t="array" ref="F290">_xlfn.IFNA(_xlfn.IFS(CHPP_DELAY[[#This Row],[SCH MTN]]&lt;&gt;"","Scheduled",CHPP_DELAY[[#This Row],[UNSCH MTN]]&lt;&gt;"","Unscheduled"),"")</f>
        <v>Unscheduled</v>
      </c>
      <c r="G290" s="26">
        <f>24*(DAY(EOMONTH(CHPP_DELAY[[#This Row],[DATE]],0)))</f>
        <v>744</v>
      </c>
      <c r="H290" s="14">
        <v>0.85</v>
      </c>
      <c r="I290" s="14">
        <v>0.9</v>
      </c>
      <c r="J290" s="14"/>
      <c r="K290" s="14"/>
      <c r="L290" s="3">
        <v>45722</v>
      </c>
      <c r="M290" s="6">
        <v>0.47638888888888886</v>
      </c>
      <c r="N290" s="6">
        <v>0.55208333333333337</v>
      </c>
      <c r="O290" t="s">
        <v>33</v>
      </c>
      <c r="P290" t="s">
        <v>34</v>
      </c>
      <c r="Q290" s="11">
        <v>7.5694444444444509E-2</v>
      </c>
      <c r="S290" t="s">
        <v>155</v>
      </c>
      <c r="Y290" t="s">
        <v>776</v>
      </c>
      <c r="AA290" t="str" cm="1">
        <f t="array" ref="AA290">_xlfn.IFS(AND(CHPP_DELAY[[#This Row],[Column1]]="",CHPP_DELAY[[#This Row],[Column2]]=""),"",CHPP_DELAY[[#This Row],[Column1]]&lt;&gt;"",CHPP_DELAY[[#This Row],[Column1]],CHPP_DELAY[[#This Row],[Column2]]&lt;&gt;"",CHPP_DELAY[[#This Row],[Column2]])</f>
        <v>HM cyclone feed pump_discharge pump_patching (due to discharge HM pump leakage)</v>
      </c>
    </row>
    <row r="291" spans="2:27" x14ac:dyDescent="0.25">
      <c r="B291" s="7">
        <f>_xlfn.ISOWEEKNUM(CHPP_DELAY[[#This Row],[DATE]])</f>
        <v>10</v>
      </c>
      <c r="C291" s="2" t="str">
        <f>UPPER(TEXT(MONTH(CHPP_DELAY[[#This Row],[DATE]])*29,"mmm"))</f>
        <v>MAR</v>
      </c>
      <c r="D291" s="27">
        <f>YEAR(CHPP_DELAY[[#This Row],[DATE]])</f>
        <v>2025</v>
      </c>
      <c r="E291" s="11">
        <f>(CHPP_DELAY[[#This Row],[START]]-CHPP_DELAY[[#This Row],[STOP]])*24</f>
        <v>1.6333333333333355</v>
      </c>
      <c r="F291" s="14" t="str" cm="1">
        <f t="array" ref="F291">_xlfn.IFNA(_xlfn.IFS(CHPP_DELAY[[#This Row],[SCH MTN]]&lt;&gt;"","Scheduled",CHPP_DELAY[[#This Row],[UNSCH MTN]]&lt;&gt;"","Unscheduled"),"")</f>
        <v/>
      </c>
      <c r="G291" s="26">
        <f>24*(DAY(EOMONTH(CHPP_DELAY[[#This Row],[DATE]],0)))</f>
        <v>744</v>
      </c>
      <c r="H291" s="14">
        <v>0.85</v>
      </c>
      <c r="I291" s="14">
        <v>0.9</v>
      </c>
      <c r="J291" s="14"/>
      <c r="K291" s="14"/>
      <c r="L291" s="3">
        <v>45722</v>
      </c>
      <c r="M291" s="6">
        <v>0.85902777777777772</v>
      </c>
      <c r="N291" s="6">
        <v>0.92708333333333337</v>
      </c>
      <c r="O291" t="s">
        <v>53</v>
      </c>
      <c r="P291" t="s">
        <v>54</v>
      </c>
      <c r="Q291" s="11">
        <v>6.8055555555555647E-2</v>
      </c>
      <c r="V291" t="s">
        <v>162</v>
      </c>
      <c r="Y291" t="s">
        <v>202</v>
      </c>
      <c r="AA291" t="str" cm="1">
        <f t="array" ref="AA291">_xlfn.IFS(AND(CHPP_DELAY[[#This Row],[Column1]]="",CHPP_DELAY[[#This Row],[Column2]]=""),"",CHPP_DELAY[[#This Row],[Column1]]&lt;&gt;"",CHPP_DELAY[[#This Row],[Column1]],CHPP_DELAY[[#This Row],[Column2]]&lt;&gt;"",CHPP_DELAY[[#This Row],[Column2]])</f>
        <v>Feeder breaker_block (due to oversize OB)</v>
      </c>
    </row>
    <row r="292" spans="2:27" x14ac:dyDescent="0.25">
      <c r="B292" s="7">
        <f>_xlfn.ISOWEEKNUM(CHPP_DELAY[[#This Row],[DATE]])</f>
        <v>10</v>
      </c>
      <c r="C292" s="2" t="str">
        <f>UPPER(TEXT(MONTH(CHPP_DELAY[[#This Row],[DATE]])*29,"mmm"))</f>
        <v>MAR</v>
      </c>
      <c r="D292" s="27">
        <f>YEAR(CHPP_DELAY[[#This Row],[DATE]])</f>
        <v>2025</v>
      </c>
      <c r="E292" s="11">
        <f>(CHPP_DELAY[[#This Row],[START]]-CHPP_DELAY[[#This Row],[STOP]])*24</f>
        <v>0.78333333333333321</v>
      </c>
      <c r="F292" s="14" t="str" cm="1">
        <f t="array" ref="F292">_xlfn.IFNA(_xlfn.IFS(CHPP_DELAY[[#This Row],[SCH MTN]]&lt;&gt;"","Scheduled",CHPP_DELAY[[#This Row],[UNSCH MTN]]&lt;&gt;"","Unscheduled"),"")</f>
        <v/>
      </c>
      <c r="G292" s="26">
        <f>24*(DAY(EOMONTH(CHPP_DELAY[[#This Row],[DATE]],0)))</f>
        <v>744</v>
      </c>
      <c r="H292" s="14">
        <v>0.85</v>
      </c>
      <c r="I292" s="14">
        <v>0.9</v>
      </c>
      <c r="J292" s="14"/>
      <c r="K292" s="14"/>
      <c r="L292" s="3">
        <v>45723</v>
      </c>
      <c r="M292" s="6">
        <v>0.25069444444444444</v>
      </c>
      <c r="N292" s="6">
        <v>0.28333333333333333</v>
      </c>
      <c r="O292" t="s">
        <v>58</v>
      </c>
      <c r="P292" t="s">
        <v>58</v>
      </c>
      <c r="Q292" s="11">
        <v>3.2638888888888884E-2</v>
      </c>
      <c r="V292" t="s">
        <v>171</v>
      </c>
      <c r="Y292" t="s">
        <v>777</v>
      </c>
      <c r="AA292" t="str" cm="1">
        <f t="array" ref="AA292">_xlfn.IFS(AND(CHPP_DELAY[[#This Row],[Column1]]="",CHPP_DELAY[[#This Row],[Column2]]=""),"",CHPP_DELAY[[#This Row],[Column1]]&lt;&gt;"",CHPP_DELAY[[#This Row],[Column1]],CHPP_DELAY[[#This Row],[Column2]]&lt;&gt;"",CHPP_DELAY[[#This Row],[Column2]])</f>
        <v>Hopper_empty (due to WA refueling)</v>
      </c>
    </row>
    <row r="293" spans="2:27" x14ac:dyDescent="0.25">
      <c r="B293" s="7">
        <f>_xlfn.ISOWEEKNUM(CHPP_DELAY[[#This Row],[DATE]])</f>
        <v>10</v>
      </c>
      <c r="C293" s="2" t="str">
        <f>UPPER(TEXT(MONTH(CHPP_DELAY[[#This Row],[DATE]])*29,"mmm"))</f>
        <v>MAR</v>
      </c>
      <c r="D293" s="27">
        <f>YEAR(CHPP_DELAY[[#This Row],[DATE]])</f>
        <v>2025</v>
      </c>
      <c r="E293" s="11">
        <f>(CHPP_DELAY[[#This Row],[START]]-CHPP_DELAY[[#This Row],[STOP]])*24</f>
        <v>1.683333333333334</v>
      </c>
      <c r="F293" s="14" t="str" cm="1">
        <f t="array" ref="F293">_xlfn.IFNA(_xlfn.IFS(CHPP_DELAY[[#This Row],[SCH MTN]]&lt;&gt;"","Scheduled",CHPP_DELAY[[#This Row],[UNSCH MTN]]&lt;&gt;"","Unscheduled"),"")</f>
        <v>Unscheduled</v>
      </c>
      <c r="G293" s="26">
        <f>24*(DAY(EOMONTH(CHPP_DELAY[[#This Row],[DATE]],0)))</f>
        <v>744</v>
      </c>
      <c r="H293" s="14">
        <v>0.85</v>
      </c>
      <c r="I293" s="14">
        <v>0.9</v>
      </c>
      <c r="J293" s="14"/>
      <c r="K293" s="14"/>
      <c r="L293" s="3">
        <v>45723</v>
      </c>
      <c r="M293" s="6">
        <v>0.32916666666666666</v>
      </c>
      <c r="N293" s="6">
        <v>0.39930555555555558</v>
      </c>
      <c r="O293" t="s">
        <v>113</v>
      </c>
      <c r="P293" t="s">
        <v>91</v>
      </c>
      <c r="Q293" s="11">
        <v>7.0138888888888917E-2</v>
      </c>
      <c r="S293" t="s">
        <v>155</v>
      </c>
      <c r="Y293" t="s">
        <v>778</v>
      </c>
      <c r="AA293" t="str" cm="1">
        <f t="array" ref="AA293">_xlfn.IFS(AND(CHPP_DELAY[[#This Row],[Column1]]="",CHPP_DELAY[[#This Row],[Column2]]=""),"",CHPP_DELAY[[#This Row],[Column1]]&lt;&gt;"",CHPP_DELAY[[#This Row],[Column1]],CHPP_DELAY[[#This Row],[Column2]]&lt;&gt;"",CHPP_DELAY[[#This Row],[Column2]])</f>
        <v>Centrifuge 1425_top arm_anchor_repair (due to broken)</v>
      </c>
    </row>
    <row r="294" spans="2:27" x14ac:dyDescent="0.25">
      <c r="B294" s="7">
        <f>_xlfn.ISOWEEKNUM(CHPP_DELAY[[#This Row],[DATE]])</f>
        <v>10</v>
      </c>
      <c r="C294" s="2" t="str">
        <f>UPPER(TEXT(MONTH(CHPP_DELAY[[#This Row],[DATE]])*29,"mmm"))</f>
        <v>MAR</v>
      </c>
      <c r="D294" s="27">
        <f>YEAR(CHPP_DELAY[[#This Row],[DATE]])</f>
        <v>2025</v>
      </c>
      <c r="E294" s="11">
        <f>(CHPP_DELAY[[#This Row],[START]]-CHPP_DELAY[[#This Row],[STOP]])*24</f>
        <v>1.3000000000000007</v>
      </c>
      <c r="F294" s="14" t="str" cm="1">
        <f t="array" ref="F294">_xlfn.IFNA(_xlfn.IFS(CHPP_DELAY[[#This Row],[SCH MTN]]&lt;&gt;"","Scheduled",CHPP_DELAY[[#This Row],[UNSCH MTN]]&lt;&gt;"","Unscheduled"),"")</f>
        <v/>
      </c>
      <c r="G294" s="26">
        <f>24*(DAY(EOMONTH(CHPP_DELAY[[#This Row],[DATE]],0)))</f>
        <v>744</v>
      </c>
      <c r="H294" s="14">
        <v>0.85</v>
      </c>
      <c r="I294" s="14">
        <v>0.9</v>
      </c>
      <c r="J294" s="14"/>
      <c r="K294" s="14"/>
      <c r="L294" s="3">
        <v>45723</v>
      </c>
      <c r="M294" s="6">
        <v>0.46250000000000002</v>
      </c>
      <c r="N294" s="6">
        <v>0.51666666666666672</v>
      </c>
      <c r="O294" t="s">
        <v>58</v>
      </c>
      <c r="P294" t="s">
        <v>58</v>
      </c>
      <c r="Q294" s="11">
        <v>5.4166666666666696E-2</v>
      </c>
      <c r="X294" t="s">
        <v>167</v>
      </c>
      <c r="Y294" t="s">
        <v>168</v>
      </c>
      <c r="AA294" t="str" cm="1">
        <f t="array" ref="AA294">_xlfn.IFS(AND(CHPP_DELAY[[#This Row],[Column1]]="",CHPP_DELAY[[#This Row],[Column2]]=""),"",CHPP_DELAY[[#This Row],[Column1]]&lt;&gt;"",CHPP_DELAY[[#This Row],[Column1]],CHPP_DELAY[[#This Row],[Column2]]&lt;&gt;"",CHPP_DELAY[[#This Row],[Column2]])</f>
        <v>Friday prayer</v>
      </c>
    </row>
    <row r="295" spans="2:27" x14ac:dyDescent="0.25">
      <c r="B295" s="7">
        <f>_xlfn.ISOWEEKNUM(CHPP_DELAY[[#This Row],[DATE]])</f>
        <v>10</v>
      </c>
      <c r="C295" s="2" t="str">
        <f>UPPER(TEXT(MONTH(CHPP_DELAY[[#This Row],[DATE]])*29,"mmm"))</f>
        <v>MAR</v>
      </c>
      <c r="D295" s="27">
        <f>YEAR(CHPP_DELAY[[#This Row],[DATE]])</f>
        <v>2025</v>
      </c>
      <c r="E295" s="11">
        <f>(CHPP_DELAY[[#This Row],[START]]-CHPP_DELAY[[#This Row],[STOP]])*24</f>
        <v>2.6666666666666679</v>
      </c>
      <c r="F295" s="14" t="str" cm="1">
        <f t="array" ref="F295">_xlfn.IFNA(_xlfn.IFS(CHPP_DELAY[[#This Row],[SCH MTN]]&lt;&gt;"","Scheduled",CHPP_DELAY[[#This Row],[UNSCH MTN]]&lt;&gt;"","Unscheduled"),"")</f>
        <v/>
      </c>
      <c r="G295" s="26">
        <f>24*(DAY(EOMONTH(CHPP_DELAY[[#This Row],[DATE]],0)))</f>
        <v>744</v>
      </c>
      <c r="H295" s="14">
        <v>0.85</v>
      </c>
      <c r="I295" s="14">
        <v>0.9</v>
      </c>
      <c r="J295" s="14"/>
      <c r="K295" s="14"/>
      <c r="L295" s="3">
        <v>45723</v>
      </c>
      <c r="M295" s="6">
        <v>0.71875</v>
      </c>
      <c r="N295" s="6">
        <v>0.82986111111111116</v>
      </c>
      <c r="O295" t="s">
        <v>83</v>
      </c>
      <c r="P295" t="s">
        <v>29</v>
      </c>
      <c r="Q295" s="11">
        <v>0.11111111111111116</v>
      </c>
      <c r="V295" t="s">
        <v>161</v>
      </c>
      <c r="Y295" t="s">
        <v>775</v>
      </c>
      <c r="AA295" t="str" cm="1">
        <f t="array" ref="AA295">_xlfn.IFS(AND(CHPP_DELAY[[#This Row],[Column1]]="",CHPP_DELAY[[#This Row],[Column2]]=""),"",CHPP_DELAY[[#This Row],[Column1]]&lt;&gt;"",CHPP_DELAY[[#This Row],[Column1]],CHPP_DELAY[[#This Row],[Column2]]&lt;&gt;"",CHPP_DELAY[[#This Row],[Column2]])</f>
        <v>Thickener_torque &amp; bed mass_high (due to oxidized material)</v>
      </c>
    </row>
    <row r="296" spans="2:27" x14ac:dyDescent="0.25">
      <c r="B296" s="7">
        <f>_xlfn.ISOWEEKNUM(CHPP_DELAY[[#This Row],[DATE]])</f>
        <v>10</v>
      </c>
      <c r="C296" s="2" t="str">
        <f>UPPER(TEXT(MONTH(CHPP_DELAY[[#This Row],[DATE]])*29,"mmm"))</f>
        <v>MAR</v>
      </c>
      <c r="D296" s="27">
        <f>YEAR(CHPP_DELAY[[#This Row],[DATE]])</f>
        <v>2025</v>
      </c>
      <c r="E296" s="11">
        <f>(CHPP_DELAY[[#This Row],[START]]-CHPP_DELAY[[#This Row],[STOP]])*24</f>
        <v>2.1499999999999977</v>
      </c>
      <c r="F296" s="14" t="str" cm="1">
        <f t="array" ref="F296">_xlfn.IFNA(_xlfn.IFS(CHPP_DELAY[[#This Row],[SCH MTN]]&lt;&gt;"","Scheduled",CHPP_DELAY[[#This Row],[UNSCH MTN]]&lt;&gt;"","Unscheduled"),"")</f>
        <v>Unscheduled</v>
      </c>
      <c r="G296" s="26">
        <f>24*(DAY(EOMONTH(CHPP_DELAY[[#This Row],[DATE]],0)))</f>
        <v>744</v>
      </c>
      <c r="H296" s="14">
        <v>0.85</v>
      </c>
      <c r="I296" s="14">
        <v>0.9</v>
      </c>
      <c r="J296" s="14"/>
      <c r="K296" s="14"/>
      <c r="L296" s="3">
        <v>45723</v>
      </c>
      <c r="M296" s="6">
        <v>0.82986111111111116</v>
      </c>
      <c r="N296" s="6">
        <v>0.9194444444444444</v>
      </c>
      <c r="O296" t="s">
        <v>101</v>
      </c>
      <c r="P296" t="s">
        <v>102</v>
      </c>
      <c r="Q296" s="11">
        <v>8.9583333333333237E-2</v>
      </c>
      <c r="S296" t="s">
        <v>155</v>
      </c>
      <c r="Y296" t="s">
        <v>779</v>
      </c>
      <c r="AA296" t="str" cm="1">
        <f t="array" ref="AA296">_xlfn.IFS(AND(CHPP_DELAY[[#This Row],[Column1]]="",CHPP_DELAY[[#This Row],[Column2]]=""),"",CHPP_DELAY[[#This Row],[Column1]]&lt;&gt;"",CHPP_DELAY[[#This Row],[Column1]],CHPP_DELAY[[#This Row],[Column2]]&lt;&gt;"",CHPP_DELAY[[#This Row],[Column2]])</f>
        <v>Process water tank_low level (due to sump pump SP-1710 broken)</v>
      </c>
    </row>
    <row r="297" spans="2:27" x14ac:dyDescent="0.25">
      <c r="B297" s="7">
        <f>_xlfn.ISOWEEKNUM(CHPP_DELAY[[#This Row],[DATE]])</f>
        <v>10</v>
      </c>
      <c r="C297" s="2" t="str">
        <f>UPPER(TEXT(MONTH(CHPP_DELAY[[#This Row],[DATE]])*29,"mmm"))</f>
        <v>MAR</v>
      </c>
      <c r="D297" s="27">
        <f>YEAR(CHPP_DELAY[[#This Row],[DATE]])</f>
        <v>2025</v>
      </c>
      <c r="E297" s="11">
        <f>(CHPP_DELAY[[#This Row],[START]]-CHPP_DELAY[[#This Row],[STOP]])*24</f>
        <v>0.59999999999999787</v>
      </c>
      <c r="F297" s="14" t="str" cm="1">
        <f t="array" ref="F297">_xlfn.IFNA(_xlfn.IFS(CHPP_DELAY[[#This Row],[SCH MTN]]&lt;&gt;"","Scheduled",CHPP_DELAY[[#This Row],[UNSCH MTN]]&lt;&gt;"","Unscheduled"),"")</f>
        <v/>
      </c>
      <c r="G297" s="26">
        <f>24*(DAY(EOMONTH(CHPP_DELAY[[#This Row],[DATE]],0)))</f>
        <v>744</v>
      </c>
      <c r="H297" s="14">
        <v>0.85</v>
      </c>
      <c r="I297" s="14">
        <v>0.9</v>
      </c>
      <c r="J297" s="14"/>
      <c r="K297" s="14"/>
      <c r="L297" s="3">
        <v>45723</v>
      </c>
      <c r="M297" s="6">
        <v>0.92222222222222228</v>
      </c>
      <c r="N297" s="6">
        <v>0.94722222222222219</v>
      </c>
      <c r="O297" t="s">
        <v>51</v>
      </c>
      <c r="P297" t="s">
        <v>178</v>
      </c>
      <c r="Q297" s="11">
        <v>2.4999999999999911E-2</v>
      </c>
      <c r="U297" t="s">
        <v>137</v>
      </c>
      <c r="Y297" t="s">
        <v>780</v>
      </c>
      <c r="AA297" t="str" cm="1">
        <f t="array" ref="AA297">_xlfn.IFS(AND(CHPP_DELAY[[#This Row],[Column1]]="",CHPP_DELAY[[#This Row],[Column2]]=""),"",CHPP_DELAY[[#This Row],[Column1]]&lt;&gt;"",CHPP_DELAY[[#This Row],[Column1]],CHPP_DELAY[[#This Row],[Column2]]&lt;&gt;"",CHPP_DELAY[[#This Row],[Column2]])</f>
        <v>Boom conveyor_trip (due to water accumulation in conveyor)</v>
      </c>
    </row>
    <row r="298" spans="2:27" x14ac:dyDescent="0.25">
      <c r="B298" s="7">
        <f>_xlfn.ISOWEEKNUM(CHPP_DELAY[[#This Row],[DATE]])</f>
        <v>10</v>
      </c>
      <c r="C298" s="2" t="str">
        <f>UPPER(TEXT(MONTH(CHPP_DELAY[[#This Row],[DATE]])*29,"mmm"))</f>
        <v>MAR</v>
      </c>
      <c r="D298" s="27">
        <f>YEAR(CHPP_DELAY[[#This Row],[DATE]])</f>
        <v>2025</v>
      </c>
      <c r="E298" s="11">
        <f>(CHPP_DELAY[[#This Row],[START]]-CHPP_DELAY[[#This Row],[STOP]])*24</f>
        <v>0.13333333333333319</v>
      </c>
      <c r="F298" s="14" t="str" cm="1">
        <f t="array" ref="F298">_xlfn.IFNA(_xlfn.IFS(CHPP_DELAY[[#This Row],[SCH MTN]]&lt;&gt;"","Scheduled",CHPP_DELAY[[#This Row],[UNSCH MTN]]&lt;&gt;"","Unscheduled"),"")</f>
        <v/>
      </c>
      <c r="G298" s="26">
        <f>24*(DAY(EOMONTH(CHPP_DELAY[[#This Row],[DATE]],0)))</f>
        <v>744</v>
      </c>
      <c r="H298" s="14">
        <v>0.85</v>
      </c>
      <c r="I298" s="14">
        <v>0.9</v>
      </c>
      <c r="J298" s="14"/>
      <c r="K298" s="14"/>
      <c r="L298" s="3">
        <v>45723</v>
      </c>
      <c r="M298" s="6">
        <v>7.7777777777777779E-2</v>
      </c>
      <c r="N298" s="6">
        <v>8.3333333333333329E-2</v>
      </c>
      <c r="O298" t="s">
        <v>19</v>
      </c>
      <c r="P298" t="s">
        <v>20</v>
      </c>
      <c r="Q298" s="11">
        <v>5.5555555555555497E-3</v>
      </c>
      <c r="U298" t="s">
        <v>137</v>
      </c>
      <c r="Y298" t="s">
        <v>180</v>
      </c>
      <c r="AA298" t="str" cm="1">
        <f t="array" ref="AA29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299" spans="2:27" x14ac:dyDescent="0.25">
      <c r="B299" s="7">
        <f>_xlfn.ISOWEEKNUM(CHPP_DELAY[[#This Row],[DATE]])</f>
        <v>10</v>
      </c>
      <c r="C299" s="2" t="str">
        <f>UPPER(TEXT(MONTH(CHPP_DELAY[[#This Row],[DATE]])*29,"mmm"))</f>
        <v>MAR</v>
      </c>
      <c r="D299" s="27">
        <f>YEAR(CHPP_DELAY[[#This Row],[DATE]])</f>
        <v>2025</v>
      </c>
      <c r="E299" s="11">
        <f>(CHPP_DELAY[[#This Row],[START]]-CHPP_DELAY[[#This Row],[STOP]])*24</f>
        <v>0.11666666666666692</v>
      </c>
      <c r="F299" s="14" t="str" cm="1">
        <f t="array" ref="F299">_xlfn.IFNA(_xlfn.IFS(CHPP_DELAY[[#This Row],[SCH MTN]]&lt;&gt;"","Scheduled",CHPP_DELAY[[#This Row],[UNSCH MTN]]&lt;&gt;"","Unscheduled"),"")</f>
        <v>Unscheduled</v>
      </c>
      <c r="G299" s="26">
        <f>24*(DAY(EOMONTH(CHPP_DELAY[[#This Row],[DATE]],0)))</f>
        <v>744</v>
      </c>
      <c r="H299" s="14">
        <v>0.85</v>
      </c>
      <c r="I299" s="14">
        <v>0.9</v>
      </c>
      <c r="J299" s="14"/>
      <c r="K299" s="14"/>
      <c r="L299" s="3">
        <v>45723</v>
      </c>
      <c r="M299" s="6">
        <v>9.166666666666666E-2</v>
      </c>
      <c r="N299" s="6">
        <v>9.6527777777777782E-2</v>
      </c>
      <c r="O299" t="s">
        <v>19</v>
      </c>
      <c r="P299" t="s">
        <v>20</v>
      </c>
      <c r="Q299" s="11">
        <v>4.8611111111111216E-3</v>
      </c>
      <c r="S299" t="s">
        <v>155</v>
      </c>
      <c r="Y299" t="s">
        <v>123</v>
      </c>
      <c r="AA299" t="str" cm="1">
        <f t="array" ref="AA29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00" spans="2:27" x14ac:dyDescent="0.25">
      <c r="B300" s="7">
        <f>_xlfn.ISOWEEKNUM(CHPP_DELAY[[#This Row],[DATE]])</f>
        <v>10</v>
      </c>
      <c r="C300" s="2" t="str">
        <f>UPPER(TEXT(MONTH(CHPP_DELAY[[#This Row],[DATE]])*29,"mmm"))</f>
        <v>MAR</v>
      </c>
      <c r="D300" s="27">
        <f>YEAR(CHPP_DELAY[[#This Row],[DATE]])</f>
        <v>2025</v>
      </c>
      <c r="E300" s="11">
        <f>(CHPP_DELAY[[#This Row],[START]]-CHPP_DELAY[[#This Row],[STOP]])*24</f>
        <v>0.19999999999999996</v>
      </c>
      <c r="F300" s="14" t="str" cm="1">
        <f t="array" ref="F300">_xlfn.IFNA(_xlfn.IFS(CHPP_DELAY[[#This Row],[SCH MTN]]&lt;&gt;"","Scheduled",CHPP_DELAY[[#This Row],[UNSCH MTN]]&lt;&gt;"","Unscheduled"),"")</f>
        <v/>
      </c>
      <c r="G300" s="26">
        <f>24*(DAY(EOMONTH(CHPP_DELAY[[#This Row],[DATE]],0)))</f>
        <v>744</v>
      </c>
      <c r="H300" s="14">
        <v>0.85</v>
      </c>
      <c r="I300" s="14">
        <v>0.9</v>
      </c>
      <c r="J300" s="14"/>
      <c r="K300" s="14"/>
      <c r="L300" s="3">
        <v>45723</v>
      </c>
      <c r="M300" s="6">
        <v>0.24166666666666667</v>
      </c>
      <c r="N300" s="6">
        <v>0.25</v>
      </c>
      <c r="O300" t="s">
        <v>79</v>
      </c>
      <c r="P300" t="s">
        <v>80</v>
      </c>
      <c r="Q300" s="11">
        <v>8.3333333333333315E-3</v>
      </c>
      <c r="V300" t="s">
        <v>92</v>
      </c>
      <c r="Y300" t="s">
        <v>781</v>
      </c>
      <c r="AA300" t="str" cm="1">
        <f t="array" ref="AA300">_xlfn.IFS(AND(CHPP_DELAY[[#This Row],[Column1]]="",CHPP_DELAY[[#This Row],[Column2]]=""),"",CHPP_DELAY[[#This Row],[Column1]]&lt;&gt;"",CHPP_DELAY[[#This Row],[Column1]],CHPP_DELAY[[#This Row],[Column2]]&lt;&gt;"",CHPP_DELAY[[#This Row],[Column2]])</f>
        <v>Tertiary sizer_block (due to metal contamination)</v>
      </c>
    </row>
    <row r="301" spans="2:27" x14ac:dyDescent="0.25">
      <c r="B301" s="7">
        <f>_xlfn.ISOWEEKNUM(CHPP_DELAY[[#This Row],[DATE]])</f>
        <v>10</v>
      </c>
      <c r="C301" s="2" t="str">
        <f>UPPER(TEXT(MONTH(CHPP_DELAY[[#This Row],[DATE]])*29,"mmm"))</f>
        <v>MAR</v>
      </c>
      <c r="D301" s="27">
        <f>YEAR(CHPP_DELAY[[#This Row],[DATE]])</f>
        <v>2025</v>
      </c>
      <c r="E301" s="11">
        <f>(CHPP_DELAY[[#This Row],[START]]-CHPP_DELAY[[#This Row],[STOP]])*24</f>
        <v>1.7833333333333337</v>
      </c>
      <c r="F301" s="14" t="str" cm="1">
        <f t="array" ref="F301">_xlfn.IFNA(_xlfn.IFS(CHPP_DELAY[[#This Row],[SCH MTN]]&lt;&gt;"","Scheduled",CHPP_DELAY[[#This Row],[UNSCH MTN]]&lt;&gt;"","Unscheduled"),"")</f>
        <v/>
      </c>
      <c r="G301" s="26">
        <f>24*(DAY(EOMONTH(CHPP_DELAY[[#This Row],[DATE]],0)))</f>
        <v>744</v>
      </c>
      <c r="H301" s="14">
        <v>0.85</v>
      </c>
      <c r="I301" s="14">
        <v>0.9</v>
      </c>
      <c r="J301" s="14"/>
      <c r="K301" s="14"/>
      <c r="L301" s="3">
        <v>45724</v>
      </c>
      <c r="M301" s="6">
        <v>0.25</v>
      </c>
      <c r="N301" s="6">
        <v>0.32430555555555557</v>
      </c>
      <c r="O301" t="s">
        <v>79</v>
      </c>
      <c r="P301" t="s">
        <v>80</v>
      </c>
      <c r="Q301" s="11">
        <v>7.4305555555555569E-2</v>
      </c>
      <c r="V301" t="s">
        <v>92</v>
      </c>
      <c r="Y301" t="s">
        <v>781</v>
      </c>
      <c r="AA301" t="str" cm="1">
        <f t="array" ref="AA301">_xlfn.IFS(AND(CHPP_DELAY[[#This Row],[Column1]]="",CHPP_DELAY[[#This Row],[Column2]]=""),"",CHPP_DELAY[[#This Row],[Column1]]&lt;&gt;"",CHPP_DELAY[[#This Row],[Column1]],CHPP_DELAY[[#This Row],[Column2]]&lt;&gt;"",CHPP_DELAY[[#This Row],[Column2]])</f>
        <v>Tertiary sizer_block (due to metal contamination)</v>
      </c>
    </row>
    <row r="302" spans="2:27" x14ac:dyDescent="0.25">
      <c r="B302" s="7">
        <f>_xlfn.ISOWEEKNUM(CHPP_DELAY[[#This Row],[DATE]])</f>
        <v>10</v>
      </c>
      <c r="C302" s="2" t="str">
        <f>UPPER(TEXT(MONTH(CHPP_DELAY[[#This Row],[DATE]])*29,"mmm"))</f>
        <v>MAR</v>
      </c>
      <c r="D302" s="27">
        <f>YEAR(CHPP_DELAY[[#This Row],[DATE]])</f>
        <v>2025</v>
      </c>
      <c r="E302" s="11">
        <f>(CHPP_DELAY[[#This Row],[START]]-CHPP_DELAY[[#This Row],[STOP]])*24</f>
        <v>2.0500000000000007</v>
      </c>
      <c r="F302" s="14" t="str" cm="1">
        <f t="array" ref="F302">_xlfn.IFNA(_xlfn.IFS(CHPP_DELAY[[#This Row],[SCH MTN]]&lt;&gt;"","Scheduled",CHPP_DELAY[[#This Row],[UNSCH MTN]]&lt;&gt;"","Unscheduled"),"")</f>
        <v/>
      </c>
      <c r="G302" s="26">
        <f>24*(DAY(EOMONTH(CHPP_DELAY[[#This Row],[DATE]],0)))</f>
        <v>744</v>
      </c>
      <c r="H302" s="14">
        <v>0.85</v>
      </c>
      <c r="I302" s="14">
        <v>0.9</v>
      </c>
      <c r="J302" s="14"/>
      <c r="K302" s="14"/>
      <c r="L302" s="3">
        <v>45724</v>
      </c>
      <c r="M302" s="6">
        <v>0.69930555555555551</v>
      </c>
      <c r="N302" s="6">
        <v>0.78472222222222221</v>
      </c>
      <c r="O302" t="s">
        <v>83</v>
      </c>
      <c r="P302" t="s">
        <v>29</v>
      </c>
      <c r="Q302" s="11">
        <v>8.5416666666666696E-2</v>
      </c>
      <c r="V302" t="s">
        <v>161</v>
      </c>
      <c r="Y302" t="s">
        <v>775</v>
      </c>
      <c r="AA302" t="str" cm="1">
        <f t="array" ref="AA302">_xlfn.IFS(AND(CHPP_DELAY[[#This Row],[Column1]]="",CHPP_DELAY[[#This Row],[Column2]]=""),"",CHPP_DELAY[[#This Row],[Column1]]&lt;&gt;"",CHPP_DELAY[[#This Row],[Column1]],CHPP_DELAY[[#This Row],[Column2]]&lt;&gt;"",CHPP_DELAY[[#This Row],[Column2]])</f>
        <v>Thickener_torque &amp; bed mass_high (due to oxidized material)</v>
      </c>
    </row>
    <row r="303" spans="2:27" x14ac:dyDescent="0.25">
      <c r="B303" s="7">
        <f>_xlfn.ISOWEEKNUM(CHPP_DELAY[[#This Row],[DATE]])</f>
        <v>10</v>
      </c>
      <c r="C303" s="2" t="str">
        <f>UPPER(TEXT(MONTH(CHPP_DELAY[[#This Row],[DATE]])*29,"mmm"))</f>
        <v>MAR</v>
      </c>
      <c r="D303" s="27">
        <f>YEAR(CHPP_DELAY[[#This Row],[DATE]])</f>
        <v>2025</v>
      </c>
      <c r="E303" s="11">
        <f>(CHPP_DELAY[[#This Row],[START]]-CHPP_DELAY[[#This Row],[STOP]])*24</f>
        <v>0.5333333333333341</v>
      </c>
      <c r="F303" s="14" t="str" cm="1">
        <f t="array" ref="F303">_xlfn.IFNA(_xlfn.IFS(CHPP_DELAY[[#This Row],[SCH MTN]]&lt;&gt;"","Scheduled",CHPP_DELAY[[#This Row],[UNSCH MTN]]&lt;&gt;"","Unscheduled"),"")</f>
        <v>Unscheduled</v>
      </c>
      <c r="G303" s="26">
        <f>24*(DAY(EOMONTH(CHPP_DELAY[[#This Row],[DATE]],0)))</f>
        <v>744</v>
      </c>
      <c r="H303" s="14">
        <v>0.85</v>
      </c>
      <c r="I303" s="14">
        <v>0.9</v>
      </c>
      <c r="J303" s="14"/>
      <c r="K303" s="14"/>
      <c r="L303" s="3">
        <v>45724</v>
      </c>
      <c r="M303" s="6">
        <v>0.99375000000000002</v>
      </c>
      <c r="N303" s="6">
        <v>1.0159722222222223</v>
      </c>
      <c r="O303" t="s">
        <v>90</v>
      </c>
      <c r="P303" t="s">
        <v>91</v>
      </c>
      <c r="Q303" s="11">
        <v>2.2222222222222254E-2</v>
      </c>
      <c r="S303" t="s">
        <v>155</v>
      </c>
      <c r="Y303" t="s">
        <v>782</v>
      </c>
      <c r="AA303" t="str" cm="1">
        <f t="array" ref="AA303">_xlfn.IFS(AND(CHPP_DELAY[[#This Row],[Column1]]="",CHPP_DELAY[[#This Row],[Column2]]=""),"",CHPP_DELAY[[#This Row],[Column1]]&lt;&gt;"",CHPP_DELAY[[#This Row],[Column1]],CHPP_DELAY[[#This Row],[Column2]]&lt;&gt;"",CHPP_DELAY[[#This Row],[Column2]])</f>
        <v>Fines Centrifuge_block (due to accumulation of material on discharge chute)</v>
      </c>
    </row>
    <row r="304" spans="2:27" x14ac:dyDescent="0.25">
      <c r="B304" s="7">
        <f>_xlfn.ISOWEEKNUM(CHPP_DELAY[[#This Row],[DATE]])</f>
        <v>10</v>
      </c>
      <c r="C304" s="2" t="str">
        <f>UPPER(TEXT(MONTH(CHPP_DELAY[[#This Row],[DATE]])*29,"mmm"))</f>
        <v>MAR</v>
      </c>
      <c r="D304" s="27">
        <f>YEAR(CHPP_DELAY[[#This Row],[DATE]])</f>
        <v>2025</v>
      </c>
      <c r="E304" s="11">
        <f>(CHPP_DELAY[[#This Row],[START]]-CHPP_DELAY[[#This Row],[STOP]])*24</f>
        <v>2.5666666666666664</v>
      </c>
      <c r="F304" s="14" t="str" cm="1">
        <f t="array" ref="F304">_xlfn.IFNA(_xlfn.IFS(CHPP_DELAY[[#This Row],[SCH MTN]]&lt;&gt;"","Scheduled",CHPP_DELAY[[#This Row],[UNSCH MTN]]&lt;&gt;"","Unscheduled"),"")</f>
        <v>Unscheduled</v>
      </c>
      <c r="G304" s="26">
        <f>24*(DAY(EOMONTH(CHPP_DELAY[[#This Row],[DATE]],0)))</f>
        <v>744</v>
      </c>
      <c r="H304" s="14">
        <v>0.85</v>
      </c>
      <c r="I304" s="14">
        <v>0.9</v>
      </c>
      <c r="J304" s="14"/>
      <c r="K304" s="14"/>
      <c r="L304" s="3">
        <v>45724</v>
      </c>
      <c r="M304" s="6">
        <v>5.0694444444444445E-2</v>
      </c>
      <c r="N304" s="6">
        <v>0.15763888888888888</v>
      </c>
      <c r="O304" t="s">
        <v>35</v>
      </c>
      <c r="P304" t="s">
        <v>36</v>
      </c>
      <c r="Q304" s="11">
        <v>0.10694444444444444</v>
      </c>
      <c r="S304" t="s">
        <v>155</v>
      </c>
      <c r="Y304" t="s">
        <v>783</v>
      </c>
      <c r="AA304" t="str" cm="1">
        <f t="array" ref="AA304">_xlfn.IFS(AND(CHPP_DELAY[[#This Row],[Column1]]="",CHPP_DELAY[[#This Row],[Column2]]=""),"",CHPP_DELAY[[#This Row],[Column1]]&lt;&gt;"",CHPP_DELAY[[#This Row],[Column1]],CHPP_DELAY[[#This Row],[Column2]]&lt;&gt;"",CHPP_DELAY[[#This Row],[Column2]])</f>
        <v>Sinks screen_exciter_repair (due to exciter sinks screen broken)</v>
      </c>
    </row>
    <row r="305" spans="2:27" x14ac:dyDescent="0.25">
      <c r="B305" s="7">
        <f>_xlfn.ISOWEEKNUM(CHPP_DELAY[[#This Row],[DATE]])</f>
        <v>10</v>
      </c>
      <c r="C305" s="2" t="str">
        <f>UPPER(TEXT(MONTH(CHPP_DELAY[[#This Row],[DATE]])*29,"mmm"))</f>
        <v>MAR</v>
      </c>
      <c r="D305" s="27">
        <f>YEAR(CHPP_DELAY[[#This Row],[DATE]])</f>
        <v>2025</v>
      </c>
      <c r="E305" s="11">
        <f>(CHPP_DELAY[[#This Row],[START]]-CHPP_DELAY[[#This Row],[STOP]])*24</f>
        <v>9.9999999999999645E-2</v>
      </c>
      <c r="F305" s="14" t="str" cm="1">
        <f t="array" ref="F305">_xlfn.IFNA(_xlfn.IFS(CHPP_DELAY[[#This Row],[SCH MTN]]&lt;&gt;"","Scheduled",CHPP_DELAY[[#This Row],[UNSCH MTN]]&lt;&gt;"","Unscheduled"),"")</f>
        <v>Unscheduled</v>
      </c>
      <c r="G305" s="26">
        <f>24*(DAY(EOMONTH(CHPP_DELAY[[#This Row],[DATE]],0)))</f>
        <v>744</v>
      </c>
      <c r="H305" s="14">
        <v>0.85</v>
      </c>
      <c r="I305" s="14">
        <v>0.9</v>
      </c>
      <c r="J305" s="14"/>
      <c r="K305" s="14"/>
      <c r="L305" s="3">
        <v>45725</v>
      </c>
      <c r="M305" s="6">
        <v>0.41597222222222224</v>
      </c>
      <c r="N305" s="6">
        <v>0.4201388888888889</v>
      </c>
      <c r="O305" t="s">
        <v>19</v>
      </c>
      <c r="P305" t="s">
        <v>20</v>
      </c>
      <c r="Q305" s="11">
        <v>4.1666666666666519E-3</v>
      </c>
      <c r="S305" t="s">
        <v>155</v>
      </c>
      <c r="Y305" t="s">
        <v>123</v>
      </c>
      <c r="AA305" t="str" cm="1">
        <f t="array" ref="AA30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06" spans="2:27" x14ac:dyDescent="0.25">
      <c r="B306" s="7">
        <f>_xlfn.ISOWEEKNUM(CHPP_DELAY[[#This Row],[DATE]])</f>
        <v>10</v>
      </c>
      <c r="C306" s="2" t="str">
        <f>UPPER(TEXT(MONTH(CHPP_DELAY[[#This Row],[DATE]])*29,"mmm"))</f>
        <v>MAR</v>
      </c>
      <c r="D306" s="27">
        <f>YEAR(CHPP_DELAY[[#This Row],[DATE]])</f>
        <v>2025</v>
      </c>
      <c r="E306" s="11">
        <f>(CHPP_DELAY[[#This Row],[START]]-CHPP_DELAY[[#This Row],[STOP]])*24</f>
        <v>0.40000000000000124</v>
      </c>
      <c r="F306" s="14" t="str" cm="1">
        <f t="array" ref="F306">_xlfn.IFNA(_xlfn.IFS(CHPP_DELAY[[#This Row],[SCH MTN]]&lt;&gt;"","Scheduled",CHPP_DELAY[[#This Row],[UNSCH MTN]]&lt;&gt;"","Unscheduled"),"")</f>
        <v/>
      </c>
      <c r="G306" s="26">
        <f>24*(DAY(EOMONTH(CHPP_DELAY[[#This Row],[DATE]],0)))</f>
        <v>744</v>
      </c>
      <c r="H306" s="14">
        <v>0.85</v>
      </c>
      <c r="I306" s="14">
        <v>0.9</v>
      </c>
      <c r="J306" s="14"/>
      <c r="K306" s="14"/>
      <c r="L306" s="3">
        <v>45725</v>
      </c>
      <c r="M306" s="6">
        <v>0.56944444444444442</v>
      </c>
      <c r="N306" s="6">
        <v>0.58611111111111114</v>
      </c>
      <c r="O306" t="s">
        <v>81</v>
      </c>
      <c r="P306" t="s">
        <v>82</v>
      </c>
      <c r="Q306" s="11">
        <v>1.6666666666666718E-2</v>
      </c>
      <c r="V306" t="s">
        <v>702</v>
      </c>
      <c r="Y306" t="s">
        <v>784</v>
      </c>
      <c r="AA306" t="str" cm="1">
        <f t="array" ref="AA306">_xlfn.IFS(AND(CHPP_DELAY[[#This Row],[Column1]]="",CHPP_DELAY[[#This Row],[Column2]]=""),"",CHPP_DELAY[[#This Row],[Column1]]&lt;&gt;"",CHPP_DELAY[[#This Row],[Column1]],CHPP_DELAY[[#This Row],[Column2]]&lt;&gt;"",CHPP_DELAY[[#This Row],[Column2]])</f>
        <v>Plant feed bin_low level (due to cycle unit rehandling)</v>
      </c>
    </row>
    <row r="307" spans="2:27" x14ac:dyDescent="0.25">
      <c r="B307" s="7">
        <f>_xlfn.ISOWEEKNUM(CHPP_DELAY[[#This Row],[DATE]])</f>
        <v>10</v>
      </c>
      <c r="C307" s="2" t="str">
        <f>UPPER(TEXT(MONTH(CHPP_DELAY[[#This Row],[DATE]])*29,"mmm"))</f>
        <v>MAR</v>
      </c>
      <c r="D307" s="27">
        <f>YEAR(CHPP_DELAY[[#This Row],[DATE]])</f>
        <v>2025</v>
      </c>
      <c r="E307" s="11">
        <f>(CHPP_DELAY[[#This Row],[START]]-CHPP_DELAY[[#This Row],[STOP]])*24</f>
        <v>0.23333333333333517</v>
      </c>
      <c r="F307" s="14" t="str" cm="1">
        <f t="array" ref="F307">_xlfn.IFNA(_xlfn.IFS(CHPP_DELAY[[#This Row],[SCH MTN]]&lt;&gt;"","Scheduled",CHPP_DELAY[[#This Row],[UNSCH MTN]]&lt;&gt;"","Unscheduled"),"")</f>
        <v/>
      </c>
      <c r="G307" s="26">
        <f>24*(DAY(EOMONTH(CHPP_DELAY[[#This Row],[DATE]],0)))</f>
        <v>744</v>
      </c>
      <c r="H307" s="14">
        <v>0.85</v>
      </c>
      <c r="I307" s="14">
        <v>0.9</v>
      </c>
      <c r="J307" s="14"/>
      <c r="K307" s="14"/>
      <c r="L307" s="3">
        <v>45725</v>
      </c>
      <c r="M307" s="6">
        <v>0.60138888888888886</v>
      </c>
      <c r="N307" s="6">
        <v>0.61111111111111116</v>
      </c>
      <c r="O307" t="s">
        <v>93</v>
      </c>
      <c r="P307" t="s">
        <v>94</v>
      </c>
      <c r="Q307" s="11">
        <v>9.7222222222222987E-3</v>
      </c>
      <c r="V307" t="s">
        <v>162</v>
      </c>
      <c r="Y307" t="s">
        <v>125</v>
      </c>
      <c r="AA307" t="str" cm="1">
        <f t="array" ref="AA307">_xlfn.IFS(AND(CHPP_DELAY[[#This Row],[Column1]]="",CHPP_DELAY[[#This Row],[Column2]]=""),"",CHPP_DELAY[[#This Row],[Column1]]&lt;&gt;"",CHPP_DELAY[[#This Row],[Column1]],CHPP_DELAY[[#This Row],[Column2]]&lt;&gt;"",CHPP_DELAY[[#This Row],[Column2]])</f>
        <v>Secondary sizer_block (due to oversize OB)</v>
      </c>
    </row>
    <row r="308" spans="2:27" x14ac:dyDescent="0.25">
      <c r="B308" s="7">
        <f>_xlfn.ISOWEEKNUM(CHPP_DELAY[[#This Row],[DATE]])</f>
        <v>10</v>
      </c>
      <c r="C308" s="2" t="str">
        <f>UPPER(TEXT(MONTH(CHPP_DELAY[[#This Row],[DATE]])*29,"mmm"))</f>
        <v>MAR</v>
      </c>
      <c r="D308" s="27">
        <f>YEAR(CHPP_DELAY[[#This Row],[DATE]])</f>
        <v>2025</v>
      </c>
      <c r="E308" s="11">
        <f>(CHPP_DELAY[[#This Row],[START]]-CHPP_DELAY[[#This Row],[STOP]])*24</f>
        <v>2.0500000000000007</v>
      </c>
      <c r="F308" s="14" t="str" cm="1">
        <f t="array" ref="F308">_xlfn.IFNA(_xlfn.IFS(CHPP_DELAY[[#This Row],[SCH MTN]]&lt;&gt;"","Scheduled",CHPP_DELAY[[#This Row],[UNSCH MTN]]&lt;&gt;"","Unscheduled"),"")</f>
        <v/>
      </c>
      <c r="G308" s="26">
        <f>24*(DAY(EOMONTH(CHPP_DELAY[[#This Row],[DATE]],0)))</f>
        <v>744</v>
      </c>
      <c r="H308" s="14">
        <v>0.85</v>
      </c>
      <c r="I308" s="14">
        <v>0.9</v>
      </c>
      <c r="J308" s="14"/>
      <c r="K308" s="14"/>
      <c r="L308" s="3">
        <v>45725</v>
      </c>
      <c r="M308" s="6">
        <v>0.71805555555555556</v>
      </c>
      <c r="N308" s="6">
        <v>0.80347222222222225</v>
      </c>
      <c r="O308" t="s">
        <v>81</v>
      </c>
      <c r="P308" t="s">
        <v>82</v>
      </c>
      <c r="Q308" s="11">
        <v>8.5416666666666696E-2</v>
      </c>
      <c r="V308" t="s">
        <v>179</v>
      </c>
      <c r="Y308" t="s">
        <v>785</v>
      </c>
      <c r="AA308" t="str" cm="1">
        <f t="array" ref="AA308">_xlfn.IFS(AND(CHPP_DELAY[[#This Row],[Column1]]="",CHPP_DELAY[[#This Row],[Column2]]=""),"",CHPP_DELAY[[#This Row],[Column1]]&lt;&gt;"",CHPP_DELAY[[#This Row],[Column1]],CHPP_DELAY[[#This Row],[Column2]]&lt;&gt;"",CHPP_DELAY[[#This Row],[Column2]])</f>
        <v>Plant feed bin_low level (due to operator change shift)</v>
      </c>
    </row>
    <row r="309" spans="2:27" x14ac:dyDescent="0.25">
      <c r="B309" s="7">
        <f>_xlfn.ISOWEEKNUM(CHPP_DELAY[[#This Row],[DATE]])</f>
        <v>10</v>
      </c>
      <c r="C309" s="2" t="str">
        <f>UPPER(TEXT(MONTH(CHPP_DELAY[[#This Row],[DATE]])*29,"mmm"))</f>
        <v>MAR</v>
      </c>
      <c r="D309" s="27">
        <f>YEAR(CHPP_DELAY[[#This Row],[DATE]])</f>
        <v>2025</v>
      </c>
      <c r="E309" s="11">
        <f>(CHPP_DELAY[[#This Row],[START]]-CHPP_DELAY[[#This Row],[STOP]])*24</f>
        <v>1.2500000000000002</v>
      </c>
      <c r="F309" s="14" t="str" cm="1">
        <f t="array" ref="F309">_xlfn.IFNA(_xlfn.IFS(CHPP_DELAY[[#This Row],[SCH MTN]]&lt;&gt;"","Scheduled",CHPP_DELAY[[#This Row],[UNSCH MTN]]&lt;&gt;"","Unscheduled"),"")</f>
        <v/>
      </c>
      <c r="G309" s="26">
        <f>24*(DAY(EOMONTH(CHPP_DELAY[[#This Row],[DATE]],0)))</f>
        <v>744</v>
      </c>
      <c r="H309" s="14">
        <v>0.85</v>
      </c>
      <c r="I309" s="14">
        <v>0.9</v>
      </c>
      <c r="J309" s="14"/>
      <c r="K309" s="14"/>
      <c r="L309" s="3">
        <v>45725</v>
      </c>
      <c r="M309" s="6">
        <v>0.12708333333333333</v>
      </c>
      <c r="N309" s="6">
        <v>0.17916666666666667</v>
      </c>
      <c r="O309" t="s">
        <v>83</v>
      </c>
      <c r="P309" t="s">
        <v>29</v>
      </c>
      <c r="Q309" s="11">
        <v>5.2083333333333343E-2</v>
      </c>
      <c r="V309" t="s">
        <v>161</v>
      </c>
      <c r="Y309" t="s">
        <v>211</v>
      </c>
      <c r="AA309" t="str" cm="1">
        <f t="array" ref="AA309">_xlfn.IFS(AND(CHPP_DELAY[[#This Row],[Column1]]="",CHPP_DELAY[[#This Row],[Column2]]=""),"",CHPP_DELAY[[#This Row],[Column1]]&lt;&gt;"",CHPP_DELAY[[#This Row],[Column1]],CHPP_DELAY[[#This Row],[Column2]]&lt;&gt;"",CHPP_DELAY[[#This Row],[Column2]])</f>
        <v>Thickener_torque_high (due to oxidized material)</v>
      </c>
    </row>
    <row r="310" spans="2:27" x14ac:dyDescent="0.25">
      <c r="B310" s="7">
        <f>_xlfn.ISOWEEKNUM(CHPP_DELAY[[#This Row],[DATE]])</f>
        <v>11</v>
      </c>
      <c r="C310" s="2" t="str">
        <f>UPPER(TEXT(MONTH(CHPP_DELAY[[#This Row],[DATE]])*29,"mmm"))</f>
        <v>MAR</v>
      </c>
      <c r="D310" s="27">
        <f>YEAR(CHPP_DELAY[[#This Row],[DATE]])</f>
        <v>2025</v>
      </c>
      <c r="E310" s="11">
        <f>(CHPP_DELAY[[#This Row],[START]]-CHPP_DELAY[[#This Row],[STOP]])*24</f>
        <v>0.36666666666666803</v>
      </c>
      <c r="F310" s="14" t="str" cm="1">
        <f t="array" ref="F310">_xlfn.IFNA(_xlfn.IFS(CHPP_DELAY[[#This Row],[SCH MTN]]&lt;&gt;"","Scheduled",CHPP_DELAY[[#This Row],[UNSCH MTN]]&lt;&gt;"","Unscheduled"),"")</f>
        <v>Unscheduled</v>
      </c>
      <c r="G310" s="26">
        <f>24*(DAY(EOMONTH(CHPP_DELAY[[#This Row],[DATE]],0)))</f>
        <v>744</v>
      </c>
      <c r="H310" s="14">
        <v>0.85</v>
      </c>
      <c r="I310" s="14">
        <v>0.9</v>
      </c>
      <c r="J310" s="14"/>
      <c r="K310" s="14"/>
      <c r="L310" s="3">
        <v>45726</v>
      </c>
      <c r="M310" s="6">
        <v>0.54236111111111107</v>
      </c>
      <c r="N310" s="6">
        <v>0.55763888888888891</v>
      </c>
      <c r="O310" t="s">
        <v>14</v>
      </c>
      <c r="P310" t="s">
        <v>15</v>
      </c>
      <c r="Q310" s="11">
        <v>1.5277777777777835E-2</v>
      </c>
      <c r="S310" t="s">
        <v>155</v>
      </c>
      <c r="Y310" t="s">
        <v>786</v>
      </c>
      <c r="AA310" t="str" cm="1">
        <f t="array" ref="AA310">_xlfn.IFS(AND(CHPP_DELAY[[#This Row],[Column1]]="",CHPP_DELAY[[#This Row],[Column2]]=""),"",CHPP_DELAY[[#This Row],[Column1]]&lt;&gt;"",CHPP_DELAY[[#This Row],[Column1]],CHPP_DELAY[[#This Row],[Column2]]&lt;&gt;"",CHPP_DELAY[[#This Row],[Column2]])</f>
        <v>Reject sampler_hammer instream (due to problem in motor brake)</v>
      </c>
    </row>
    <row r="311" spans="2:27" x14ac:dyDescent="0.25">
      <c r="B311" s="7">
        <f>_xlfn.ISOWEEKNUM(CHPP_DELAY[[#This Row],[DATE]])</f>
        <v>11</v>
      </c>
      <c r="C311" s="2" t="str">
        <f>UPPER(TEXT(MONTH(CHPP_DELAY[[#This Row],[DATE]])*29,"mmm"))</f>
        <v>MAR</v>
      </c>
      <c r="D311" s="27">
        <f>YEAR(CHPP_DELAY[[#This Row],[DATE]])</f>
        <v>2025</v>
      </c>
      <c r="E311" s="11">
        <f>(CHPP_DELAY[[#This Row],[START]]-CHPP_DELAY[[#This Row],[STOP]])*24</f>
        <v>2.1000000000000005</v>
      </c>
      <c r="F311" s="14" t="str" cm="1">
        <f t="array" ref="F311">_xlfn.IFNA(_xlfn.IFS(CHPP_DELAY[[#This Row],[SCH MTN]]&lt;&gt;"","Scheduled",CHPP_DELAY[[#This Row],[UNSCH MTN]]&lt;&gt;"","Unscheduled"),"")</f>
        <v>Scheduled</v>
      </c>
      <c r="G311" s="26">
        <f>24*(DAY(EOMONTH(CHPP_DELAY[[#This Row],[DATE]],0)))</f>
        <v>744</v>
      </c>
      <c r="H311" s="14">
        <v>0.85</v>
      </c>
      <c r="I311" s="14">
        <v>0.9</v>
      </c>
      <c r="J311" s="14"/>
      <c r="K311" s="14"/>
      <c r="L311" s="3">
        <v>45727</v>
      </c>
      <c r="M311" s="6">
        <v>0.37638888888888888</v>
      </c>
      <c r="N311" s="6">
        <v>0.46388888888888891</v>
      </c>
      <c r="O311" t="s">
        <v>13</v>
      </c>
      <c r="P311" t="s">
        <v>58</v>
      </c>
      <c r="Q311" s="11">
        <v>8.7500000000000022E-2</v>
      </c>
      <c r="R311" t="s">
        <v>13</v>
      </c>
      <c r="Y311" t="s">
        <v>185</v>
      </c>
      <c r="AA311" t="str" cm="1">
        <f t="array" ref="AA311">_xlfn.IFS(AND(CHPP_DELAY[[#This Row],[Column1]]="",CHPP_DELAY[[#This Row],[Column2]]=""),"",CHPP_DELAY[[#This Row],[Column1]]&lt;&gt;"",CHPP_DELAY[[#This Row],[Column1]],CHPP_DELAY[[#This Row],[Column2]]&lt;&gt;"",CHPP_DELAY[[#This Row],[Column2]])</f>
        <v>Maintenance day</v>
      </c>
    </row>
    <row r="312" spans="2:27" x14ac:dyDescent="0.25">
      <c r="B312" s="7">
        <f>_xlfn.ISOWEEKNUM(CHPP_DELAY[[#This Row],[DATE]])</f>
        <v>11</v>
      </c>
      <c r="C312" s="2" t="str">
        <f>UPPER(TEXT(MONTH(CHPP_DELAY[[#This Row],[DATE]])*29,"mmm"))</f>
        <v>MAR</v>
      </c>
      <c r="D312" s="27">
        <f>YEAR(CHPP_DELAY[[#This Row],[DATE]])</f>
        <v>2025</v>
      </c>
      <c r="E312" s="11">
        <f>(CHPP_DELAY[[#This Row],[START]]-CHPP_DELAY[[#This Row],[STOP]])*24</f>
        <v>0.10000000000000231</v>
      </c>
      <c r="F312" s="14" t="str" cm="1">
        <f t="array" ref="F312">_xlfn.IFNA(_xlfn.IFS(CHPP_DELAY[[#This Row],[SCH MTN]]&lt;&gt;"","Scheduled",CHPP_DELAY[[#This Row],[UNSCH MTN]]&lt;&gt;"","Unscheduled"),"")</f>
        <v>Unscheduled</v>
      </c>
      <c r="G312" s="26">
        <f>24*(DAY(EOMONTH(CHPP_DELAY[[#This Row],[DATE]],0)))</f>
        <v>744</v>
      </c>
      <c r="H312" s="14">
        <v>0.85</v>
      </c>
      <c r="I312" s="14">
        <v>0.9</v>
      </c>
      <c r="J312" s="14"/>
      <c r="K312" s="14"/>
      <c r="L312" s="3">
        <v>45728</v>
      </c>
      <c r="M312" s="6">
        <v>0.7006944444444444</v>
      </c>
      <c r="N312" s="6">
        <v>0.70486111111111116</v>
      </c>
      <c r="O312" t="s">
        <v>19</v>
      </c>
      <c r="P312" t="s">
        <v>20</v>
      </c>
      <c r="Q312" s="11">
        <v>4.1666666666667629E-3</v>
      </c>
      <c r="S312" t="s">
        <v>155</v>
      </c>
      <c r="Y312" t="s">
        <v>123</v>
      </c>
      <c r="AA312" t="str" cm="1">
        <f t="array" ref="AA31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13" spans="2:27" x14ac:dyDescent="0.25">
      <c r="B313" s="7">
        <f>_xlfn.ISOWEEKNUM(CHPP_DELAY[[#This Row],[DATE]])</f>
        <v>11</v>
      </c>
      <c r="C313" s="2" t="str">
        <f>UPPER(TEXT(MONTH(CHPP_DELAY[[#This Row],[DATE]])*29,"mmm"))</f>
        <v>MAR</v>
      </c>
      <c r="D313" s="27">
        <f>YEAR(CHPP_DELAY[[#This Row],[DATE]])</f>
        <v>2025</v>
      </c>
      <c r="E313" s="11">
        <f>(CHPP_DELAY[[#This Row],[START]]-CHPP_DELAY[[#This Row],[STOP]])*24</f>
        <v>1.4333333333333336</v>
      </c>
      <c r="F313" s="14" t="str" cm="1">
        <f t="array" ref="F313">_xlfn.IFNA(_xlfn.IFS(CHPP_DELAY[[#This Row],[SCH MTN]]&lt;&gt;"","Scheduled",CHPP_DELAY[[#This Row],[UNSCH MTN]]&lt;&gt;"","Unscheduled"),"")</f>
        <v/>
      </c>
      <c r="G313" s="26">
        <f>24*(DAY(EOMONTH(CHPP_DELAY[[#This Row],[DATE]],0)))</f>
        <v>744</v>
      </c>
      <c r="H313" s="14">
        <v>0.85</v>
      </c>
      <c r="I313" s="14">
        <v>0.9</v>
      </c>
      <c r="J313" s="14"/>
      <c r="K313" s="14"/>
      <c r="L313" s="3">
        <v>45728</v>
      </c>
      <c r="M313" s="6">
        <v>0.19027777777777777</v>
      </c>
      <c r="N313" s="6">
        <v>0.25</v>
      </c>
      <c r="O313" t="s">
        <v>53</v>
      </c>
      <c r="P313" t="s">
        <v>54</v>
      </c>
      <c r="Q313" s="11">
        <v>5.9722222222222232E-2</v>
      </c>
      <c r="V313" t="s">
        <v>162</v>
      </c>
      <c r="Y313" t="s">
        <v>202</v>
      </c>
      <c r="AA313" t="str" cm="1">
        <f t="array" ref="AA313">_xlfn.IFS(AND(CHPP_DELAY[[#This Row],[Column1]]="",CHPP_DELAY[[#This Row],[Column2]]=""),"",CHPP_DELAY[[#This Row],[Column1]]&lt;&gt;"",CHPP_DELAY[[#This Row],[Column1]],CHPP_DELAY[[#This Row],[Column2]]&lt;&gt;"",CHPP_DELAY[[#This Row],[Column2]])</f>
        <v>Feeder breaker_block (due to oversize OB)</v>
      </c>
    </row>
    <row r="314" spans="2:27" x14ac:dyDescent="0.25">
      <c r="B314" s="7">
        <f>_xlfn.ISOWEEKNUM(CHPP_DELAY[[#This Row],[DATE]])</f>
        <v>11</v>
      </c>
      <c r="C314" s="2" t="str">
        <f>UPPER(TEXT(MONTH(CHPP_DELAY[[#This Row],[DATE]])*29,"mmm"))</f>
        <v>MAR</v>
      </c>
      <c r="D314" s="27">
        <f>YEAR(CHPP_DELAY[[#This Row],[DATE]])</f>
        <v>2025</v>
      </c>
      <c r="E314" s="11">
        <f>(CHPP_DELAY[[#This Row],[START]]-CHPP_DELAY[[#This Row],[STOP]])*24</f>
        <v>1.2166666666666663</v>
      </c>
      <c r="F314" s="14" t="str" cm="1">
        <f t="array" ref="F314">_xlfn.IFNA(_xlfn.IFS(CHPP_DELAY[[#This Row],[SCH MTN]]&lt;&gt;"","Scheduled",CHPP_DELAY[[#This Row],[UNSCH MTN]]&lt;&gt;"","Unscheduled"),"")</f>
        <v/>
      </c>
      <c r="G314" s="26">
        <f>24*(DAY(EOMONTH(CHPP_DELAY[[#This Row],[DATE]],0)))</f>
        <v>744</v>
      </c>
      <c r="H314" s="14">
        <v>0.85</v>
      </c>
      <c r="I314" s="14">
        <v>0.9</v>
      </c>
      <c r="J314" s="14"/>
      <c r="K314" s="14"/>
      <c r="L314" s="3">
        <v>45729</v>
      </c>
      <c r="M314" s="6">
        <v>0.25</v>
      </c>
      <c r="N314" s="6">
        <v>0.30069444444444443</v>
      </c>
      <c r="O314" t="s">
        <v>53</v>
      </c>
      <c r="P314" t="s">
        <v>54</v>
      </c>
      <c r="Q314" s="11">
        <v>5.0694444444444431E-2</v>
      </c>
      <c r="V314" t="s">
        <v>162</v>
      </c>
      <c r="Y314" t="s">
        <v>202</v>
      </c>
      <c r="AA314" t="str" cm="1">
        <f t="array" ref="AA314">_xlfn.IFS(AND(CHPP_DELAY[[#This Row],[Column1]]="",CHPP_DELAY[[#This Row],[Column2]]=""),"",CHPP_DELAY[[#This Row],[Column1]]&lt;&gt;"",CHPP_DELAY[[#This Row],[Column1]],CHPP_DELAY[[#This Row],[Column2]]&lt;&gt;"",CHPP_DELAY[[#This Row],[Column2]])</f>
        <v>Feeder breaker_block (due to oversize OB)</v>
      </c>
    </row>
    <row r="315" spans="2:27" x14ac:dyDescent="0.25">
      <c r="B315" s="7">
        <f>_xlfn.ISOWEEKNUM(CHPP_DELAY[[#This Row],[DATE]])</f>
        <v>11</v>
      </c>
      <c r="C315" s="2" t="str">
        <f>UPPER(TEXT(MONTH(CHPP_DELAY[[#This Row],[DATE]])*29,"mmm"))</f>
        <v>MAR</v>
      </c>
      <c r="D315" s="27">
        <f>YEAR(CHPP_DELAY[[#This Row],[DATE]])</f>
        <v>2025</v>
      </c>
      <c r="E315" s="11">
        <f>(CHPP_DELAY[[#This Row],[START]]-CHPP_DELAY[[#This Row],[STOP]])*24</f>
        <v>1.0666666666666669</v>
      </c>
      <c r="F315" s="14" t="str" cm="1">
        <f t="array" ref="F315">_xlfn.IFNA(_xlfn.IFS(CHPP_DELAY[[#This Row],[SCH MTN]]&lt;&gt;"","Scheduled",CHPP_DELAY[[#This Row],[UNSCH MTN]]&lt;&gt;"","Unscheduled"),"")</f>
        <v/>
      </c>
      <c r="G315" s="26">
        <f>24*(DAY(EOMONTH(CHPP_DELAY[[#This Row],[DATE]],0)))</f>
        <v>744</v>
      </c>
      <c r="H315" s="14">
        <v>0.85</v>
      </c>
      <c r="I315" s="14">
        <v>0.9</v>
      </c>
      <c r="J315" s="14"/>
      <c r="K315" s="14"/>
      <c r="L315" s="3">
        <v>45729</v>
      </c>
      <c r="M315" s="6">
        <v>0.31458333333333333</v>
      </c>
      <c r="N315" s="6">
        <v>0.35902777777777778</v>
      </c>
      <c r="O315" t="s">
        <v>53</v>
      </c>
      <c r="P315" t="s">
        <v>54</v>
      </c>
      <c r="Q315" s="11">
        <v>4.4444444444444453E-2</v>
      </c>
      <c r="V315" t="s">
        <v>162</v>
      </c>
      <c r="Y315" t="s">
        <v>202</v>
      </c>
      <c r="AA315" t="str" cm="1">
        <f t="array" ref="AA315">_xlfn.IFS(AND(CHPP_DELAY[[#This Row],[Column1]]="",CHPP_DELAY[[#This Row],[Column2]]=""),"",CHPP_DELAY[[#This Row],[Column1]]&lt;&gt;"",CHPP_DELAY[[#This Row],[Column1]],CHPP_DELAY[[#This Row],[Column2]]&lt;&gt;"",CHPP_DELAY[[#This Row],[Column2]])</f>
        <v>Feeder breaker_block (due to oversize OB)</v>
      </c>
    </row>
    <row r="316" spans="2:27" x14ac:dyDescent="0.25">
      <c r="B316" s="7">
        <f>_xlfn.ISOWEEKNUM(CHPP_DELAY[[#This Row],[DATE]])</f>
        <v>11</v>
      </c>
      <c r="C316" s="2" t="str">
        <f>UPPER(TEXT(MONTH(CHPP_DELAY[[#This Row],[DATE]])*29,"mmm"))</f>
        <v>MAR</v>
      </c>
      <c r="D316" s="27">
        <f>YEAR(CHPP_DELAY[[#This Row],[DATE]])</f>
        <v>2025</v>
      </c>
      <c r="E316" s="11">
        <f>(CHPP_DELAY[[#This Row],[START]]-CHPP_DELAY[[#This Row],[STOP]])*24</f>
        <v>0.58333333333333259</v>
      </c>
      <c r="F316" s="14" t="str" cm="1">
        <f t="array" ref="F316">_xlfn.IFNA(_xlfn.IFS(CHPP_DELAY[[#This Row],[SCH MTN]]&lt;&gt;"","Scheduled",CHPP_DELAY[[#This Row],[UNSCH MTN]]&lt;&gt;"","Unscheduled"),"")</f>
        <v/>
      </c>
      <c r="G316" s="26">
        <f>24*(DAY(EOMONTH(CHPP_DELAY[[#This Row],[DATE]],0)))</f>
        <v>744</v>
      </c>
      <c r="H316" s="14">
        <v>0.85</v>
      </c>
      <c r="I316" s="14">
        <v>0.9</v>
      </c>
      <c r="J316" s="14"/>
      <c r="K316" s="14"/>
      <c r="L316" s="3">
        <v>45729</v>
      </c>
      <c r="M316" s="6">
        <v>0.48055555555555557</v>
      </c>
      <c r="N316" s="6">
        <v>0.50486111111111109</v>
      </c>
      <c r="O316" t="s">
        <v>81</v>
      </c>
      <c r="P316" t="s">
        <v>82</v>
      </c>
      <c r="Q316" s="11">
        <v>2.4305555555555525E-2</v>
      </c>
      <c r="V316" t="s">
        <v>173</v>
      </c>
      <c r="Y316" t="s">
        <v>787</v>
      </c>
      <c r="AA316" t="str" cm="1">
        <f t="array" ref="AA316">_xlfn.IFS(AND(CHPP_DELAY[[#This Row],[Column1]]="",CHPP_DELAY[[#This Row],[Column2]]=""),"",CHPP_DELAY[[#This Row],[Column1]]&lt;&gt;"",CHPP_DELAY[[#This Row],[Column1]],CHPP_DELAY[[#This Row],[Column2]]&lt;&gt;"",CHPP_DELAY[[#This Row],[Column2]])</f>
        <v>Feed bin_low level (due to stopper hopper broken)</v>
      </c>
    </row>
    <row r="317" spans="2:27" x14ac:dyDescent="0.25">
      <c r="B317" s="7">
        <f>_xlfn.ISOWEEKNUM(CHPP_DELAY[[#This Row],[DATE]])</f>
        <v>11</v>
      </c>
      <c r="C317" s="2" t="str">
        <f>UPPER(TEXT(MONTH(CHPP_DELAY[[#This Row],[DATE]])*29,"mmm"))</f>
        <v>MAR</v>
      </c>
      <c r="D317" s="27">
        <f>YEAR(CHPP_DELAY[[#This Row],[DATE]])</f>
        <v>2025</v>
      </c>
      <c r="E317" s="11">
        <f>(CHPP_DELAY[[#This Row],[START]]-CHPP_DELAY[[#This Row],[STOP]])*24</f>
        <v>1.4666666666666668</v>
      </c>
      <c r="F317" s="14" t="str" cm="1">
        <f t="array" ref="F317">_xlfn.IFNA(_xlfn.IFS(CHPP_DELAY[[#This Row],[SCH MTN]]&lt;&gt;"","Scheduled",CHPP_DELAY[[#This Row],[UNSCH MTN]]&lt;&gt;"","Unscheduled"),"")</f>
        <v/>
      </c>
      <c r="G317" s="26">
        <f>24*(DAY(EOMONTH(CHPP_DELAY[[#This Row],[DATE]],0)))</f>
        <v>744</v>
      </c>
      <c r="H317" s="14">
        <v>0.85</v>
      </c>
      <c r="I317" s="14">
        <v>0.9</v>
      </c>
      <c r="J317" s="14"/>
      <c r="K317" s="14"/>
      <c r="L317" s="3">
        <v>45729</v>
      </c>
      <c r="M317" s="6">
        <v>0.7319444444444444</v>
      </c>
      <c r="N317" s="6">
        <v>0.79305555555555551</v>
      </c>
      <c r="O317" t="s">
        <v>83</v>
      </c>
      <c r="P317" t="s">
        <v>29</v>
      </c>
      <c r="Q317" s="11">
        <v>6.1111111111111116E-2</v>
      </c>
      <c r="V317" t="s">
        <v>161</v>
      </c>
      <c r="Y317" t="s">
        <v>775</v>
      </c>
      <c r="AA317" t="str" cm="1">
        <f t="array" ref="AA317">_xlfn.IFS(AND(CHPP_DELAY[[#This Row],[Column1]]="",CHPP_DELAY[[#This Row],[Column2]]=""),"",CHPP_DELAY[[#This Row],[Column1]]&lt;&gt;"",CHPP_DELAY[[#This Row],[Column1]],CHPP_DELAY[[#This Row],[Column2]]&lt;&gt;"",CHPP_DELAY[[#This Row],[Column2]])</f>
        <v>Thickener_torque &amp; bed mass_high (due to oxidized material)</v>
      </c>
    </row>
    <row r="318" spans="2:27" x14ac:dyDescent="0.25">
      <c r="B318" s="7">
        <f>_xlfn.ISOWEEKNUM(CHPP_DELAY[[#This Row],[DATE]])</f>
        <v>11</v>
      </c>
      <c r="C318" s="2" t="str">
        <f>UPPER(TEXT(MONTH(CHPP_DELAY[[#This Row],[DATE]])*29,"mmm"))</f>
        <v>MAR</v>
      </c>
      <c r="D318" s="27">
        <f>YEAR(CHPP_DELAY[[#This Row],[DATE]])</f>
        <v>2025</v>
      </c>
      <c r="E318" s="11">
        <f>(CHPP_DELAY[[#This Row],[START]]-CHPP_DELAY[[#This Row],[STOP]])*24</f>
        <v>0.43333333333333179</v>
      </c>
      <c r="F318" s="14" t="str" cm="1">
        <f t="array" ref="F318">_xlfn.IFNA(_xlfn.IFS(CHPP_DELAY[[#This Row],[SCH MTN]]&lt;&gt;"","Scheduled",CHPP_DELAY[[#This Row],[UNSCH MTN]]&lt;&gt;"","Unscheduled"),"")</f>
        <v>Unscheduled</v>
      </c>
      <c r="G318" s="26">
        <f>24*(DAY(EOMONTH(CHPP_DELAY[[#This Row],[DATE]],0)))</f>
        <v>744</v>
      </c>
      <c r="H318" s="14">
        <v>0.85</v>
      </c>
      <c r="I318" s="14">
        <v>0.9</v>
      </c>
      <c r="J318" s="14"/>
      <c r="K318" s="14"/>
      <c r="L318" s="3">
        <v>45729</v>
      </c>
      <c r="M318" s="6">
        <v>0.99305555555555558</v>
      </c>
      <c r="N318" s="6">
        <v>1.0111111111111111</v>
      </c>
      <c r="O318" t="s">
        <v>90</v>
      </c>
      <c r="P318" t="s">
        <v>91</v>
      </c>
      <c r="Q318" s="11">
        <v>1.8055555555555491E-2</v>
      </c>
      <c r="S318" t="s">
        <v>155</v>
      </c>
      <c r="Y318" t="s">
        <v>782</v>
      </c>
      <c r="AA318" t="str" cm="1">
        <f t="array" ref="AA318">_xlfn.IFS(AND(CHPP_DELAY[[#This Row],[Column1]]="",CHPP_DELAY[[#This Row],[Column2]]=""),"",CHPP_DELAY[[#This Row],[Column1]]&lt;&gt;"",CHPP_DELAY[[#This Row],[Column1]],CHPP_DELAY[[#This Row],[Column2]]&lt;&gt;"",CHPP_DELAY[[#This Row],[Column2]])</f>
        <v>Fines Centrifuge_block (due to accumulation of material on discharge chute)</v>
      </c>
    </row>
    <row r="319" spans="2:27" x14ac:dyDescent="0.25">
      <c r="B319" s="7">
        <f>_xlfn.ISOWEEKNUM(CHPP_DELAY[[#This Row],[DATE]])</f>
        <v>11</v>
      </c>
      <c r="C319" s="2" t="str">
        <f>UPPER(TEXT(MONTH(CHPP_DELAY[[#This Row],[DATE]])*29,"mmm"))</f>
        <v>MAR</v>
      </c>
      <c r="D319" s="27">
        <f>YEAR(CHPP_DELAY[[#This Row],[DATE]])</f>
        <v>2025</v>
      </c>
      <c r="E319" s="11">
        <f>(CHPP_DELAY[[#This Row],[START]]-CHPP_DELAY[[#This Row],[STOP]])*24</f>
        <v>0.81666666666666643</v>
      </c>
      <c r="F319" s="14" t="str" cm="1">
        <f t="array" ref="F319">_xlfn.IFNA(_xlfn.IFS(CHPP_DELAY[[#This Row],[SCH MTN]]&lt;&gt;"","Scheduled",CHPP_DELAY[[#This Row],[UNSCH MTN]]&lt;&gt;"","Unscheduled"),"")</f>
        <v/>
      </c>
      <c r="G319" s="26">
        <f>24*(DAY(EOMONTH(CHPP_DELAY[[#This Row],[DATE]],0)))</f>
        <v>744</v>
      </c>
      <c r="H319" s="14">
        <v>0.85</v>
      </c>
      <c r="I319" s="14">
        <v>0.9</v>
      </c>
      <c r="J319" s="14"/>
      <c r="K319" s="14"/>
      <c r="L319" s="3">
        <v>45730</v>
      </c>
      <c r="M319" s="6">
        <v>0.25833333333333336</v>
      </c>
      <c r="N319" s="6">
        <v>0.29236111111111113</v>
      </c>
      <c r="O319" t="s">
        <v>81</v>
      </c>
      <c r="P319" t="s">
        <v>82</v>
      </c>
      <c r="Q319" s="11">
        <v>3.4027777777777768E-2</v>
      </c>
      <c r="V319" t="s">
        <v>179</v>
      </c>
      <c r="Y319" t="s">
        <v>788</v>
      </c>
      <c r="AA319" t="str" cm="1">
        <f t="array" ref="AA319">_xlfn.IFS(AND(CHPP_DELAY[[#This Row],[Column1]]="",CHPP_DELAY[[#This Row],[Column2]]=""),"",CHPP_DELAY[[#This Row],[Column1]]&lt;&gt;"",CHPP_DELAY[[#This Row],[Column1]],CHPP_DELAY[[#This Row],[Column2]]&lt;&gt;"",CHPP_DELAY[[#This Row],[Column2]])</f>
        <v>Feed bin_low level (due to no hauler operator)</v>
      </c>
    </row>
    <row r="320" spans="2:27" x14ac:dyDescent="0.25">
      <c r="B320" s="7">
        <f>_xlfn.ISOWEEKNUM(CHPP_DELAY[[#This Row],[DATE]])</f>
        <v>11</v>
      </c>
      <c r="C320" s="2" t="str">
        <f>UPPER(TEXT(MONTH(CHPP_DELAY[[#This Row],[DATE]])*29,"mmm"))</f>
        <v>MAR</v>
      </c>
      <c r="D320" s="27">
        <f>YEAR(CHPP_DELAY[[#This Row],[DATE]])</f>
        <v>2025</v>
      </c>
      <c r="E320" s="11">
        <f>(CHPP_DELAY[[#This Row],[START]]-CHPP_DELAY[[#This Row],[STOP]])*24</f>
        <v>0.68333333333333357</v>
      </c>
      <c r="F320" s="14" t="str" cm="1">
        <f t="array" ref="F320">_xlfn.IFNA(_xlfn.IFS(CHPP_DELAY[[#This Row],[SCH MTN]]&lt;&gt;"","Scheduled",CHPP_DELAY[[#This Row],[UNSCH MTN]]&lt;&gt;"","Unscheduled"),"")</f>
        <v/>
      </c>
      <c r="G320" s="26">
        <f>24*(DAY(EOMONTH(CHPP_DELAY[[#This Row],[DATE]],0)))</f>
        <v>744</v>
      </c>
      <c r="H320" s="14">
        <v>0.85</v>
      </c>
      <c r="I320" s="14">
        <v>0.9</v>
      </c>
      <c r="J320" s="14"/>
      <c r="K320" s="14"/>
      <c r="L320" s="3">
        <v>45730</v>
      </c>
      <c r="M320" s="6">
        <v>0.39027777777777778</v>
      </c>
      <c r="N320" s="6">
        <v>0.41875000000000001</v>
      </c>
      <c r="O320" t="s">
        <v>81</v>
      </c>
      <c r="P320" t="s">
        <v>82</v>
      </c>
      <c r="Q320" s="11">
        <v>2.8472222222222232E-2</v>
      </c>
      <c r="V320" t="s">
        <v>179</v>
      </c>
      <c r="Y320" t="s">
        <v>788</v>
      </c>
      <c r="AA320" t="str" cm="1">
        <f t="array" ref="AA320">_xlfn.IFS(AND(CHPP_DELAY[[#This Row],[Column1]]="",CHPP_DELAY[[#This Row],[Column2]]=""),"",CHPP_DELAY[[#This Row],[Column1]]&lt;&gt;"",CHPP_DELAY[[#This Row],[Column1]],CHPP_DELAY[[#This Row],[Column2]]&lt;&gt;"",CHPP_DELAY[[#This Row],[Column2]])</f>
        <v>Feed bin_low level (due to no hauler operator)</v>
      </c>
    </row>
    <row r="321" spans="2:27" x14ac:dyDescent="0.25">
      <c r="B321" s="7">
        <f>_xlfn.ISOWEEKNUM(CHPP_DELAY[[#This Row],[DATE]])</f>
        <v>11</v>
      </c>
      <c r="C321" s="2" t="str">
        <f>UPPER(TEXT(MONTH(CHPP_DELAY[[#This Row],[DATE]])*29,"mmm"))</f>
        <v>MAR</v>
      </c>
      <c r="D321" s="27">
        <f>YEAR(CHPP_DELAY[[#This Row],[DATE]])</f>
        <v>2025</v>
      </c>
      <c r="E321" s="11">
        <f>(CHPP_DELAY[[#This Row],[START]]-CHPP_DELAY[[#This Row],[STOP]])*24</f>
        <v>1.5333333333333345</v>
      </c>
      <c r="F321" s="14" t="str" cm="1">
        <f t="array" ref="F321">_xlfn.IFNA(_xlfn.IFS(CHPP_DELAY[[#This Row],[SCH MTN]]&lt;&gt;"","Scheduled",CHPP_DELAY[[#This Row],[UNSCH MTN]]&lt;&gt;"","Unscheduled"),"")</f>
        <v/>
      </c>
      <c r="G321" s="26">
        <f>24*(DAY(EOMONTH(CHPP_DELAY[[#This Row],[DATE]],0)))</f>
        <v>744</v>
      </c>
      <c r="H321" s="14">
        <v>0.85</v>
      </c>
      <c r="I321" s="14">
        <v>0.9</v>
      </c>
      <c r="J321" s="14"/>
      <c r="K321" s="14"/>
      <c r="L321" s="3">
        <v>45730</v>
      </c>
      <c r="M321" s="6">
        <v>0.4597222222222222</v>
      </c>
      <c r="N321" s="6">
        <v>0.52361111111111114</v>
      </c>
      <c r="O321" t="s">
        <v>58</v>
      </c>
      <c r="P321" t="s">
        <v>58</v>
      </c>
      <c r="Q321" s="11">
        <v>6.3888888888888939E-2</v>
      </c>
      <c r="X321" t="s">
        <v>167</v>
      </c>
      <c r="Y321" t="s">
        <v>168</v>
      </c>
      <c r="AA321" t="str" cm="1">
        <f t="array" ref="AA321">_xlfn.IFS(AND(CHPP_DELAY[[#This Row],[Column1]]="",CHPP_DELAY[[#This Row],[Column2]]=""),"",CHPP_DELAY[[#This Row],[Column1]]&lt;&gt;"",CHPP_DELAY[[#This Row],[Column1]],CHPP_DELAY[[#This Row],[Column2]]&lt;&gt;"",CHPP_DELAY[[#This Row],[Column2]])</f>
        <v>Friday prayer</v>
      </c>
    </row>
    <row r="322" spans="2:27" x14ac:dyDescent="0.25">
      <c r="B322" s="7">
        <f>_xlfn.ISOWEEKNUM(CHPP_DELAY[[#This Row],[DATE]])</f>
        <v>11</v>
      </c>
      <c r="C322" s="2" t="str">
        <f>UPPER(TEXT(MONTH(CHPP_DELAY[[#This Row],[DATE]])*29,"mmm"))</f>
        <v>MAR</v>
      </c>
      <c r="D322" s="27">
        <f>YEAR(CHPP_DELAY[[#This Row],[DATE]])</f>
        <v>2025</v>
      </c>
      <c r="E322" s="11">
        <f>(CHPP_DELAY[[#This Row],[START]]-CHPP_DELAY[[#This Row],[STOP]])*24</f>
        <v>9.9999999999999645E-2</v>
      </c>
      <c r="F322" s="14" t="str" cm="1">
        <f t="array" ref="F322">_xlfn.IFNA(_xlfn.IFS(CHPP_DELAY[[#This Row],[SCH MTN]]&lt;&gt;"","Scheduled",CHPP_DELAY[[#This Row],[UNSCH MTN]]&lt;&gt;"","Unscheduled"),"")</f>
        <v>Unscheduled</v>
      </c>
      <c r="G322" s="26">
        <f>24*(DAY(EOMONTH(CHPP_DELAY[[#This Row],[DATE]],0)))</f>
        <v>744</v>
      </c>
      <c r="H322" s="14">
        <v>0.85</v>
      </c>
      <c r="I322" s="14">
        <v>0.9</v>
      </c>
      <c r="J322" s="14"/>
      <c r="K322" s="14"/>
      <c r="L322" s="3">
        <v>45730</v>
      </c>
      <c r="M322" s="6">
        <v>0.59236111111111112</v>
      </c>
      <c r="N322" s="6">
        <v>0.59652777777777777</v>
      </c>
      <c r="O322" t="s">
        <v>19</v>
      </c>
      <c r="P322" t="s">
        <v>20</v>
      </c>
      <c r="Q322" s="11">
        <v>4.1666666666666519E-3</v>
      </c>
      <c r="S322" t="s">
        <v>155</v>
      </c>
      <c r="Y322" t="s">
        <v>123</v>
      </c>
      <c r="AA322" t="str" cm="1">
        <f t="array" ref="AA32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23" spans="2:27" x14ac:dyDescent="0.25">
      <c r="B323" s="7">
        <f>_xlfn.ISOWEEKNUM(CHPP_DELAY[[#This Row],[DATE]])</f>
        <v>11</v>
      </c>
      <c r="C323" s="2" t="str">
        <f>UPPER(TEXT(MONTH(CHPP_DELAY[[#This Row],[DATE]])*29,"mmm"))</f>
        <v>MAR</v>
      </c>
      <c r="D323" s="27">
        <f>YEAR(CHPP_DELAY[[#This Row],[DATE]])</f>
        <v>2025</v>
      </c>
      <c r="E323" s="11">
        <f>(CHPP_DELAY[[#This Row],[START]]-CHPP_DELAY[[#This Row],[STOP]])*24</f>
        <v>9.9999999999999645E-2</v>
      </c>
      <c r="F323" s="14" t="str" cm="1">
        <f t="array" ref="F323">_xlfn.IFNA(_xlfn.IFS(CHPP_DELAY[[#This Row],[SCH MTN]]&lt;&gt;"","Scheduled",CHPP_DELAY[[#This Row],[UNSCH MTN]]&lt;&gt;"","Unscheduled"),"")</f>
        <v>Unscheduled</v>
      </c>
      <c r="G323" s="26">
        <f>24*(DAY(EOMONTH(CHPP_DELAY[[#This Row],[DATE]],0)))</f>
        <v>744</v>
      </c>
      <c r="H323" s="14">
        <v>0.85</v>
      </c>
      <c r="I323" s="14">
        <v>0.9</v>
      </c>
      <c r="J323" s="14"/>
      <c r="K323" s="14"/>
      <c r="L323" s="3">
        <v>45730</v>
      </c>
      <c r="M323" s="6">
        <v>0.63124999999999998</v>
      </c>
      <c r="N323" s="6">
        <v>0.63541666666666663</v>
      </c>
      <c r="O323" t="s">
        <v>19</v>
      </c>
      <c r="P323" t="s">
        <v>20</v>
      </c>
      <c r="Q323" s="11">
        <v>4.1666666666666519E-3</v>
      </c>
      <c r="S323" t="s">
        <v>155</v>
      </c>
      <c r="Y323" t="s">
        <v>123</v>
      </c>
      <c r="AA323" t="str" cm="1">
        <f t="array" ref="AA32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24" spans="2:27" x14ac:dyDescent="0.25">
      <c r="B324" s="7">
        <f>_xlfn.ISOWEEKNUM(CHPP_DELAY[[#This Row],[DATE]])</f>
        <v>11</v>
      </c>
      <c r="C324" s="2" t="str">
        <f>UPPER(TEXT(MONTH(CHPP_DELAY[[#This Row],[DATE]])*29,"mmm"))</f>
        <v>MAR</v>
      </c>
      <c r="D324" s="27">
        <f>YEAR(CHPP_DELAY[[#This Row],[DATE]])</f>
        <v>2025</v>
      </c>
      <c r="E324" s="11">
        <f>(CHPP_DELAY[[#This Row],[START]]-CHPP_DELAY[[#This Row],[STOP]])*24</f>
        <v>0.10000000000000231</v>
      </c>
      <c r="F324" s="14" t="str" cm="1">
        <f t="array" ref="F324">_xlfn.IFNA(_xlfn.IFS(CHPP_DELAY[[#This Row],[SCH MTN]]&lt;&gt;"","Scheduled",CHPP_DELAY[[#This Row],[UNSCH MTN]]&lt;&gt;"","Unscheduled"),"")</f>
        <v>Unscheduled</v>
      </c>
      <c r="G324" s="26">
        <f>24*(DAY(EOMONTH(CHPP_DELAY[[#This Row],[DATE]],0)))</f>
        <v>744</v>
      </c>
      <c r="H324" s="14">
        <v>0.85</v>
      </c>
      <c r="I324" s="14">
        <v>0.9</v>
      </c>
      <c r="J324" s="14"/>
      <c r="K324" s="14"/>
      <c r="L324" s="3">
        <v>45730</v>
      </c>
      <c r="M324" s="6">
        <v>0.79513888888888884</v>
      </c>
      <c r="N324" s="6">
        <v>0.7993055555555556</v>
      </c>
      <c r="O324" t="s">
        <v>19</v>
      </c>
      <c r="P324" t="s">
        <v>20</v>
      </c>
      <c r="Q324" s="11">
        <v>4.1666666666667629E-3</v>
      </c>
      <c r="S324" t="s">
        <v>155</v>
      </c>
      <c r="Y324" t="s">
        <v>123</v>
      </c>
      <c r="AA324" t="str" cm="1">
        <f t="array" ref="AA32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25" spans="2:27" x14ac:dyDescent="0.25">
      <c r="B325" s="7">
        <f>_xlfn.ISOWEEKNUM(CHPP_DELAY[[#This Row],[DATE]])</f>
        <v>11</v>
      </c>
      <c r="C325" s="2" t="str">
        <f>UPPER(TEXT(MONTH(CHPP_DELAY[[#This Row],[DATE]])*29,"mmm"))</f>
        <v>MAR</v>
      </c>
      <c r="D325" s="27">
        <f>YEAR(CHPP_DELAY[[#This Row],[DATE]])</f>
        <v>2025</v>
      </c>
      <c r="E325" s="11">
        <f>(CHPP_DELAY[[#This Row],[START]]-CHPP_DELAY[[#This Row],[STOP]])*24</f>
        <v>1.116666666666668</v>
      </c>
      <c r="F325" s="14" t="str" cm="1">
        <f t="array" ref="F325">_xlfn.IFNA(_xlfn.IFS(CHPP_DELAY[[#This Row],[SCH MTN]]&lt;&gt;"","Scheduled",CHPP_DELAY[[#This Row],[UNSCH MTN]]&lt;&gt;"","Unscheduled"),"")</f>
        <v/>
      </c>
      <c r="G325" s="26">
        <f>24*(DAY(EOMONTH(CHPP_DELAY[[#This Row],[DATE]],0)))</f>
        <v>744</v>
      </c>
      <c r="H325" s="14">
        <v>0.85</v>
      </c>
      <c r="I325" s="14">
        <v>0.9</v>
      </c>
      <c r="J325" s="14"/>
      <c r="K325" s="14"/>
      <c r="L325" s="3">
        <v>45730</v>
      </c>
      <c r="M325" s="6">
        <v>0.96388888888888891</v>
      </c>
      <c r="N325" s="6">
        <v>1.0104166666666667</v>
      </c>
      <c r="O325" t="s">
        <v>53</v>
      </c>
      <c r="P325" t="s">
        <v>54</v>
      </c>
      <c r="Q325" s="11">
        <v>4.6527777777777835E-2</v>
      </c>
      <c r="V325" t="s">
        <v>162</v>
      </c>
      <c r="Y325" t="s">
        <v>202</v>
      </c>
      <c r="AA325" t="str" cm="1">
        <f t="array" ref="AA325">_xlfn.IFS(AND(CHPP_DELAY[[#This Row],[Column1]]="",CHPP_DELAY[[#This Row],[Column2]]=""),"",CHPP_DELAY[[#This Row],[Column1]]&lt;&gt;"",CHPP_DELAY[[#This Row],[Column1]],CHPP_DELAY[[#This Row],[Column2]]&lt;&gt;"",CHPP_DELAY[[#This Row],[Column2]])</f>
        <v>Feeder breaker_block (due to oversize OB)</v>
      </c>
    </row>
    <row r="326" spans="2:27" x14ac:dyDescent="0.25">
      <c r="B326" s="7">
        <f>_xlfn.ISOWEEKNUM(CHPP_DELAY[[#This Row],[DATE]])</f>
        <v>11</v>
      </c>
      <c r="C326" s="2" t="str">
        <f>UPPER(TEXT(MONTH(CHPP_DELAY[[#This Row],[DATE]])*29,"mmm"))</f>
        <v>MAR</v>
      </c>
      <c r="D326" s="27">
        <f>YEAR(CHPP_DELAY[[#This Row],[DATE]])</f>
        <v>2025</v>
      </c>
      <c r="E326" s="11">
        <f>(CHPP_DELAY[[#This Row],[START]]-CHPP_DELAY[[#This Row],[STOP]])*24</f>
        <v>2.2999999999999998</v>
      </c>
      <c r="F326" s="14" t="str" cm="1">
        <f t="array" ref="F326">_xlfn.IFNA(_xlfn.IFS(CHPP_DELAY[[#This Row],[SCH MTN]]&lt;&gt;"","Scheduled",CHPP_DELAY[[#This Row],[UNSCH MTN]]&lt;&gt;"","Unscheduled"),"")</f>
        <v/>
      </c>
      <c r="G326" s="26">
        <f>24*(DAY(EOMONTH(CHPP_DELAY[[#This Row],[DATE]],0)))</f>
        <v>744</v>
      </c>
      <c r="H326" s="14">
        <v>0.85</v>
      </c>
      <c r="I326" s="14">
        <v>0.9</v>
      </c>
      <c r="J326" s="14"/>
      <c r="K326" s="14"/>
      <c r="L326" s="3">
        <v>45731</v>
      </c>
      <c r="M326" s="6">
        <v>0.25277777777777777</v>
      </c>
      <c r="N326" s="6">
        <v>0.34861111111111109</v>
      </c>
      <c r="O326" t="s">
        <v>83</v>
      </c>
      <c r="P326" t="s">
        <v>29</v>
      </c>
      <c r="Q326" s="11">
        <v>9.5833333333333326E-2</v>
      </c>
      <c r="V326" t="s">
        <v>161</v>
      </c>
      <c r="Y326" t="s">
        <v>211</v>
      </c>
      <c r="AA326" t="str" cm="1">
        <f t="array" ref="AA326">_xlfn.IFS(AND(CHPP_DELAY[[#This Row],[Column1]]="",CHPP_DELAY[[#This Row],[Column2]]=""),"",CHPP_DELAY[[#This Row],[Column1]]&lt;&gt;"",CHPP_DELAY[[#This Row],[Column1]],CHPP_DELAY[[#This Row],[Column2]]&lt;&gt;"",CHPP_DELAY[[#This Row],[Column2]])</f>
        <v>Thickener_torque_high (due to oxidized material)</v>
      </c>
    </row>
    <row r="327" spans="2:27" x14ac:dyDescent="0.25">
      <c r="B327" s="7">
        <f>_xlfn.ISOWEEKNUM(CHPP_DELAY[[#This Row],[DATE]])</f>
        <v>11</v>
      </c>
      <c r="C327" s="2" t="str">
        <f>UPPER(TEXT(MONTH(CHPP_DELAY[[#This Row],[DATE]])*29,"mmm"))</f>
        <v>MAR</v>
      </c>
      <c r="D327" s="27">
        <f>YEAR(CHPP_DELAY[[#This Row],[DATE]])</f>
        <v>2025</v>
      </c>
      <c r="E327" s="11">
        <f>(CHPP_DELAY[[#This Row],[START]]-CHPP_DELAY[[#This Row],[STOP]])*24</f>
        <v>4.9999999999999822E-2</v>
      </c>
      <c r="F327" s="14" t="str" cm="1">
        <f t="array" ref="F327">_xlfn.IFNA(_xlfn.IFS(CHPP_DELAY[[#This Row],[SCH MTN]]&lt;&gt;"","Scheduled",CHPP_DELAY[[#This Row],[UNSCH MTN]]&lt;&gt;"","Unscheduled"),"")</f>
        <v/>
      </c>
      <c r="G327" s="26">
        <f>24*(DAY(EOMONTH(CHPP_DELAY[[#This Row],[DATE]],0)))</f>
        <v>744</v>
      </c>
      <c r="H327" s="14">
        <v>0.85</v>
      </c>
      <c r="I327" s="14">
        <v>0.9</v>
      </c>
      <c r="J327" s="14"/>
      <c r="K327" s="14"/>
      <c r="L327" s="3">
        <v>45731</v>
      </c>
      <c r="M327" s="6">
        <v>0.50694444444444442</v>
      </c>
      <c r="N327" s="6">
        <v>0.50902777777777775</v>
      </c>
      <c r="O327" t="s">
        <v>93</v>
      </c>
      <c r="P327" t="s">
        <v>94</v>
      </c>
      <c r="Q327" s="11">
        <v>2.0833333333333259E-3</v>
      </c>
      <c r="V327" t="s">
        <v>162</v>
      </c>
      <c r="Y327" t="s">
        <v>125</v>
      </c>
      <c r="AA327" t="str" cm="1">
        <f t="array" ref="AA327">_xlfn.IFS(AND(CHPP_DELAY[[#This Row],[Column1]]="",CHPP_DELAY[[#This Row],[Column2]]=""),"",CHPP_DELAY[[#This Row],[Column1]]&lt;&gt;"",CHPP_DELAY[[#This Row],[Column1]],CHPP_DELAY[[#This Row],[Column2]]&lt;&gt;"",CHPP_DELAY[[#This Row],[Column2]])</f>
        <v>Secondary sizer_block (due to oversize OB)</v>
      </c>
    </row>
    <row r="328" spans="2:27" x14ac:dyDescent="0.25">
      <c r="B328" s="7">
        <f>_xlfn.ISOWEEKNUM(CHPP_DELAY[[#This Row],[DATE]])</f>
        <v>11</v>
      </c>
      <c r="C328" s="2" t="str">
        <f>UPPER(TEXT(MONTH(CHPP_DELAY[[#This Row],[DATE]])*29,"mmm"))</f>
        <v>MAR</v>
      </c>
      <c r="D328" s="27">
        <f>YEAR(CHPP_DELAY[[#This Row],[DATE]])</f>
        <v>2025</v>
      </c>
      <c r="E328" s="11">
        <f>(CHPP_DELAY[[#This Row],[START]]-CHPP_DELAY[[#This Row],[STOP]])*24</f>
        <v>0.41666666666666785</v>
      </c>
      <c r="F328" s="14" t="str" cm="1">
        <f t="array" ref="F328">_xlfn.IFNA(_xlfn.IFS(CHPP_DELAY[[#This Row],[SCH MTN]]&lt;&gt;"","Scheduled",CHPP_DELAY[[#This Row],[UNSCH MTN]]&lt;&gt;"","Unscheduled"),"")</f>
        <v/>
      </c>
      <c r="G328" s="26">
        <f>24*(DAY(EOMONTH(CHPP_DELAY[[#This Row],[DATE]],0)))</f>
        <v>744</v>
      </c>
      <c r="H328" s="14">
        <v>0.85</v>
      </c>
      <c r="I328" s="14">
        <v>0.9</v>
      </c>
      <c r="J328" s="14"/>
      <c r="K328" s="14"/>
      <c r="L328" s="3">
        <v>45731</v>
      </c>
      <c r="M328" s="6">
        <v>0.57291666666666663</v>
      </c>
      <c r="N328" s="6">
        <v>0.59027777777777779</v>
      </c>
      <c r="O328" t="s">
        <v>81</v>
      </c>
      <c r="P328" t="s">
        <v>82</v>
      </c>
      <c r="Q328" s="11">
        <v>1.736111111111116E-2</v>
      </c>
      <c r="V328" t="s">
        <v>702</v>
      </c>
      <c r="Y328" t="s">
        <v>789</v>
      </c>
      <c r="AA328" t="str" cm="1">
        <f t="array" ref="AA328">_xlfn.IFS(AND(CHPP_DELAY[[#This Row],[Column1]]="",CHPP_DELAY[[#This Row],[Column2]]=""),"",CHPP_DELAY[[#This Row],[Column1]]&lt;&gt;"",CHPP_DELAY[[#This Row],[Column1]],CHPP_DELAY[[#This Row],[Column2]]&lt;&gt;"",CHPP_DELAY[[#This Row],[Column2]])</f>
        <v>Feed bin_low level (due to the material position is too far from hopper)</v>
      </c>
    </row>
    <row r="329" spans="2:27" x14ac:dyDescent="0.25">
      <c r="B329" s="7">
        <f>_xlfn.ISOWEEKNUM(CHPP_DELAY[[#This Row],[DATE]])</f>
        <v>11</v>
      </c>
      <c r="C329" s="2" t="str">
        <f>UPPER(TEXT(MONTH(CHPP_DELAY[[#This Row],[DATE]])*29,"mmm"))</f>
        <v>MAR</v>
      </c>
      <c r="D329" s="27">
        <f>YEAR(CHPP_DELAY[[#This Row],[DATE]])</f>
        <v>2025</v>
      </c>
      <c r="E329" s="11">
        <f>(CHPP_DELAY[[#This Row],[START]]-CHPP_DELAY[[#This Row],[STOP]])*24</f>
        <v>0.61666666666666714</v>
      </c>
      <c r="F329" s="14" t="str" cm="1">
        <f t="array" ref="F329">_xlfn.IFNA(_xlfn.IFS(CHPP_DELAY[[#This Row],[SCH MTN]]&lt;&gt;"","Scheduled",CHPP_DELAY[[#This Row],[UNSCH MTN]]&lt;&gt;"","Unscheduled"),"")</f>
        <v/>
      </c>
      <c r="G329" s="26">
        <f>24*(DAY(EOMONTH(CHPP_DELAY[[#This Row],[DATE]],0)))</f>
        <v>744</v>
      </c>
      <c r="H329" s="14">
        <v>0.85</v>
      </c>
      <c r="I329" s="14">
        <v>0.9</v>
      </c>
      <c r="J329" s="14"/>
      <c r="K329" s="14"/>
      <c r="L329" s="3">
        <v>45732</v>
      </c>
      <c r="M329" s="6">
        <v>0.49305555555555558</v>
      </c>
      <c r="N329" s="6">
        <v>0.51875000000000004</v>
      </c>
      <c r="O329" t="s">
        <v>81</v>
      </c>
      <c r="P329" t="s">
        <v>82</v>
      </c>
      <c r="Q329" s="11">
        <v>2.5694444444444464E-2</v>
      </c>
      <c r="V329" t="s">
        <v>702</v>
      </c>
      <c r="Y329" t="s">
        <v>789</v>
      </c>
      <c r="AA329" t="str" cm="1">
        <f t="array" ref="AA329">_xlfn.IFS(AND(CHPP_DELAY[[#This Row],[Column1]]="",CHPP_DELAY[[#This Row],[Column2]]=""),"",CHPP_DELAY[[#This Row],[Column1]]&lt;&gt;"",CHPP_DELAY[[#This Row],[Column1]],CHPP_DELAY[[#This Row],[Column2]]&lt;&gt;"",CHPP_DELAY[[#This Row],[Column2]])</f>
        <v>Feed bin_low level (due to the material position is too far from hopper)</v>
      </c>
    </row>
    <row r="330" spans="2:27" x14ac:dyDescent="0.25">
      <c r="B330" s="7">
        <f>_xlfn.ISOWEEKNUM(CHPP_DELAY[[#This Row],[DATE]])</f>
        <v>11</v>
      </c>
      <c r="C330" s="2" t="str">
        <f>UPPER(TEXT(MONTH(CHPP_DELAY[[#This Row],[DATE]])*29,"mmm"))</f>
        <v>MAR</v>
      </c>
      <c r="D330" s="27">
        <f>YEAR(CHPP_DELAY[[#This Row],[DATE]])</f>
        <v>2025</v>
      </c>
      <c r="E330" s="11">
        <f>(CHPP_DELAY[[#This Row],[START]]-CHPP_DELAY[[#This Row],[STOP]])*24</f>
        <v>0.41666666666666519</v>
      </c>
      <c r="F330" s="14" t="str" cm="1">
        <f t="array" ref="F330">_xlfn.IFNA(_xlfn.IFS(CHPP_DELAY[[#This Row],[SCH MTN]]&lt;&gt;"","Scheduled",CHPP_DELAY[[#This Row],[UNSCH MTN]]&lt;&gt;"","Unscheduled"),"")</f>
        <v/>
      </c>
      <c r="G330" s="26">
        <f>24*(DAY(EOMONTH(CHPP_DELAY[[#This Row],[DATE]],0)))</f>
        <v>744</v>
      </c>
      <c r="H330" s="14">
        <v>0.85</v>
      </c>
      <c r="I330" s="14">
        <v>0.9</v>
      </c>
      <c r="J330" s="14"/>
      <c r="K330" s="14"/>
      <c r="L330" s="3">
        <v>45732</v>
      </c>
      <c r="M330" s="6">
        <v>0.84097222222222223</v>
      </c>
      <c r="N330" s="6">
        <v>0.85833333333333328</v>
      </c>
      <c r="O330" t="s">
        <v>81</v>
      </c>
      <c r="P330" t="s">
        <v>82</v>
      </c>
      <c r="Q330" s="11">
        <v>1.7361111111111049E-2</v>
      </c>
      <c r="V330" t="s">
        <v>702</v>
      </c>
      <c r="Y330" t="s">
        <v>789</v>
      </c>
      <c r="AA330" t="str" cm="1">
        <f t="array" ref="AA330">_xlfn.IFS(AND(CHPP_DELAY[[#This Row],[Column1]]="",CHPP_DELAY[[#This Row],[Column2]]=""),"",CHPP_DELAY[[#This Row],[Column1]]&lt;&gt;"",CHPP_DELAY[[#This Row],[Column1]],CHPP_DELAY[[#This Row],[Column2]]&lt;&gt;"",CHPP_DELAY[[#This Row],[Column2]])</f>
        <v>Feed bin_low level (due to the material position is too far from hopper)</v>
      </c>
    </row>
    <row r="331" spans="2:27" x14ac:dyDescent="0.25">
      <c r="B331" s="7">
        <f>_xlfn.ISOWEEKNUM(CHPP_DELAY[[#This Row],[DATE]])</f>
        <v>12</v>
      </c>
      <c r="C331" s="2" t="str">
        <f>UPPER(TEXT(MONTH(CHPP_DELAY[[#This Row],[DATE]])*29,"mmm"))</f>
        <v>MAR</v>
      </c>
      <c r="D331" s="27">
        <f>YEAR(CHPP_DELAY[[#This Row],[DATE]])</f>
        <v>2025</v>
      </c>
      <c r="E331" s="11">
        <f>(CHPP_DELAY[[#This Row],[START]]-CHPP_DELAY[[#This Row],[STOP]])*24</f>
        <v>0.18333333333333268</v>
      </c>
      <c r="F331" s="14" t="str" cm="1">
        <f t="array" ref="F331">_xlfn.IFNA(_xlfn.IFS(CHPP_DELAY[[#This Row],[SCH MTN]]&lt;&gt;"","Scheduled",CHPP_DELAY[[#This Row],[UNSCH MTN]]&lt;&gt;"","Unscheduled"),"")</f>
        <v/>
      </c>
      <c r="G331" s="26">
        <f>24*(DAY(EOMONTH(CHPP_DELAY[[#This Row],[DATE]],0)))</f>
        <v>744</v>
      </c>
      <c r="H331" s="14">
        <v>0.85</v>
      </c>
      <c r="I331" s="14">
        <v>0.9</v>
      </c>
      <c r="J331" s="14"/>
      <c r="K331" s="14"/>
      <c r="L331" s="3">
        <v>45733</v>
      </c>
      <c r="M331" s="6">
        <v>0.55277777777777781</v>
      </c>
      <c r="N331" s="6">
        <v>0.56041666666666667</v>
      </c>
      <c r="O331" t="s">
        <v>79</v>
      </c>
      <c r="P331" t="s">
        <v>80</v>
      </c>
      <c r="Q331" s="11">
        <v>7.6388888888888618E-3</v>
      </c>
      <c r="V331" t="s">
        <v>161</v>
      </c>
      <c r="Y331" t="s">
        <v>713</v>
      </c>
      <c r="AA331" t="str" cm="1">
        <f t="array" ref="AA331">_xlfn.IFS(AND(CHPP_DELAY[[#This Row],[Column1]]="",CHPP_DELAY[[#This Row],[Column2]]=""),"",CHPP_DELAY[[#This Row],[Column1]]&lt;&gt;"",CHPP_DELAY[[#This Row],[Column1]],CHPP_DELAY[[#This Row],[Column2]]&lt;&gt;"",CHPP_DELAY[[#This Row],[Column2]])</f>
        <v>Tertiary sizer_block (due to sticky material)</v>
      </c>
    </row>
    <row r="332" spans="2:27" x14ac:dyDescent="0.25">
      <c r="B332" s="7">
        <f>_xlfn.ISOWEEKNUM(CHPP_DELAY[[#This Row],[DATE]])</f>
        <v>12</v>
      </c>
      <c r="C332" s="2" t="str">
        <f>UPPER(TEXT(MONTH(CHPP_DELAY[[#This Row],[DATE]])*29,"mmm"))</f>
        <v>MAR</v>
      </c>
      <c r="D332" s="27">
        <f>YEAR(CHPP_DELAY[[#This Row],[DATE]])</f>
        <v>2025</v>
      </c>
      <c r="E332" s="11">
        <f>(CHPP_DELAY[[#This Row],[START]]-CHPP_DELAY[[#This Row],[STOP]])*24</f>
        <v>9.1499999999999968</v>
      </c>
      <c r="F332" s="14" t="str" cm="1">
        <f t="array" ref="F332">_xlfn.IFNA(_xlfn.IFS(CHPP_DELAY[[#This Row],[SCH MTN]]&lt;&gt;"","Scheduled",CHPP_DELAY[[#This Row],[UNSCH MTN]]&lt;&gt;"","Unscheduled"),"")</f>
        <v>Scheduled</v>
      </c>
      <c r="G332" s="26">
        <f>24*(DAY(EOMONTH(CHPP_DELAY[[#This Row],[DATE]],0)))</f>
        <v>744</v>
      </c>
      <c r="H332" s="14">
        <v>0.85</v>
      </c>
      <c r="I332" s="14">
        <v>0.9</v>
      </c>
      <c r="J332" s="14"/>
      <c r="K332" s="14"/>
      <c r="L332" s="3">
        <v>45733</v>
      </c>
      <c r="M332" s="6">
        <v>0.77152777777777781</v>
      </c>
      <c r="N332" s="6">
        <v>1.1527777777777777</v>
      </c>
      <c r="O332" t="s">
        <v>13</v>
      </c>
      <c r="P332" t="s">
        <v>58</v>
      </c>
      <c r="Q332" s="11">
        <v>0.38124999999999987</v>
      </c>
      <c r="R332" t="s">
        <v>13</v>
      </c>
      <c r="Y332" t="s">
        <v>185</v>
      </c>
      <c r="AA332" t="str" cm="1">
        <f t="array" ref="AA332">_xlfn.IFS(AND(CHPP_DELAY[[#This Row],[Column1]]="",CHPP_DELAY[[#This Row],[Column2]]=""),"",CHPP_DELAY[[#This Row],[Column1]]&lt;&gt;"",CHPP_DELAY[[#This Row],[Column1]],CHPP_DELAY[[#This Row],[Column2]]&lt;&gt;"",CHPP_DELAY[[#This Row],[Column2]])</f>
        <v>Maintenance day</v>
      </c>
    </row>
    <row r="333" spans="2:27" x14ac:dyDescent="0.25">
      <c r="B333" s="7">
        <f>_xlfn.ISOWEEKNUM(CHPP_DELAY[[#This Row],[DATE]])</f>
        <v>12</v>
      </c>
      <c r="C333" s="2" t="str">
        <f>UPPER(TEXT(MONTH(CHPP_DELAY[[#This Row],[DATE]])*29,"mmm"))</f>
        <v>MAR</v>
      </c>
      <c r="D333" s="27">
        <f>YEAR(CHPP_DELAY[[#This Row],[DATE]])</f>
        <v>2025</v>
      </c>
      <c r="E333" s="11">
        <f>(CHPP_DELAY[[#This Row],[START]]-CHPP_DELAY[[#This Row],[STOP]])*24</f>
        <v>2.333333333333333</v>
      </c>
      <c r="F333" s="14" t="str" cm="1">
        <f t="array" ref="F333">_xlfn.IFNA(_xlfn.IFS(CHPP_DELAY[[#This Row],[SCH MTN]]&lt;&gt;"","Scheduled",CHPP_DELAY[[#This Row],[UNSCH MTN]]&lt;&gt;"","Unscheduled"),"")</f>
        <v>Unscheduled</v>
      </c>
      <c r="G333" s="26">
        <f>24*(DAY(EOMONTH(CHPP_DELAY[[#This Row],[DATE]],0)))</f>
        <v>744</v>
      </c>
      <c r="H333" s="14">
        <v>0.85</v>
      </c>
      <c r="I333" s="14">
        <v>0.9</v>
      </c>
      <c r="J333" s="14"/>
      <c r="K333" s="14"/>
      <c r="L333" s="3">
        <v>45733</v>
      </c>
      <c r="M333" s="6">
        <v>0.15277777777777779</v>
      </c>
      <c r="N333" s="6">
        <v>0.25</v>
      </c>
      <c r="O333" t="s">
        <v>35</v>
      </c>
      <c r="P333" t="s">
        <v>36</v>
      </c>
      <c r="Q333" s="11">
        <v>9.722222222222221E-2</v>
      </c>
      <c r="S333" t="s">
        <v>201</v>
      </c>
      <c r="Y333" t="s">
        <v>790</v>
      </c>
      <c r="AA333" t="str" cm="1">
        <f t="array" ref="AA333">_xlfn.IFS(AND(CHPP_DELAY[[#This Row],[Column1]]="",CHPP_DELAY[[#This Row],[Column2]]=""),"",CHPP_DELAY[[#This Row],[Column1]]&lt;&gt;"",CHPP_DELAY[[#This Row],[Column1]],CHPP_DELAY[[#This Row],[Column2]]&lt;&gt;"",CHPP_DELAY[[#This Row],[Column2]])</f>
        <v>Sinks screen_sprayer_repair (due to sprayer detached)</v>
      </c>
    </row>
    <row r="334" spans="2:27" x14ac:dyDescent="0.25">
      <c r="B334" s="7">
        <f>_xlfn.ISOWEEKNUM(CHPP_DELAY[[#This Row],[DATE]])</f>
        <v>12</v>
      </c>
      <c r="C334" s="2" t="str">
        <f>UPPER(TEXT(MONTH(CHPP_DELAY[[#This Row],[DATE]])*29,"mmm"))</f>
        <v>MAR</v>
      </c>
      <c r="D334" s="27">
        <f>YEAR(CHPP_DELAY[[#This Row],[DATE]])</f>
        <v>2025</v>
      </c>
      <c r="E334" s="11">
        <f>(CHPP_DELAY[[#This Row],[START]]-CHPP_DELAY[[#This Row],[STOP]])*24</f>
        <v>1.1166666666666667</v>
      </c>
      <c r="F334" s="14" t="str" cm="1">
        <f t="array" ref="F334">_xlfn.IFNA(_xlfn.IFS(CHPP_DELAY[[#This Row],[SCH MTN]]&lt;&gt;"","Scheduled",CHPP_DELAY[[#This Row],[UNSCH MTN]]&lt;&gt;"","Unscheduled"),"")</f>
        <v>Unscheduled</v>
      </c>
      <c r="G334" s="26">
        <f>24*(DAY(EOMONTH(CHPP_DELAY[[#This Row],[DATE]],0)))</f>
        <v>744</v>
      </c>
      <c r="H334" s="14">
        <v>0.85</v>
      </c>
      <c r="I334" s="14">
        <v>0.9</v>
      </c>
      <c r="J334" s="14"/>
      <c r="K334" s="14"/>
      <c r="L334" s="3">
        <v>45734</v>
      </c>
      <c r="M334" s="6">
        <v>0.25</v>
      </c>
      <c r="N334" s="6">
        <v>0.29652777777777778</v>
      </c>
      <c r="O334" t="s">
        <v>35</v>
      </c>
      <c r="P334" t="s">
        <v>36</v>
      </c>
      <c r="Q334" s="11">
        <v>4.6527777777777779E-2</v>
      </c>
      <c r="S334" t="s">
        <v>201</v>
      </c>
      <c r="Y334" t="s">
        <v>790</v>
      </c>
      <c r="AA334" t="str" cm="1">
        <f t="array" ref="AA334">_xlfn.IFS(AND(CHPP_DELAY[[#This Row],[Column1]]="",CHPP_DELAY[[#This Row],[Column2]]=""),"",CHPP_DELAY[[#This Row],[Column1]]&lt;&gt;"",CHPP_DELAY[[#This Row],[Column1]],CHPP_DELAY[[#This Row],[Column2]]&lt;&gt;"",CHPP_DELAY[[#This Row],[Column2]])</f>
        <v>Sinks screen_sprayer_repair (due to sprayer detached)</v>
      </c>
    </row>
    <row r="335" spans="2:27" x14ac:dyDescent="0.25">
      <c r="B335" s="7">
        <f>_xlfn.ISOWEEKNUM(CHPP_DELAY[[#This Row],[DATE]])</f>
        <v>12</v>
      </c>
      <c r="C335" s="2" t="str">
        <f>UPPER(TEXT(MONTH(CHPP_DELAY[[#This Row],[DATE]])*29,"mmm"))</f>
        <v>MAR</v>
      </c>
      <c r="D335" s="27">
        <f>YEAR(CHPP_DELAY[[#This Row],[DATE]])</f>
        <v>2025</v>
      </c>
      <c r="E335" s="11">
        <f>(CHPP_DELAY[[#This Row],[START]]-CHPP_DELAY[[#This Row],[STOP]])*24</f>
        <v>1.3833333333333311</v>
      </c>
      <c r="F335" s="14" t="str" cm="1">
        <f t="array" ref="F335">_xlfn.IFNA(_xlfn.IFS(CHPP_DELAY[[#This Row],[SCH MTN]]&lt;&gt;"","Scheduled",CHPP_DELAY[[#This Row],[UNSCH MTN]]&lt;&gt;"","Unscheduled"),"")</f>
        <v/>
      </c>
      <c r="G335" s="26">
        <f>24*(DAY(EOMONTH(CHPP_DELAY[[#This Row],[DATE]],0)))</f>
        <v>744</v>
      </c>
      <c r="H335" s="14">
        <v>0.85</v>
      </c>
      <c r="I335" s="14">
        <v>0.9</v>
      </c>
      <c r="J335" s="14"/>
      <c r="K335" s="14"/>
      <c r="L335" s="3">
        <v>45734</v>
      </c>
      <c r="M335" s="6">
        <v>1.0215277777777778</v>
      </c>
      <c r="N335" s="6">
        <v>1.0791666666666666</v>
      </c>
      <c r="O335" t="s">
        <v>83</v>
      </c>
      <c r="P335" t="s">
        <v>29</v>
      </c>
      <c r="Q335" s="11">
        <v>5.7638888888888795E-2</v>
      </c>
      <c r="V335" t="s">
        <v>161</v>
      </c>
      <c r="Y335" t="s">
        <v>211</v>
      </c>
      <c r="AA335" t="str" cm="1">
        <f t="array" ref="AA335">_xlfn.IFS(AND(CHPP_DELAY[[#This Row],[Column1]]="",CHPP_DELAY[[#This Row],[Column2]]=""),"",CHPP_DELAY[[#This Row],[Column1]]&lt;&gt;"",CHPP_DELAY[[#This Row],[Column1]],CHPP_DELAY[[#This Row],[Column2]]&lt;&gt;"",CHPP_DELAY[[#This Row],[Column2]])</f>
        <v>Thickener_torque_high (due to oxidized material)</v>
      </c>
    </row>
    <row r="336" spans="2:27" x14ac:dyDescent="0.25">
      <c r="B336" s="7">
        <f>_xlfn.ISOWEEKNUM(CHPP_DELAY[[#This Row],[DATE]])</f>
        <v>12</v>
      </c>
      <c r="C336" s="2" t="str">
        <f>UPPER(TEXT(MONTH(CHPP_DELAY[[#This Row],[DATE]])*29,"mmm"))</f>
        <v>MAR</v>
      </c>
      <c r="D336" s="27">
        <f>YEAR(CHPP_DELAY[[#This Row],[DATE]])</f>
        <v>2025</v>
      </c>
      <c r="E336" s="11">
        <f>(CHPP_DELAY[[#This Row],[START]]-CHPP_DELAY[[#This Row],[STOP]])*24</f>
        <v>0.25000000000000011</v>
      </c>
      <c r="F336" s="14" t="str" cm="1">
        <f t="array" ref="F336">_xlfn.IFNA(_xlfn.IFS(CHPP_DELAY[[#This Row],[SCH MTN]]&lt;&gt;"","Scheduled",CHPP_DELAY[[#This Row],[UNSCH MTN]]&lt;&gt;"","Unscheduled"),"")</f>
        <v>Unscheduled</v>
      </c>
      <c r="G336" s="26">
        <f>24*(DAY(EOMONTH(CHPP_DELAY[[#This Row],[DATE]],0)))</f>
        <v>744</v>
      </c>
      <c r="H336" s="14">
        <v>0.85</v>
      </c>
      <c r="I336" s="14">
        <v>0.9</v>
      </c>
      <c r="J336" s="14"/>
      <c r="K336" s="14"/>
      <c r="L336" s="3">
        <v>45734</v>
      </c>
      <c r="M336" s="6">
        <v>9.0972222222222218E-2</v>
      </c>
      <c r="N336" s="6">
        <v>0.10138888888888889</v>
      </c>
      <c r="O336" t="s">
        <v>14</v>
      </c>
      <c r="P336" t="s">
        <v>15</v>
      </c>
      <c r="Q336" s="11">
        <v>1.0416666666666671E-2</v>
      </c>
      <c r="S336" t="s">
        <v>155</v>
      </c>
      <c r="Y336" t="s">
        <v>786</v>
      </c>
      <c r="AA336" t="str" cm="1">
        <f t="array" ref="AA336">_xlfn.IFS(AND(CHPP_DELAY[[#This Row],[Column1]]="",CHPP_DELAY[[#This Row],[Column2]]=""),"",CHPP_DELAY[[#This Row],[Column1]]&lt;&gt;"",CHPP_DELAY[[#This Row],[Column1]],CHPP_DELAY[[#This Row],[Column2]]&lt;&gt;"",CHPP_DELAY[[#This Row],[Column2]])</f>
        <v>Reject sampler_hammer instream (due to problem in motor brake)</v>
      </c>
    </row>
    <row r="337" spans="2:27" x14ac:dyDescent="0.25">
      <c r="B337" s="7">
        <f>_xlfn.ISOWEEKNUM(CHPP_DELAY[[#This Row],[DATE]])</f>
        <v>12</v>
      </c>
      <c r="C337" s="2" t="str">
        <f>UPPER(TEXT(MONTH(CHPP_DELAY[[#This Row],[DATE]])*29,"mmm"))</f>
        <v>MAR</v>
      </c>
      <c r="D337" s="27">
        <f>YEAR(CHPP_DELAY[[#This Row],[DATE]])</f>
        <v>2025</v>
      </c>
      <c r="E337" s="11">
        <f>(CHPP_DELAY[[#This Row],[START]]-CHPP_DELAY[[#This Row],[STOP]])*24</f>
        <v>1.1000000000000001</v>
      </c>
      <c r="F337" s="14" t="str" cm="1">
        <f t="array" ref="F337">_xlfn.IFNA(_xlfn.IFS(CHPP_DELAY[[#This Row],[SCH MTN]]&lt;&gt;"","Scheduled",CHPP_DELAY[[#This Row],[UNSCH MTN]]&lt;&gt;"","Unscheduled"),"")</f>
        <v/>
      </c>
      <c r="G337" s="26">
        <f>24*(DAY(EOMONTH(CHPP_DELAY[[#This Row],[DATE]],0)))</f>
        <v>744</v>
      </c>
      <c r="H337" s="14">
        <v>0.85</v>
      </c>
      <c r="I337" s="14">
        <v>0.9</v>
      </c>
      <c r="J337" s="14"/>
      <c r="K337" s="14"/>
      <c r="L337" s="3">
        <v>45735</v>
      </c>
      <c r="M337" s="6">
        <v>0.26180555555555557</v>
      </c>
      <c r="N337" s="6">
        <v>0.30763888888888891</v>
      </c>
      <c r="O337" t="s">
        <v>81</v>
      </c>
      <c r="P337" t="s">
        <v>82</v>
      </c>
      <c r="Q337" s="11">
        <v>4.5833333333333337E-2</v>
      </c>
      <c r="V337" t="s">
        <v>175</v>
      </c>
      <c r="Y337" t="s">
        <v>791</v>
      </c>
      <c r="AA337" t="str" cm="1">
        <f t="array" ref="AA337">_xlfn.IFS(AND(CHPP_DELAY[[#This Row],[Column1]]="",CHPP_DELAY[[#This Row],[Column2]]=""),"",CHPP_DELAY[[#This Row],[Column1]]&lt;&gt;"",CHPP_DELAY[[#This Row],[Column1]],CHPP_DELAY[[#This Row],[Column2]]&lt;&gt;"",CHPP_DELAY[[#This Row],[Column2]])</f>
        <v>Plant feed bin_low level (due to only one loader available)</v>
      </c>
    </row>
    <row r="338" spans="2:27" x14ac:dyDescent="0.25">
      <c r="B338" s="7">
        <f>_xlfn.ISOWEEKNUM(CHPP_DELAY[[#This Row],[DATE]])</f>
        <v>12</v>
      </c>
      <c r="C338" s="2" t="str">
        <f>UPPER(TEXT(MONTH(CHPP_DELAY[[#This Row],[DATE]])*29,"mmm"))</f>
        <v>MAR</v>
      </c>
      <c r="D338" s="27">
        <f>YEAR(CHPP_DELAY[[#This Row],[DATE]])</f>
        <v>2025</v>
      </c>
      <c r="E338" s="11">
        <f>(CHPP_DELAY[[#This Row],[START]]-CHPP_DELAY[[#This Row],[STOP]])*24</f>
        <v>0.10000000000000231</v>
      </c>
      <c r="F338" s="14" t="str" cm="1">
        <f t="array" ref="F338">_xlfn.IFNA(_xlfn.IFS(CHPP_DELAY[[#This Row],[SCH MTN]]&lt;&gt;"","Scheduled",CHPP_DELAY[[#This Row],[UNSCH MTN]]&lt;&gt;"","Unscheduled"),"")</f>
        <v/>
      </c>
      <c r="G338" s="26">
        <f>24*(DAY(EOMONTH(CHPP_DELAY[[#This Row],[DATE]],0)))</f>
        <v>744</v>
      </c>
      <c r="H338" s="14">
        <v>0.85</v>
      </c>
      <c r="I338" s="14">
        <v>0.9</v>
      </c>
      <c r="J338" s="14"/>
      <c r="K338" s="14"/>
      <c r="L338" s="3">
        <v>45735</v>
      </c>
      <c r="M338" s="6">
        <v>0.7006944444444444</v>
      </c>
      <c r="N338" s="6">
        <v>0.70486111111111116</v>
      </c>
      <c r="O338" t="s">
        <v>19</v>
      </c>
      <c r="P338" t="s">
        <v>20</v>
      </c>
      <c r="Q338" s="11">
        <v>4.1666666666667629E-3</v>
      </c>
      <c r="U338" t="s">
        <v>137</v>
      </c>
      <c r="Y338" t="s">
        <v>180</v>
      </c>
      <c r="AA338" t="str" cm="1">
        <f t="array" ref="AA33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339" spans="2:27" x14ac:dyDescent="0.25">
      <c r="B339" s="7">
        <f>_xlfn.ISOWEEKNUM(CHPP_DELAY[[#This Row],[DATE]])</f>
        <v>12</v>
      </c>
      <c r="C339" s="2" t="str">
        <f>UPPER(TEXT(MONTH(CHPP_DELAY[[#This Row],[DATE]])*29,"mmm"))</f>
        <v>MAR</v>
      </c>
      <c r="D339" s="27">
        <f>YEAR(CHPP_DELAY[[#This Row],[DATE]])</f>
        <v>2025</v>
      </c>
      <c r="E339" s="11">
        <f>(CHPP_DELAY[[#This Row],[START]]-CHPP_DELAY[[#This Row],[STOP]])*24</f>
        <v>0.9666666666666659</v>
      </c>
      <c r="F339" s="14" t="str" cm="1">
        <f t="array" ref="F339">_xlfn.IFNA(_xlfn.IFS(CHPP_DELAY[[#This Row],[SCH MTN]]&lt;&gt;"","Scheduled",CHPP_DELAY[[#This Row],[UNSCH MTN]]&lt;&gt;"","Unscheduled"),"")</f>
        <v/>
      </c>
      <c r="G339" s="26">
        <f>24*(DAY(EOMONTH(CHPP_DELAY[[#This Row],[DATE]],0)))</f>
        <v>744</v>
      </c>
      <c r="H339" s="14">
        <v>0.85</v>
      </c>
      <c r="I339" s="14">
        <v>0.9</v>
      </c>
      <c r="J339" s="14"/>
      <c r="K339" s="14"/>
      <c r="L339" s="3">
        <v>45735</v>
      </c>
      <c r="M339" s="6">
        <v>0.72499999999999998</v>
      </c>
      <c r="N339" s="6">
        <v>0.76527777777777772</v>
      </c>
      <c r="O339" t="s">
        <v>81</v>
      </c>
      <c r="P339" t="s">
        <v>82</v>
      </c>
      <c r="Q339" s="11">
        <v>4.0277777777777746E-2</v>
      </c>
      <c r="V339" t="s">
        <v>175</v>
      </c>
      <c r="Y339" t="s">
        <v>791</v>
      </c>
      <c r="AA339" t="str" cm="1">
        <f t="array" ref="AA339">_xlfn.IFS(AND(CHPP_DELAY[[#This Row],[Column1]]="",CHPP_DELAY[[#This Row],[Column2]]=""),"",CHPP_DELAY[[#This Row],[Column1]]&lt;&gt;"",CHPP_DELAY[[#This Row],[Column1]],CHPP_DELAY[[#This Row],[Column2]]&lt;&gt;"",CHPP_DELAY[[#This Row],[Column2]])</f>
        <v>Plant feed bin_low level (due to only one loader available)</v>
      </c>
    </row>
    <row r="340" spans="2:27" x14ac:dyDescent="0.25">
      <c r="B340" s="7">
        <f>_xlfn.ISOWEEKNUM(CHPP_DELAY[[#This Row],[DATE]])</f>
        <v>12</v>
      </c>
      <c r="C340" s="2" t="str">
        <f>UPPER(TEXT(MONTH(CHPP_DELAY[[#This Row],[DATE]])*29,"mmm"))</f>
        <v>MAR</v>
      </c>
      <c r="D340" s="27">
        <f>YEAR(CHPP_DELAY[[#This Row],[DATE]])</f>
        <v>2025</v>
      </c>
      <c r="E340" s="11">
        <f>(CHPP_DELAY[[#This Row],[START]]-CHPP_DELAY[[#This Row],[STOP]])*24</f>
        <v>0.79999999999999982</v>
      </c>
      <c r="F340" s="14" t="str" cm="1">
        <f t="array" ref="F340">_xlfn.IFNA(_xlfn.IFS(CHPP_DELAY[[#This Row],[SCH MTN]]&lt;&gt;"","Scheduled",CHPP_DELAY[[#This Row],[UNSCH MTN]]&lt;&gt;"","Unscheduled"),"")</f>
        <v/>
      </c>
      <c r="G340" s="26">
        <f>24*(DAY(EOMONTH(CHPP_DELAY[[#This Row],[DATE]],0)))</f>
        <v>744</v>
      </c>
      <c r="H340" s="14">
        <v>0.85</v>
      </c>
      <c r="I340" s="14">
        <v>0.9</v>
      </c>
      <c r="J340" s="14"/>
      <c r="K340" s="14"/>
      <c r="L340" s="3">
        <v>45735</v>
      </c>
      <c r="M340" s="6">
        <v>0.80694444444444446</v>
      </c>
      <c r="N340" s="6">
        <v>0.84027777777777779</v>
      </c>
      <c r="O340" t="s">
        <v>81</v>
      </c>
      <c r="P340" t="s">
        <v>82</v>
      </c>
      <c r="Q340" s="11">
        <v>3.3333333333333326E-2</v>
      </c>
      <c r="V340" t="s">
        <v>175</v>
      </c>
      <c r="Y340" t="s">
        <v>791</v>
      </c>
      <c r="AA340" t="str" cm="1">
        <f t="array" ref="AA340">_xlfn.IFS(AND(CHPP_DELAY[[#This Row],[Column1]]="",CHPP_DELAY[[#This Row],[Column2]]=""),"",CHPP_DELAY[[#This Row],[Column1]]&lt;&gt;"",CHPP_DELAY[[#This Row],[Column1]],CHPP_DELAY[[#This Row],[Column2]]&lt;&gt;"",CHPP_DELAY[[#This Row],[Column2]])</f>
        <v>Plant feed bin_low level (due to only one loader available)</v>
      </c>
    </row>
    <row r="341" spans="2:27" x14ac:dyDescent="0.25">
      <c r="B341" s="7">
        <f>_xlfn.ISOWEEKNUM(CHPP_DELAY[[#This Row],[DATE]])</f>
        <v>12</v>
      </c>
      <c r="C341" s="2" t="str">
        <f>UPPER(TEXT(MONTH(CHPP_DELAY[[#This Row],[DATE]])*29,"mmm"))</f>
        <v>MAR</v>
      </c>
      <c r="D341" s="27">
        <f>YEAR(CHPP_DELAY[[#This Row],[DATE]])</f>
        <v>2025</v>
      </c>
      <c r="E341" s="11">
        <f>(CHPP_DELAY[[#This Row],[START]]-CHPP_DELAY[[#This Row],[STOP]])*24</f>
        <v>1.416666666666667</v>
      </c>
      <c r="F341" s="14" t="str" cm="1">
        <f t="array" ref="F341">_xlfn.IFNA(_xlfn.IFS(CHPP_DELAY[[#This Row],[SCH MTN]]&lt;&gt;"","Scheduled",CHPP_DELAY[[#This Row],[UNSCH MTN]]&lt;&gt;"","Unscheduled"),"")</f>
        <v/>
      </c>
      <c r="G341" s="26">
        <f>24*(DAY(EOMONTH(CHPP_DELAY[[#This Row],[DATE]],0)))</f>
        <v>744</v>
      </c>
      <c r="H341" s="14">
        <v>0.85</v>
      </c>
      <c r="I341" s="14">
        <v>0.9</v>
      </c>
      <c r="J341" s="14"/>
      <c r="K341" s="14"/>
      <c r="L341" s="3">
        <v>45736</v>
      </c>
      <c r="M341" s="6">
        <v>0.25208333333333333</v>
      </c>
      <c r="N341" s="6">
        <v>0.31111111111111112</v>
      </c>
      <c r="O341" t="s">
        <v>81</v>
      </c>
      <c r="P341" t="s">
        <v>82</v>
      </c>
      <c r="Q341" s="11">
        <v>5.902777777777779E-2</v>
      </c>
      <c r="V341" t="s">
        <v>175</v>
      </c>
      <c r="Y341" t="s">
        <v>792</v>
      </c>
      <c r="AA341" t="str" cm="1">
        <f t="array" ref="AA341">_xlfn.IFS(AND(CHPP_DELAY[[#This Row],[Column1]]="",CHPP_DELAY[[#This Row],[Column2]]=""),"",CHPP_DELAY[[#This Row],[Column1]]&lt;&gt;"",CHPP_DELAY[[#This Row],[Column1]],CHPP_DELAY[[#This Row],[Column2]]&lt;&gt;"",CHPP_DELAY[[#This Row],[Column2]])</f>
        <v>Plant feed bin_low level (due to only one Loader available)</v>
      </c>
    </row>
    <row r="342" spans="2:27" x14ac:dyDescent="0.25">
      <c r="B342" s="7">
        <f>_xlfn.ISOWEEKNUM(CHPP_DELAY[[#This Row],[DATE]])</f>
        <v>12</v>
      </c>
      <c r="C342" s="2" t="str">
        <f>UPPER(TEXT(MONTH(CHPP_DELAY[[#This Row],[DATE]])*29,"mmm"))</f>
        <v>MAR</v>
      </c>
      <c r="D342" s="27">
        <f>YEAR(CHPP_DELAY[[#This Row],[DATE]])</f>
        <v>2025</v>
      </c>
      <c r="E342" s="11">
        <f>(CHPP_DELAY[[#This Row],[START]]-CHPP_DELAY[[#This Row],[STOP]])*24</f>
        <v>2.6333333333333333</v>
      </c>
      <c r="F342" s="14" t="str" cm="1">
        <f t="array" ref="F342">_xlfn.IFNA(_xlfn.IFS(CHPP_DELAY[[#This Row],[SCH MTN]]&lt;&gt;"","Scheduled",CHPP_DELAY[[#This Row],[UNSCH MTN]]&lt;&gt;"","Unscheduled"),"")</f>
        <v/>
      </c>
      <c r="G342" s="26">
        <f>24*(DAY(EOMONTH(CHPP_DELAY[[#This Row],[DATE]],0)))</f>
        <v>744</v>
      </c>
      <c r="H342" s="14">
        <v>0.85</v>
      </c>
      <c r="I342" s="14">
        <v>0.9</v>
      </c>
      <c r="J342" s="14"/>
      <c r="K342" s="14"/>
      <c r="L342" s="3">
        <v>45736</v>
      </c>
      <c r="M342" s="6">
        <v>0.37430555555555556</v>
      </c>
      <c r="N342" s="6">
        <v>0.48402777777777778</v>
      </c>
      <c r="O342" t="s">
        <v>81</v>
      </c>
      <c r="P342" t="s">
        <v>82</v>
      </c>
      <c r="Q342" s="11">
        <v>0.10972222222222222</v>
      </c>
      <c r="V342" t="s">
        <v>175</v>
      </c>
      <c r="Y342" t="s">
        <v>792</v>
      </c>
      <c r="AA342" t="str" cm="1">
        <f t="array" ref="AA342">_xlfn.IFS(AND(CHPP_DELAY[[#This Row],[Column1]]="",CHPP_DELAY[[#This Row],[Column2]]=""),"",CHPP_DELAY[[#This Row],[Column1]]&lt;&gt;"",CHPP_DELAY[[#This Row],[Column1]],CHPP_DELAY[[#This Row],[Column2]]&lt;&gt;"",CHPP_DELAY[[#This Row],[Column2]])</f>
        <v>Plant feed bin_low level (due to only one Loader available)</v>
      </c>
    </row>
    <row r="343" spans="2:27" x14ac:dyDescent="0.25">
      <c r="B343" s="7">
        <f>_xlfn.ISOWEEKNUM(CHPP_DELAY[[#This Row],[DATE]])</f>
        <v>12</v>
      </c>
      <c r="C343" s="2" t="str">
        <f>UPPER(TEXT(MONTH(CHPP_DELAY[[#This Row],[DATE]])*29,"mmm"))</f>
        <v>MAR</v>
      </c>
      <c r="D343" s="27">
        <f>YEAR(CHPP_DELAY[[#This Row],[DATE]])</f>
        <v>2025</v>
      </c>
      <c r="E343" s="11">
        <f>(CHPP_DELAY[[#This Row],[START]]-CHPP_DELAY[[#This Row],[STOP]])*24</f>
        <v>4.9999999999999822E-2</v>
      </c>
      <c r="F343" s="14" t="str" cm="1">
        <f t="array" ref="F343">_xlfn.IFNA(_xlfn.IFS(CHPP_DELAY[[#This Row],[SCH MTN]]&lt;&gt;"","Scheduled",CHPP_DELAY[[#This Row],[UNSCH MTN]]&lt;&gt;"","Unscheduled"),"")</f>
        <v/>
      </c>
      <c r="G343" s="26">
        <f>24*(DAY(EOMONTH(CHPP_DELAY[[#This Row],[DATE]],0)))</f>
        <v>744</v>
      </c>
      <c r="H343" s="14">
        <v>0.85</v>
      </c>
      <c r="I343" s="14">
        <v>0.9</v>
      </c>
      <c r="J343" s="14"/>
      <c r="K343" s="14"/>
      <c r="L343" s="3">
        <v>45737</v>
      </c>
      <c r="M343" s="6">
        <v>0.3527777777777778</v>
      </c>
      <c r="N343" s="6">
        <v>0.35486111111111113</v>
      </c>
      <c r="O343" t="s">
        <v>16</v>
      </c>
      <c r="P343" t="s">
        <v>17</v>
      </c>
      <c r="Q343" s="11">
        <v>2.0833333333333259E-3</v>
      </c>
      <c r="V343" t="s">
        <v>165</v>
      </c>
      <c r="Y343" t="s">
        <v>206</v>
      </c>
      <c r="AA343" t="str" cm="1">
        <f t="array" ref="AA343">_xlfn.IFS(AND(CHPP_DELAY[[#This Row],[Column1]]="",CHPP_DELAY[[#This Row],[Column2]]=""),"",CHPP_DELAY[[#This Row],[Column1]]&lt;&gt;"",CHPP_DELAY[[#This Row],[Column1]],CHPP_DELAY[[#This Row],[Column2]]&lt;&gt;"",CHPP_DELAY[[#This Row],[Column2]])</f>
        <v>Desliming screen_grizzly_block (due to rubber contamination)</v>
      </c>
    </row>
    <row r="344" spans="2:27" x14ac:dyDescent="0.25">
      <c r="B344" s="7">
        <f>_xlfn.ISOWEEKNUM(CHPP_DELAY[[#This Row],[DATE]])</f>
        <v>12</v>
      </c>
      <c r="C344" s="2" t="str">
        <f>UPPER(TEXT(MONTH(CHPP_DELAY[[#This Row],[DATE]])*29,"mmm"))</f>
        <v>MAR</v>
      </c>
      <c r="D344" s="27">
        <f>YEAR(CHPP_DELAY[[#This Row],[DATE]])</f>
        <v>2025</v>
      </c>
      <c r="E344" s="11">
        <f>(CHPP_DELAY[[#This Row],[START]]-CHPP_DELAY[[#This Row],[STOP]])*24</f>
        <v>0.53333333333333277</v>
      </c>
      <c r="F344" s="14" t="str" cm="1">
        <f t="array" ref="F344">_xlfn.IFNA(_xlfn.IFS(CHPP_DELAY[[#This Row],[SCH MTN]]&lt;&gt;"","Scheduled",CHPP_DELAY[[#This Row],[UNSCH MTN]]&lt;&gt;"","Unscheduled"),"")</f>
        <v/>
      </c>
      <c r="G344" s="26">
        <f>24*(DAY(EOMONTH(CHPP_DELAY[[#This Row],[DATE]],0)))</f>
        <v>744</v>
      </c>
      <c r="H344" s="14">
        <v>0.85</v>
      </c>
      <c r="I344" s="14">
        <v>0.9</v>
      </c>
      <c r="J344" s="14"/>
      <c r="K344" s="14"/>
      <c r="L344" s="3">
        <v>45737</v>
      </c>
      <c r="M344" s="6">
        <v>0.43611111111111112</v>
      </c>
      <c r="N344" s="6">
        <v>0.45833333333333331</v>
      </c>
      <c r="O344" t="s">
        <v>81</v>
      </c>
      <c r="P344" t="s">
        <v>82</v>
      </c>
      <c r="Q344" s="11">
        <v>2.2222222222222199E-2</v>
      </c>
      <c r="V344" t="s">
        <v>175</v>
      </c>
      <c r="Y344" t="s">
        <v>792</v>
      </c>
      <c r="AA344" t="str" cm="1">
        <f t="array" ref="AA344">_xlfn.IFS(AND(CHPP_DELAY[[#This Row],[Column1]]="",CHPP_DELAY[[#This Row],[Column2]]=""),"",CHPP_DELAY[[#This Row],[Column1]]&lt;&gt;"",CHPP_DELAY[[#This Row],[Column1]],CHPP_DELAY[[#This Row],[Column2]]&lt;&gt;"",CHPP_DELAY[[#This Row],[Column2]])</f>
        <v>Plant feed bin_low level (due to only one Loader available)</v>
      </c>
    </row>
    <row r="345" spans="2:27" x14ac:dyDescent="0.25">
      <c r="B345" s="7">
        <f>_xlfn.ISOWEEKNUM(CHPP_DELAY[[#This Row],[DATE]])</f>
        <v>12</v>
      </c>
      <c r="C345" s="2" t="str">
        <f>UPPER(TEXT(MONTH(CHPP_DELAY[[#This Row],[DATE]])*29,"mmm"))</f>
        <v>MAR</v>
      </c>
      <c r="D345" s="27">
        <f>YEAR(CHPP_DELAY[[#This Row],[DATE]])</f>
        <v>2025</v>
      </c>
      <c r="E345" s="11">
        <f>(CHPP_DELAY[[#This Row],[START]]-CHPP_DELAY[[#This Row],[STOP]])*24</f>
        <v>1.0000000000000004</v>
      </c>
      <c r="F345" s="14" t="str" cm="1">
        <f t="array" ref="F345">_xlfn.IFNA(_xlfn.IFS(CHPP_DELAY[[#This Row],[SCH MTN]]&lt;&gt;"","Scheduled",CHPP_DELAY[[#This Row],[UNSCH MTN]]&lt;&gt;"","Unscheduled"),"")</f>
        <v/>
      </c>
      <c r="G345" s="26">
        <f>24*(DAY(EOMONTH(CHPP_DELAY[[#This Row],[DATE]],0)))</f>
        <v>744</v>
      </c>
      <c r="H345" s="14">
        <v>0.85</v>
      </c>
      <c r="I345" s="14">
        <v>0.9</v>
      </c>
      <c r="J345" s="14"/>
      <c r="K345" s="14"/>
      <c r="L345" s="3">
        <v>45737</v>
      </c>
      <c r="M345" s="6">
        <v>0.45833333333333331</v>
      </c>
      <c r="N345" s="6">
        <v>0.5</v>
      </c>
      <c r="O345" t="s">
        <v>58</v>
      </c>
      <c r="P345" t="s">
        <v>58</v>
      </c>
      <c r="Q345" s="11">
        <v>4.1666666666666685E-2</v>
      </c>
      <c r="X345" t="s">
        <v>167</v>
      </c>
      <c r="Y345" t="s">
        <v>167</v>
      </c>
      <c r="AA345" t="str" cm="1">
        <f t="array" ref="AA345">_xlfn.IFS(AND(CHPP_DELAY[[#This Row],[Column1]]="",CHPP_DELAY[[#This Row],[Column2]]=""),"",CHPP_DELAY[[#This Row],[Column1]]&lt;&gt;"",CHPP_DELAY[[#This Row],[Column1]],CHPP_DELAY[[#This Row],[Column2]]&lt;&gt;"",CHPP_DELAY[[#This Row],[Column2]])</f>
        <v>Friday Prayer</v>
      </c>
    </row>
    <row r="346" spans="2:27" x14ac:dyDescent="0.25">
      <c r="B346" s="7">
        <f>_xlfn.ISOWEEKNUM(CHPP_DELAY[[#This Row],[DATE]])</f>
        <v>12</v>
      </c>
      <c r="C346" s="2" t="str">
        <f>UPPER(TEXT(MONTH(CHPP_DELAY[[#This Row],[DATE]])*29,"mmm"))</f>
        <v>MAR</v>
      </c>
      <c r="D346" s="27">
        <f>YEAR(CHPP_DELAY[[#This Row],[DATE]])</f>
        <v>2025</v>
      </c>
      <c r="E346" s="11">
        <f>(CHPP_DELAY[[#This Row],[START]]-CHPP_DELAY[[#This Row],[STOP]])*24</f>
        <v>1.4333333333333336</v>
      </c>
      <c r="F346" s="14" t="str" cm="1">
        <f t="array" ref="F346">_xlfn.IFNA(_xlfn.IFS(CHPP_DELAY[[#This Row],[SCH MTN]]&lt;&gt;"","Scheduled",CHPP_DELAY[[#This Row],[UNSCH MTN]]&lt;&gt;"","Unscheduled"),"")</f>
        <v/>
      </c>
      <c r="G346" s="26">
        <f>24*(DAY(EOMONTH(CHPP_DELAY[[#This Row],[DATE]],0)))</f>
        <v>744</v>
      </c>
      <c r="H346" s="14">
        <v>0.85</v>
      </c>
      <c r="I346" s="14">
        <v>0.9</v>
      </c>
      <c r="J346" s="14"/>
      <c r="K346" s="14"/>
      <c r="L346" s="3">
        <v>45737</v>
      </c>
      <c r="M346" s="6">
        <v>0.5</v>
      </c>
      <c r="N346" s="6">
        <v>0.55972222222222223</v>
      </c>
      <c r="O346" t="s">
        <v>81</v>
      </c>
      <c r="P346" t="s">
        <v>82</v>
      </c>
      <c r="Q346" s="11">
        <v>5.9722222222222232E-2</v>
      </c>
      <c r="V346" t="s">
        <v>175</v>
      </c>
      <c r="Y346" t="s">
        <v>792</v>
      </c>
      <c r="AA346" t="str" cm="1">
        <f t="array" ref="AA346">_xlfn.IFS(AND(CHPP_DELAY[[#This Row],[Column1]]="",CHPP_DELAY[[#This Row],[Column2]]=""),"",CHPP_DELAY[[#This Row],[Column1]]&lt;&gt;"",CHPP_DELAY[[#This Row],[Column1]],CHPP_DELAY[[#This Row],[Column2]]&lt;&gt;"",CHPP_DELAY[[#This Row],[Column2]])</f>
        <v>Plant feed bin_low level (due to only one Loader available)</v>
      </c>
    </row>
    <row r="347" spans="2:27" x14ac:dyDescent="0.25">
      <c r="B347" s="7">
        <f>_xlfn.ISOWEEKNUM(CHPP_DELAY[[#This Row],[DATE]])</f>
        <v>12</v>
      </c>
      <c r="C347" s="2" t="str">
        <f>UPPER(TEXT(MONTH(CHPP_DELAY[[#This Row],[DATE]])*29,"mmm"))</f>
        <v>MAR</v>
      </c>
      <c r="D347" s="27">
        <f>YEAR(CHPP_DELAY[[#This Row],[DATE]])</f>
        <v>2025</v>
      </c>
      <c r="E347" s="11">
        <f>(CHPP_DELAY[[#This Row],[START]]-CHPP_DELAY[[#This Row],[STOP]])*24</f>
        <v>8.3333333333333037E-2</v>
      </c>
      <c r="F347" s="14" t="str" cm="1">
        <f t="array" ref="F347">_xlfn.IFNA(_xlfn.IFS(CHPP_DELAY[[#This Row],[SCH MTN]]&lt;&gt;"","Scheduled",CHPP_DELAY[[#This Row],[UNSCH MTN]]&lt;&gt;"","Unscheduled"),"")</f>
        <v/>
      </c>
      <c r="G347" s="26">
        <f>24*(DAY(EOMONTH(CHPP_DELAY[[#This Row],[DATE]],0)))</f>
        <v>744</v>
      </c>
      <c r="H347" s="14">
        <v>0.85</v>
      </c>
      <c r="I347" s="14">
        <v>0.9</v>
      </c>
      <c r="J347" s="14"/>
      <c r="K347" s="14"/>
      <c r="L347" s="3">
        <v>45737</v>
      </c>
      <c r="M347" s="6">
        <v>0.78333333333333333</v>
      </c>
      <c r="N347" s="6">
        <v>0.78680555555555554</v>
      </c>
      <c r="O347" t="s">
        <v>19</v>
      </c>
      <c r="P347" t="s">
        <v>20</v>
      </c>
      <c r="Q347" s="11">
        <v>3.4722222222222099E-3</v>
      </c>
      <c r="U347" t="s">
        <v>137</v>
      </c>
      <c r="Y347" t="s">
        <v>180</v>
      </c>
      <c r="AA347" t="str" cm="1">
        <f t="array" ref="AA34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348" spans="2:27" x14ac:dyDescent="0.25">
      <c r="B348" s="7">
        <f>_xlfn.ISOWEEKNUM(CHPP_DELAY[[#This Row],[DATE]])</f>
        <v>12</v>
      </c>
      <c r="C348" s="2" t="str">
        <f>UPPER(TEXT(MONTH(CHPP_DELAY[[#This Row],[DATE]])*29,"mmm"))</f>
        <v>MAR</v>
      </c>
      <c r="D348" s="27">
        <f>YEAR(CHPP_DELAY[[#This Row],[DATE]])</f>
        <v>2025</v>
      </c>
      <c r="E348" s="11">
        <f>(CHPP_DELAY[[#This Row],[START]]-CHPP_DELAY[[#This Row],[STOP]])*24</f>
        <v>0.11666666666666625</v>
      </c>
      <c r="F348" s="14" t="str" cm="1">
        <f t="array" ref="F348">_xlfn.IFNA(_xlfn.IFS(CHPP_DELAY[[#This Row],[SCH MTN]]&lt;&gt;"","Scheduled",CHPP_DELAY[[#This Row],[UNSCH MTN]]&lt;&gt;"","Unscheduled"),"")</f>
        <v/>
      </c>
      <c r="G348" s="26">
        <f>24*(DAY(EOMONTH(CHPP_DELAY[[#This Row],[DATE]],0)))</f>
        <v>744</v>
      </c>
      <c r="H348" s="14">
        <v>0.85</v>
      </c>
      <c r="I348" s="14">
        <v>0.9</v>
      </c>
      <c r="J348" s="14"/>
      <c r="K348" s="14"/>
      <c r="L348" s="3">
        <v>45737</v>
      </c>
      <c r="M348" s="6">
        <v>0.93819444444444444</v>
      </c>
      <c r="N348" s="6">
        <v>0.94305555555555554</v>
      </c>
      <c r="O348" t="s">
        <v>19</v>
      </c>
      <c r="P348" t="s">
        <v>20</v>
      </c>
      <c r="Q348" s="11">
        <v>4.8611111111110938E-3</v>
      </c>
      <c r="U348" t="s">
        <v>137</v>
      </c>
      <c r="Y348" t="s">
        <v>180</v>
      </c>
      <c r="AA348" t="str" cm="1">
        <f t="array" ref="AA34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349" spans="2:27" x14ac:dyDescent="0.25">
      <c r="B349" s="7">
        <f>_xlfn.ISOWEEKNUM(CHPP_DELAY[[#This Row],[DATE]])</f>
        <v>12</v>
      </c>
      <c r="C349" s="2" t="str">
        <f>UPPER(TEXT(MONTH(CHPP_DELAY[[#This Row],[DATE]])*29,"mmm"))</f>
        <v>MAR</v>
      </c>
      <c r="D349" s="27">
        <f>YEAR(CHPP_DELAY[[#This Row],[DATE]])</f>
        <v>2025</v>
      </c>
      <c r="E349" s="11">
        <f>(CHPP_DELAY[[#This Row],[START]]-CHPP_DELAY[[#This Row],[STOP]])*24</f>
        <v>0.10000000000000231</v>
      </c>
      <c r="F349" s="14" t="str" cm="1">
        <f t="array" ref="F349">_xlfn.IFNA(_xlfn.IFS(CHPP_DELAY[[#This Row],[SCH MTN]]&lt;&gt;"","Scheduled",CHPP_DELAY[[#This Row],[UNSCH MTN]]&lt;&gt;"","Unscheduled"),"")</f>
        <v/>
      </c>
      <c r="G349" s="26">
        <f>24*(DAY(EOMONTH(CHPP_DELAY[[#This Row],[DATE]],0)))</f>
        <v>744</v>
      </c>
      <c r="H349" s="14">
        <v>0.85</v>
      </c>
      <c r="I349" s="14">
        <v>0.9</v>
      </c>
      <c r="J349" s="14"/>
      <c r="K349" s="14"/>
      <c r="L349" s="3">
        <v>45737</v>
      </c>
      <c r="M349" s="6">
        <v>0.95208333333333328</v>
      </c>
      <c r="N349" s="6">
        <v>0.95625000000000004</v>
      </c>
      <c r="O349" t="s">
        <v>19</v>
      </c>
      <c r="P349" t="s">
        <v>20</v>
      </c>
      <c r="Q349" s="11">
        <v>4.1666666666667629E-3</v>
      </c>
      <c r="U349" t="s">
        <v>137</v>
      </c>
      <c r="Y349" t="s">
        <v>180</v>
      </c>
      <c r="AA349" t="str" cm="1">
        <f t="array" ref="AA34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350" spans="2:27" x14ac:dyDescent="0.25">
      <c r="B350" s="7">
        <f>_xlfn.ISOWEEKNUM(CHPP_DELAY[[#This Row],[DATE]])</f>
        <v>12</v>
      </c>
      <c r="C350" s="2" t="str">
        <f>UPPER(TEXT(MONTH(CHPP_DELAY[[#This Row],[DATE]])*29,"mmm"))</f>
        <v>MAR</v>
      </c>
      <c r="D350" s="27">
        <f>YEAR(CHPP_DELAY[[#This Row],[DATE]])</f>
        <v>2025</v>
      </c>
      <c r="E350" s="11">
        <f>(CHPP_DELAY[[#This Row],[START]]-CHPP_DELAY[[#This Row],[STOP]])*24</f>
        <v>0.2166666666666659</v>
      </c>
      <c r="F350" s="14" t="str" cm="1">
        <f t="array" ref="F350">_xlfn.IFNA(_xlfn.IFS(CHPP_DELAY[[#This Row],[SCH MTN]]&lt;&gt;"","Scheduled",CHPP_DELAY[[#This Row],[UNSCH MTN]]&lt;&gt;"","Unscheduled"),"")</f>
        <v/>
      </c>
      <c r="G350" s="26">
        <f>24*(DAY(EOMONTH(CHPP_DELAY[[#This Row],[DATE]],0)))</f>
        <v>744</v>
      </c>
      <c r="H350" s="14">
        <v>0.85</v>
      </c>
      <c r="I350" s="14">
        <v>0.9</v>
      </c>
      <c r="J350" s="14"/>
      <c r="K350" s="14"/>
      <c r="L350" s="3">
        <v>45737</v>
      </c>
      <c r="M350" s="6">
        <v>0.96736111111111112</v>
      </c>
      <c r="N350" s="6">
        <v>0.97638888888888886</v>
      </c>
      <c r="O350" t="s">
        <v>19</v>
      </c>
      <c r="P350" t="s">
        <v>20</v>
      </c>
      <c r="Q350" s="11">
        <v>9.0277777777777457E-3</v>
      </c>
      <c r="U350" t="s">
        <v>137</v>
      </c>
      <c r="Y350" t="s">
        <v>180</v>
      </c>
      <c r="AA350" t="str" cm="1">
        <f t="array" ref="AA35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351" spans="2:27" x14ac:dyDescent="0.25">
      <c r="B351" s="7">
        <f>_xlfn.ISOWEEKNUM(CHPP_DELAY[[#This Row],[DATE]])</f>
        <v>12</v>
      </c>
      <c r="C351" s="2" t="str">
        <f>UPPER(TEXT(MONTH(CHPP_DELAY[[#This Row],[DATE]])*29,"mmm"))</f>
        <v>MAR</v>
      </c>
      <c r="D351" s="27">
        <f>YEAR(CHPP_DELAY[[#This Row],[DATE]])</f>
        <v>2025</v>
      </c>
      <c r="E351" s="11">
        <f>(CHPP_DELAY[[#This Row],[START]]-CHPP_DELAY[[#This Row],[STOP]])*24</f>
        <v>0.26666666666666572</v>
      </c>
      <c r="F351" s="14" t="str" cm="1">
        <f t="array" ref="F351">_xlfn.IFNA(_xlfn.IFS(CHPP_DELAY[[#This Row],[SCH MTN]]&lt;&gt;"","Scheduled",CHPP_DELAY[[#This Row],[UNSCH MTN]]&lt;&gt;"","Unscheduled"),"")</f>
        <v/>
      </c>
      <c r="G351" s="26">
        <f>24*(DAY(EOMONTH(CHPP_DELAY[[#This Row],[DATE]],0)))</f>
        <v>744</v>
      </c>
      <c r="H351" s="14">
        <v>0.85</v>
      </c>
      <c r="I351" s="14">
        <v>0.9</v>
      </c>
      <c r="J351" s="14"/>
      <c r="K351" s="14"/>
      <c r="L351" s="3">
        <v>45737</v>
      </c>
      <c r="M351" s="6">
        <v>1.1520833333333333</v>
      </c>
      <c r="N351" s="6">
        <v>1.1631944444444444</v>
      </c>
      <c r="O351" t="s">
        <v>51</v>
      </c>
      <c r="P351" t="s">
        <v>178</v>
      </c>
      <c r="Q351" s="11">
        <v>1.1111111111111072E-2</v>
      </c>
      <c r="U351" t="s">
        <v>137</v>
      </c>
      <c r="Y351" t="s">
        <v>793</v>
      </c>
      <c r="AA351" t="str" cm="1">
        <f t="array" ref="AA351">_xlfn.IFS(AND(CHPP_DELAY[[#This Row],[Column1]]="",CHPP_DELAY[[#This Row],[Column2]]=""),"",CHPP_DELAY[[#This Row],[Column1]]&lt;&gt;"",CHPP_DELAY[[#This Row],[Column1]],CHPP_DELAY[[#This Row],[Column2]]&lt;&gt;"",CHPP_DELAY[[#This Row],[Column2]])</f>
        <v>Boom conveyor_tilt switch_active (due to contact with stock pile)</v>
      </c>
    </row>
    <row r="352" spans="2:27" x14ac:dyDescent="0.25">
      <c r="B352" s="7">
        <f>_xlfn.ISOWEEKNUM(CHPP_DELAY[[#This Row],[DATE]])</f>
        <v>12</v>
      </c>
      <c r="C352" s="2" t="str">
        <f>UPPER(TEXT(MONTH(CHPP_DELAY[[#This Row],[DATE]])*29,"mmm"))</f>
        <v>MAR</v>
      </c>
      <c r="D352" s="27">
        <f>YEAR(CHPP_DELAY[[#This Row],[DATE]])</f>
        <v>2025</v>
      </c>
      <c r="E352" s="11">
        <f>(CHPP_DELAY[[#This Row],[START]]-CHPP_DELAY[[#This Row],[STOP]])*24</f>
        <v>3.3333333333333215E-2</v>
      </c>
      <c r="F352" s="14" t="str" cm="1">
        <f t="array" ref="F352">_xlfn.IFNA(_xlfn.IFS(CHPP_DELAY[[#This Row],[SCH MTN]]&lt;&gt;"","Scheduled",CHPP_DELAY[[#This Row],[UNSCH MTN]]&lt;&gt;"","Unscheduled"),"")</f>
        <v>Unscheduled</v>
      </c>
      <c r="G352" s="26">
        <f>24*(DAY(EOMONTH(CHPP_DELAY[[#This Row],[DATE]],0)))</f>
        <v>744</v>
      </c>
      <c r="H352" s="14">
        <v>0.85</v>
      </c>
      <c r="I352" s="14">
        <v>0.9</v>
      </c>
      <c r="J352" s="14"/>
      <c r="K352" s="14"/>
      <c r="L352" s="3">
        <v>45737</v>
      </c>
      <c r="M352" s="6">
        <v>1.2375</v>
      </c>
      <c r="N352" s="6">
        <v>1.2388888888888889</v>
      </c>
      <c r="O352" t="s">
        <v>41</v>
      </c>
      <c r="P352" t="s">
        <v>42</v>
      </c>
      <c r="Q352" s="11">
        <v>1.388888888888884E-3</v>
      </c>
      <c r="S352" t="s">
        <v>155</v>
      </c>
      <c r="Y352" t="s">
        <v>676</v>
      </c>
      <c r="AA352" t="str" cm="1">
        <f t="array" ref="AA352">_xlfn.IFS(AND(CHPP_DELAY[[#This Row],[Column1]]="",CHPP_DELAY[[#This Row],[Column2]]=""),"",CHPP_DELAY[[#This Row],[Column1]]&lt;&gt;"",CHPP_DELAY[[#This Row],[Column1]],CHPP_DELAY[[#This Row],[Column2]]&lt;&gt;"",CHPP_DELAY[[#This Row],[Column2]])</f>
        <v>Plant feed sampler_hammer instream (due to problem in motor brake)</v>
      </c>
    </row>
    <row r="353" spans="2:27" x14ac:dyDescent="0.25">
      <c r="B353" s="7">
        <f>_xlfn.ISOWEEKNUM(CHPP_DELAY[[#This Row],[DATE]])</f>
        <v>12</v>
      </c>
      <c r="C353" s="2" t="str">
        <f>UPPER(TEXT(MONTH(CHPP_DELAY[[#This Row],[DATE]])*29,"mmm"))</f>
        <v>MAR</v>
      </c>
      <c r="D353" s="27">
        <f>YEAR(CHPP_DELAY[[#This Row],[DATE]])</f>
        <v>2025</v>
      </c>
      <c r="E353" s="11">
        <f>(CHPP_DELAY[[#This Row],[START]]-CHPP_DELAY[[#This Row],[STOP]])*24</f>
        <v>0.49999999999999956</v>
      </c>
      <c r="F353" s="14" t="str" cm="1">
        <f t="array" ref="F353">_xlfn.IFNA(_xlfn.IFS(CHPP_DELAY[[#This Row],[SCH MTN]]&lt;&gt;"","Scheduled",CHPP_DELAY[[#This Row],[UNSCH MTN]]&lt;&gt;"","Unscheduled"),"")</f>
        <v>Unscheduled</v>
      </c>
      <c r="G353" s="26">
        <f>24*(DAY(EOMONTH(CHPP_DELAY[[#This Row],[DATE]],0)))</f>
        <v>744</v>
      </c>
      <c r="H353" s="14">
        <v>0.85</v>
      </c>
      <c r="I353" s="14">
        <v>0.9</v>
      </c>
      <c r="J353" s="14"/>
      <c r="K353" s="14"/>
      <c r="L353" s="3">
        <v>45738</v>
      </c>
      <c r="M353" s="6">
        <v>0.25</v>
      </c>
      <c r="N353" s="6">
        <v>0.27083333333333331</v>
      </c>
      <c r="O353" t="s">
        <v>41</v>
      </c>
      <c r="P353" t="s">
        <v>42</v>
      </c>
      <c r="Q353" s="11">
        <v>2.0833333333333315E-2</v>
      </c>
      <c r="S353" t="s">
        <v>155</v>
      </c>
      <c r="Y353" t="s">
        <v>676</v>
      </c>
      <c r="AA353" t="str" cm="1">
        <f t="array" ref="AA353">_xlfn.IFS(AND(CHPP_DELAY[[#This Row],[Column1]]="",CHPP_DELAY[[#This Row],[Column2]]=""),"",CHPP_DELAY[[#This Row],[Column1]]&lt;&gt;"",CHPP_DELAY[[#This Row],[Column1]],CHPP_DELAY[[#This Row],[Column2]]&lt;&gt;"",CHPP_DELAY[[#This Row],[Column2]])</f>
        <v>Plant feed sampler_hammer instream (due to problem in motor brake)</v>
      </c>
    </row>
    <row r="354" spans="2:27" x14ac:dyDescent="0.25">
      <c r="B354" s="7">
        <f>_xlfn.ISOWEEKNUM(CHPP_DELAY[[#This Row],[DATE]])</f>
        <v>12</v>
      </c>
      <c r="C354" s="2" t="str">
        <f>UPPER(TEXT(MONTH(CHPP_DELAY[[#This Row],[DATE]])*29,"mmm"))</f>
        <v>MAR</v>
      </c>
      <c r="D354" s="27">
        <f>YEAR(CHPP_DELAY[[#This Row],[DATE]])</f>
        <v>2025</v>
      </c>
      <c r="E354" s="11">
        <f>(CHPP_DELAY[[#This Row],[START]]-CHPP_DELAY[[#This Row],[STOP]])*24</f>
        <v>0.11666666666666625</v>
      </c>
      <c r="F354" s="14" t="str" cm="1">
        <f t="array" ref="F354">_xlfn.IFNA(_xlfn.IFS(CHPP_DELAY[[#This Row],[SCH MTN]]&lt;&gt;"","Scheduled",CHPP_DELAY[[#This Row],[UNSCH MTN]]&lt;&gt;"","Unscheduled"),"")</f>
        <v/>
      </c>
      <c r="G354" s="26">
        <f>24*(DAY(EOMONTH(CHPP_DELAY[[#This Row],[DATE]],0)))</f>
        <v>744</v>
      </c>
      <c r="H354" s="14">
        <v>0.85</v>
      </c>
      <c r="I354" s="14">
        <v>0.9</v>
      </c>
      <c r="J354" s="14"/>
      <c r="K354" s="14"/>
      <c r="L354" s="3">
        <v>45738</v>
      </c>
      <c r="M354" s="6">
        <v>0.40833333333333333</v>
      </c>
      <c r="N354" s="6">
        <v>0.41319444444444442</v>
      </c>
      <c r="O354" t="s">
        <v>19</v>
      </c>
      <c r="P354" t="s">
        <v>20</v>
      </c>
      <c r="Q354" s="11">
        <v>4.8611111111110938E-3</v>
      </c>
      <c r="U354" t="s">
        <v>137</v>
      </c>
      <c r="Y354" t="s">
        <v>180</v>
      </c>
      <c r="AA354" t="str" cm="1">
        <f t="array" ref="AA35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355" spans="2:27" x14ac:dyDescent="0.25">
      <c r="B355" s="7">
        <f>_xlfn.ISOWEEKNUM(CHPP_DELAY[[#This Row],[DATE]])</f>
        <v>12</v>
      </c>
      <c r="C355" s="2" t="str">
        <f>UPPER(TEXT(MONTH(CHPP_DELAY[[#This Row],[DATE]])*29,"mmm"))</f>
        <v>MAR</v>
      </c>
      <c r="D355" s="27">
        <f>YEAR(CHPP_DELAY[[#This Row],[DATE]])</f>
        <v>2025</v>
      </c>
      <c r="E355" s="11">
        <f>(CHPP_DELAY[[#This Row],[START]]-CHPP_DELAY[[#This Row],[STOP]])*24</f>
        <v>0.70000000000000151</v>
      </c>
      <c r="F355" s="14" t="str" cm="1">
        <f t="array" ref="F355">_xlfn.IFNA(_xlfn.IFS(CHPP_DELAY[[#This Row],[SCH MTN]]&lt;&gt;"","Scheduled",CHPP_DELAY[[#This Row],[UNSCH MTN]]&lt;&gt;"","Unscheduled"),"")</f>
        <v>Unscheduled</v>
      </c>
      <c r="G355" s="26">
        <f>24*(DAY(EOMONTH(CHPP_DELAY[[#This Row],[DATE]],0)))</f>
        <v>744</v>
      </c>
      <c r="H355" s="14">
        <v>0.85</v>
      </c>
      <c r="I355" s="14">
        <v>0.9</v>
      </c>
      <c r="J355" s="14"/>
      <c r="K355" s="14"/>
      <c r="L355" s="3">
        <v>45738</v>
      </c>
      <c r="M355" s="6">
        <v>0.49166666666666664</v>
      </c>
      <c r="N355" s="6">
        <v>0.52083333333333337</v>
      </c>
      <c r="O355" t="s">
        <v>41</v>
      </c>
      <c r="P355" t="s">
        <v>42</v>
      </c>
      <c r="Q355" s="11">
        <v>2.916666666666673E-2</v>
      </c>
      <c r="S355" t="s">
        <v>155</v>
      </c>
      <c r="Y355" t="s">
        <v>676</v>
      </c>
      <c r="AA355" t="str" cm="1">
        <f t="array" ref="AA355">_xlfn.IFS(AND(CHPP_DELAY[[#This Row],[Column1]]="",CHPP_DELAY[[#This Row],[Column2]]=""),"",CHPP_DELAY[[#This Row],[Column1]]&lt;&gt;"",CHPP_DELAY[[#This Row],[Column1]],CHPP_DELAY[[#This Row],[Column2]]&lt;&gt;"",CHPP_DELAY[[#This Row],[Column2]])</f>
        <v>Plant feed sampler_hammer instream (due to problem in motor brake)</v>
      </c>
    </row>
    <row r="356" spans="2:27" x14ac:dyDescent="0.25">
      <c r="B356" s="7">
        <f>_xlfn.ISOWEEKNUM(CHPP_DELAY[[#This Row],[DATE]])</f>
        <v>12</v>
      </c>
      <c r="C356" s="2" t="str">
        <f>UPPER(TEXT(MONTH(CHPP_DELAY[[#This Row],[DATE]])*29,"mmm"))</f>
        <v>MAR</v>
      </c>
      <c r="D356" s="27">
        <f>YEAR(CHPP_DELAY[[#This Row],[DATE]])</f>
        <v>2025</v>
      </c>
      <c r="E356" s="11">
        <f>(CHPP_DELAY[[#This Row],[START]]-CHPP_DELAY[[#This Row],[STOP]])*24</f>
        <v>1.3666666666666671</v>
      </c>
      <c r="F356" s="14" t="str" cm="1">
        <f t="array" ref="F356">_xlfn.IFNA(_xlfn.IFS(CHPP_DELAY[[#This Row],[SCH MTN]]&lt;&gt;"","Scheduled",CHPP_DELAY[[#This Row],[UNSCH MTN]]&lt;&gt;"","Unscheduled"),"")</f>
        <v>Unscheduled</v>
      </c>
      <c r="G356" s="26">
        <f>24*(DAY(EOMONTH(CHPP_DELAY[[#This Row],[DATE]],0)))</f>
        <v>744</v>
      </c>
      <c r="H356" s="14">
        <v>0.85</v>
      </c>
      <c r="I356" s="14">
        <v>0.9</v>
      </c>
      <c r="J356" s="14"/>
      <c r="K356" s="14"/>
      <c r="L356" s="3">
        <v>45738</v>
      </c>
      <c r="M356" s="6">
        <v>0.71180555555555558</v>
      </c>
      <c r="N356" s="6">
        <v>0.76875000000000004</v>
      </c>
      <c r="O356" t="s">
        <v>41</v>
      </c>
      <c r="P356" t="s">
        <v>42</v>
      </c>
      <c r="Q356" s="11">
        <v>5.6944444444444464E-2</v>
      </c>
      <c r="S356" t="s">
        <v>155</v>
      </c>
      <c r="Y356" t="s">
        <v>794</v>
      </c>
      <c r="AA356" t="str" cm="1">
        <f t="array" ref="AA356">_xlfn.IFS(AND(CHPP_DELAY[[#This Row],[Column1]]="",CHPP_DELAY[[#This Row],[Column2]]=""),"",CHPP_DELAY[[#This Row],[Column1]]&lt;&gt;"",CHPP_DELAY[[#This Row],[Column1]],CHPP_DELAY[[#This Row],[Column2]]&lt;&gt;"",CHPP_DELAY[[#This Row],[Column2]])</f>
        <v>Plant feed sampler_hammer instream (due to shaft hammer sampler failure)</v>
      </c>
    </row>
    <row r="357" spans="2:27" x14ac:dyDescent="0.25">
      <c r="B357" s="7">
        <f>_xlfn.ISOWEEKNUM(CHPP_DELAY[[#This Row],[DATE]])</f>
        <v>12</v>
      </c>
      <c r="C357" s="2" t="str">
        <f>UPPER(TEXT(MONTH(CHPP_DELAY[[#This Row],[DATE]])*29,"mmm"))</f>
        <v>MAR</v>
      </c>
      <c r="D357" s="27">
        <f>YEAR(CHPP_DELAY[[#This Row],[DATE]])</f>
        <v>2025</v>
      </c>
      <c r="E357" s="11">
        <f>(CHPP_DELAY[[#This Row],[START]]-CHPP_DELAY[[#This Row],[STOP]])*24</f>
        <v>0.16666666666666607</v>
      </c>
      <c r="F357" s="14" t="str" cm="1">
        <f t="array" ref="F357">_xlfn.IFNA(_xlfn.IFS(CHPP_DELAY[[#This Row],[SCH MTN]]&lt;&gt;"","Scheduled",CHPP_DELAY[[#This Row],[UNSCH MTN]]&lt;&gt;"","Unscheduled"),"")</f>
        <v>Unscheduled</v>
      </c>
      <c r="G357" s="26">
        <f>24*(DAY(EOMONTH(CHPP_DELAY[[#This Row],[DATE]],0)))</f>
        <v>744</v>
      </c>
      <c r="H357" s="14">
        <v>0.85</v>
      </c>
      <c r="I357" s="14">
        <v>0.9</v>
      </c>
      <c r="J357" s="14"/>
      <c r="K357" s="14"/>
      <c r="L357" s="3">
        <v>45739</v>
      </c>
      <c r="M357" s="6">
        <v>0.58819444444444446</v>
      </c>
      <c r="N357" s="6">
        <v>0.59513888888888888</v>
      </c>
      <c r="O357" t="s">
        <v>41</v>
      </c>
      <c r="P357" t="s">
        <v>42</v>
      </c>
      <c r="Q357" s="11">
        <v>6.9444444444444198E-3</v>
      </c>
      <c r="S357" t="s">
        <v>155</v>
      </c>
      <c r="Y357" t="s">
        <v>794</v>
      </c>
      <c r="AA357" t="str" cm="1">
        <f t="array" ref="AA357">_xlfn.IFS(AND(CHPP_DELAY[[#This Row],[Column1]]="",CHPP_DELAY[[#This Row],[Column2]]=""),"",CHPP_DELAY[[#This Row],[Column1]]&lt;&gt;"",CHPP_DELAY[[#This Row],[Column1]],CHPP_DELAY[[#This Row],[Column2]]&lt;&gt;"",CHPP_DELAY[[#This Row],[Column2]])</f>
        <v>Plant feed sampler_hammer instream (due to shaft hammer sampler failure)</v>
      </c>
    </row>
    <row r="358" spans="2:27" x14ac:dyDescent="0.25">
      <c r="B358" s="7">
        <f>_xlfn.ISOWEEKNUM(CHPP_DELAY[[#This Row],[DATE]])</f>
        <v>12</v>
      </c>
      <c r="C358" s="2" t="str">
        <f>UPPER(TEXT(MONTH(CHPP_DELAY[[#This Row],[DATE]])*29,"mmm"))</f>
        <v>MAR</v>
      </c>
      <c r="D358" s="27">
        <f>YEAR(CHPP_DELAY[[#This Row],[DATE]])</f>
        <v>2025</v>
      </c>
      <c r="E358" s="11">
        <f>(CHPP_DELAY[[#This Row],[START]]-CHPP_DELAY[[#This Row],[STOP]])*24</f>
        <v>9.9999999999999645E-2</v>
      </c>
      <c r="F358" s="14" t="str" cm="1">
        <f t="array" ref="F358">_xlfn.IFNA(_xlfn.IFS(CHPP_DELAY[[#This Row],[SCH MTN]]&lt;&gt;"","Scheduled",CHPP_DELAY[[#This Row],[UNSCH MTN]]&lt;&gt;"","Unscheduled"),"")</f>
        <v>Unscheduled</v>
      </c>
      <c r="G358" s="26">
        <f>24*(DAY(EOMONTH(CHPP_DELAY[[#This Row],[DATE]],0)))</f>
        <v>744</v>
      </c>
      <c r="H358" s="14">
        <v>0.85</v>
      </c>
      <c r="I358" s="14">
        <v>0.9</v>
      </c>
      <c r="J358" s="14"/>
      <c r="K358" s="14"/>
      <c r="L358" s="3">
        <v>45739</v>
      </c>
      <c r="M358" s="6">
        <v>0.6430555555555556</v>
      </c>
      <c r="N358" s="6">
        <v>0.64722222222222225</v>
      </c>
      <c r="O358" t="s">
        <v>19</v>
      </c>
      <c r="P358" t="s">
        <v>20</v>
      </c>
      <c r="Q358" s="11">
        <v>4.1666666666666519E-3</v>
      </c>
      <c r="S358" t="s">
        <v>155</v>
      </c>
      <c r="Y358" t="s">
        <v>123</v>
      </c>
      <c r="AA358" t="str" cm="1">
        <f t="array" ref="AA35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59" spans="2:27" x14ac:dyDescent="0.25">
      <c r="B359" s="7">
        <f>_xlfn.ISOWEEKNUM(CHPP_DELAY[[#This Row],[DATE]])</f>
        <v>12</v>
      </c>
      <c r="C359" s="2" t="str">
        <f>UPPER(TEXT(MONTH(CHPP_DELAY[[#This Row],[DATE]])*29,"mmm"))</f>
        <v>MAR</v>
      </c>
      <c r="D359" s="27">
        <f>YEAR(CHPP_DELAY[[#This Row],[DATE]])</f>
        <v>2025</v>
      </c>
      <c r="E359" s="11">
        <f>(CHPP_DELAY[[#This Row],[START]]-CHPP_DELAY[[#This Row],[STOP]])*24</f>
        <v>1.5</v>
      </c>
      <c r="F359" s="14" t="str" cm="1">
        <f t="array" ref="F359">_xlfn.IFNA(_xlfn.IFS(CHPP_DELAY[[#This Row],[SCH MTN]]&lt;&gt;"","Scheduled",CHPP_DELAY[[#This Row],[UNSCH MTN]]&lt;&gt;"","Unscheduled"),"")</f>
        <v>Unscheduled</v>
      </c>
      <c r="G359" s="26">
        <f>24*(DAY(EOMONTH(CHPP_DELAY[[#This Row],[DATE]],0)))</f>
        <v>744</v>
      </c>
      <c r="H359" s="14">
        <v>0.85</v>
      </c>
      <c r="I359" s="14">
        <v>0.9</v>
      </c>
      <c r="J359" s="14"/>
      <c r="K359" s="14"/>
      <c r="L359" s="3">
        <v>45739</v>
      </c>
      <c r="M359" s="6">
        <v>0.71527777777777779</v>
      </c>
      <c r="N359" s="6">
        <v>0.77777777777777779</v>
      </c>
      <c r="O359" t="s">
        <v>41</v>
      </c>
      <c r="P359" t="s">
        <v>42</v>
      </c>
      <c r="Q359" s="11">
        <v>6.25E-2</v>
      </c>
      <c r="S359" t="s">
        <v>155</v>
      </c>
      <c r="Y359" t="s">
        <v>794</v>
      </c>
      <c r="AA359" t="str" cm="1">
        <f t="array" ref="AA359">_xlfn.IFS(AND(CHPP_DELAY[[#This Row],[Column1]]="",CHPP_DELAY[[#This Row],[Column2]]=""),"",CHPP_DELAY[[#This Row],[Column1]]&lt;&gt;"",CHPP_DELAY[[#This Row],[Column1]],CHPP_DELAY[[#This Row],[Column2]]&lt;&gt;"",CHPP_DELAY[[#This Row],[Column2]])</f>
        <v>Plant feed sampler_hammer instream (due to shaft hammer sampler failure)</v>
      </c>
    </row>
    <row r="360" spans="2:27" x14ac:dyDescent="0.25">
      <c r="B360" s="7">
        <f>_xlfn.ISOWEEKNUM(CHPP_DELAY[[#This Row],[DATE]])</f>
        <v>12</v>
      </c>
      <c r="C360" s="2" t="str">
        <f>UPPER(TEXT(MONTH(CHPP_DELAY[[#This Row],[DATE]])*29,"mmm"))</f>
        <v>MAR</v>
      </c>
      <c r="D360" s="27">
        <f>YEAR(CHPP_DELAY[[#This Row],[DATE]])</f>
        <v>2025</v>
      </c>
      <c r="E360" s="11">
        <f>(CHPP_DELAY[[#This Row],[START]]-CHPP_DELAY[[#This Row],[STOP]])*24</f>
        <v>0.13333333333333286</v>
      </c>
      <c r="F360" s="14" t="str" cm="1">
        <f t="array" ref="F360">_xlfn.IFNA(_xlfn.IFS(CHPP_DELAY[[#This Row],[SCH MTN]]&lt;&gt;"","Scheduled",CHPP_DELAY[[#This Row],[UNSCH MTN]]&lt;&gt;"","Unscheduled"),"")</f>
        <v>Unscheduled</v>
      </c>
      <c r="G360" s="26">
        <f>24*(DAY(EOMONTH(CHPP_DELAY[[#This Row],[DATE]],0)))</f>
        <v>744</v>
      </c>
      <c r="H360" s="14">
        <v>0.85</v>
      </c>
      <c r="I360" s="14">
        <v>0.9</v>
      </c>
      <c r="J360" s="14"/>
      <c r="K360" s="14"/>
      <c r="L360" s="3">
        <v>45739</v>
      </c>
      <c r="M360" s="6">
        <v>0.82916666666666672</v>
      </c>
      <c r="N360" s="6">
        <v>0.83472222222222225</v>
      </c>
      <c r="O360" t="s">
        <v>19</v>
      </c>
      <c r="P360" t="s">
        <v>20</v>
      </c>
      <c r="Q360" s="11">
        <v>5.5555555555555358E-3</v>
      </c>
      <c r="S360" t="s">
        <v>155</v>
      </c>
      <c r="Y360" t="s">
        <v>123</v>
      </c>
      <c r="AA360" t="str" cm="1">
        <f t="array" ref="AA36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61" spans="2:27" x14ac:dyDescent="0.25">
      <c r="B361" s="7">
        <f>_xlfn.ISOWEEKNUM(CHPP_DELAY[[#This Row],[DATE]])</f>
        <v>12</v>
      </c>
      <c r="C361" s="2" t="str">
        <f>UPPER(TEXT(MONTH(CHPP_DELAY[[#This Row],[DATE]])*29,"mmm"))</f>
        <v>MAR</v>
      </c>
      <c r="D361" s="27">
        <f>YEAR(CHPP_DELAY[[#This Row],[DATE]])</f>
        <v>2025</v>
      </c>
      <c r="E361" s="11">
        <f>(CHPP_DELAY[[#This Row],[START]]-CHPP_DELAY[[#This Row],[STOP]])*24</f>
        <v>1.2666666666666675</v>
      </c>
      <c r="F361" s="14" t="str" cm="1">
        <f t="array" ref="F361">_xlfn.IFNA(_xlfn.IFS(CHPP_DELAY[[#This Row],[SCH MTN]]&lt;&gt;"","Scheduled",CHPP_DELAY[[#This Row],[UNSCH MTN]]&lt;&gt;"","Unscheduled"),"")</f>
        <v>Unscheduled</v>
      </c>
      <c r="G361" s="26">
        <f>24*(DAY(EOMONTH(CHPP_DELAY[[#This Row],[DATE]],0)))</f>
        <v>744</v>
      </c>
      <c r="H361" s="14">
        <v>0.85</v>
      </c>
      <c r="I361" s="14">
        <v>0.9</v>
      </c>
      <c r="J361" s="14"/>
      <c r="K361" s="14"/>
      <c r="L361" s="3">
        <v>45739</v>
      </c>
      <c r="M361" s="6">
        <v>0.91666666666666663</v>
      </c>
      <c r="N361" s="6">
        <v>0.96944444444444444</v>
      </c>
      <c r="O361" t="s">
        <v>613</v>
      </c>
      <c r="P361" t="s">
        <v>404</v>
      </c>
      <c r="Q361" s="11">
        <v>5.2777777777777812E-2</v>
      </c>
      <c r="S361" t="s">
        <v>155</v>
      </c>
      <c r="Y361" t="s">
        <v>795</v>
      </c>
      <c r="AA361" t="str" cm="1">
        <f t="array" ref="AA361">_xlfn.IFS(AND(CHPP_DELAY[[#This Row],[Column1]]="",CHPP_DELAY[[#This Row],[Column2]]=""),"",CHPP_DELAY[[#This Row],[Column1]]&lt;&gt;"",CHPP_DELAY[[#This Row],[Column1]],CHPP_DELAY[[#This Row],[Column2]]&lt;&gt;"",CHPP_DELAY[[#This Row],[Column2]])</f>
        <v>Product weightometer_error and calibration (due to integrator broken)</v>
      </c>
    </row>
    <row r="362" spans="2:27" x14ac:dyDescent="0.25">
      <c r="B362" s="7">
        <f>_xlfn.ISOWEEKNUM(CHPP_DELAY[[#This Row],[DATE]])</f>
        <v>13</v>
      </c>
      <c r="C362" s="2" t="str">
        <f>UPPER(TEXT(MONTH(CHPP_DELAY[[#This Row],[DATE]])*29,"mmm"))</f>
        <v>MAR</v>
      </c>
      <c r="D362" s="27">
        <f>YEAR(CHPP_DELAY[[#This Row],[DATE]])</f>
        <v>2025</v>
      </c>
      <c r="E362" s="11">
        <f>(CHPP_DELAY[[#This Row],[START]]-CHPP_DELAY[[#This Row],[STOP]])*24</f>
        <v>2.0500000000000007</v>
      </c>
      <c r="F362" s="14" t="str" cm="1">
        <f t="array" ref="F362">_xlfn.IFNA(_xlfn.IFS(CHPP_DELAY[[#This Row],[SCH MTN]]&lt;&gt;"","Scheduled",CHPP_DELAY[[#This Row],[UNSCH MTN]]&lt;&gt;"","Unscheduled"),"")</f>
        <v>Unscheduled</v>
      </c>
      <c r="G362" s="26">
        <f>24*(DAY(EOMONTH(CHPP_DELAY[[#This Row],[DATE]],0)))</f>
        <v>744</v>
      </c>
      <c r="H362" s="14">
        <v>0.85</v>
      </c>
      <c r="I362" s="14">
        <v>0.9</v>
      </c>
      <c r="J362" s="14"/>
      <c r="K362" s="14"/>
      <c r="L362" s="3">
        <v>45740</v>
      </c>
      <c r="M362" s="6">
        <v>0.36458333333333331</v>
      </c>
      <c r="N362" s="6">
        <v>0.45</v>
      </c>
      <c r="O362" t="s">
        <v>22</v>
      </c>
      <c r="P362" t="s">
        <v>108</v>
      </c>
      <c r="Q362" s="11">
        <v>8.5416666666666696E-2</v>
      </c>
      <c r="S362" t="s">
        <v>155</v>
      </c>
      <c r="Y362" t="s">
        <v>796</v>
      </c>
      <c r="AA362" t="str" cm="1">
        <f t="array" ref="AA362">_xlfn.IFS(AND(CHPP_DELAY[[#This Row],[Column1]]="",CHPP_DELAY[[#This Row],[Column2]]=""),"",CHPP_DELAY[[#This Row],[Column1]]&lt;&gt;"",CHPP_DELAY[[#This Row],[Column1]],CHPP_DELAY[[#This Row],[Column2]]&lt;&gt;"",CHPP_DELAY[[#This Row],[Column2]])</f>
        <v>Rejects dewatering screen_panel_repair (due to side rail broken)</v>
      </c>
    </row>
    <row r="363" spans="2:27" x14ac:dyDescent="0.25">
      <c r="B363" s="7">
        <f>_xlfn.ISOWEEKNUM(CHPP_DELAY[[#This Row],[DATE]])</f>
        <v>13</v>
      </c>
      <c r="C363" s="2" t="str">
        <f>UPPER(TEXT(MONTH(CHPP_DELAY[[#This Row],[DATE]])*29,"mmm"))</f>
        <v>MAR</v>
      </c>
      <c r="D363" s="27">
        <f>YEAR(CHPP_DELAY[[#This Row],[DATE]])</f>
        <v>2025</v>
      </c>
      <c r="E363" s="11">
        <f>(CHPP_DELAY[[#This Row],[START]]-CHPP_DELAY[[#This Row],[STOP]])*24</f>
        <v>9.9999999999999645E-2</v>
      </c>
      <c r="F363" s="14" t="str" cm="1">
        <f t="array" ref="F363">_xlfn.IFNA(_xlfn.IFS(CHPP_DELAY[[#This Row],[SCH MTN]]&lt;&gt;"","Scheduled",CHPP_DELAY[[#This Row],[UNSCH MTN]]&lt;&gt;"","Unscheduled"),"")</f>
        <v>Unscheduled</v>
      </c>
      <c r="G363" s="26">
        <f>24*(DAY(EOMONTH(CHPP_DELAY[[#This Row],[DATE]],0)))</f>
        <v>744</v>
      </c>
      <c r="H363" s="14">
        <v>0.85</v>
      </c>
      <c r="I363" s="14">
        <v>0.9</v>
      </c>
      <c r="J363" s="14"/>
      <c r="K363" s="14"/>
      <c r="L363" s="3">
        <v>45740</v>
      </c>
      <c r="M363" s="6">
        <v>0.56874999999999998</v>
      </c>
      <c r="N363" s="6">
        <v>0.57291666666666663</v>
      </c>
      <c r="O363" t="s">
        <v>19</v>
      </c>
      <c r="P363" t="s">
        <v>20</v>
      </c>
      <c r="Q363" s="11">
        <v>4.1666666666666519E-3</v>
      </c>
      <c r="S363" t="s">
        <v>155</v>
      </c>
      <c r="Y363" t="s">
        <v>123</v>
      </c>
      <c r="AA363" t="str" cm="1">
        <f t="array" ref="AA36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64" spans="2:27" x14ac:dyDescent="0.25">
      <c r="B364" s="7">
        <f>_xlfn.ISOWEEKNUM(CHPP_DELAY[[#This Row],[DATE]])</f>
        <v>13</v>
      </c>
      <c r="C364" s="2" t="str">
        <f>UPPER(TEXT(MONTH(CHPP_DELAY[[#This Row],[DATE]])*29,"mmm"))</f>
        <v>MAR</v>
      </c>
      <c r="D364" s="27">
        <f>YEAR(CHPP_DELAY[[#This Row],[DATE]])</f>
        <v>2025</v>
      </c>
      <c r="E364" s="11">
        <f>(CHPP_DELAY[[#This Row],[START]]-CHPP_DELAY[[#This Row],[STOP]])*24</f>
        <v>9.9999999999999645E-2</v>
      </c>
      <c r="F364" s="14" t="str" cm="1">
        <f t="array" ref="F364">_xlfn.IFNA(_xlfn.IFS(CHPP_DELAY[[#This Row],[SCH MTN]]&lt;&gt;"","Scheduled",CHPP_DELAY[[#This Row],[UNSCH MTN]]&lt;&gt;"","Unscheduled"),"")</f>
        <v>Unscheduled</v>
      </c>
      <c r="G364" s="26">
        <f>24*(DAY(EOMONTH(CHPP_DELAY[[#This Row],[DATE]],0)))</f>
        <v>744</v>
      </c>
      <c r="H364" s="14">
        <v>0.85</v>
      </c>
      <c r="I364" s="14">
        <v>0.9</v>
      </c>
      <c r="J364" s="14"/>
      <c r="K364" s="14"/>
      <c r="L364" s="3">
        <v>45740</v>
      </c>
      <c r="M364" s="6">
        <v>1.1583333333333334</v>
      </c>
      <c r="N364" s="6">
        <v>1.1625000000000001</v>
      </c>
      <c r="O364" t="s">
        <v>19</v>
      </c>
      <c r="P364" t="s">
        <v>20</v>
      </c>
      <c r="Q364" s="11">
        <v>4.1666666666666519E-3</v>
      </c>
      <c r="S364" t="s">
        <v>155</v>
      </c>
      <c r="Y364" t="s">
        <v>123</v>
      </c>
      <c r="AA364" t="str" cm="1">
        <f t="array" ref="AA36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65" spans="2:27" x14ac:dyDescent="0.25">
      <c r="B365" s="7">
        <f>_xlfn.ISOWEEKNUM(CHPP_DELAY[[#This Row],[DATE]])</f>
        <v>13</v>
      </c>
      <c r="C365" s="2" t="str">
        <f>UPPER(TEXT(MONTH(CHPP_DELAY[[#This Row],[DATE]])*29,"mmm"))</f>
        <v>MAR</v>
      </c>
      <c r="D365" s="27">
        <f>YEAR(CHPP_DELAY[[#This Row],[DATE]])</f>
        <v>2025</v>
      </c>
      <c r="E365" s="11">
        <f>(CHPP_DELAY[[#This Row],[START]]-CHPP_DELAY[[#This Row],[STOP]])*24</f>
        <v>9.9999999999999645E-2</v>
      </c>
      <c r="F365" s="14" t="str" cm="1">
        <f t="array" ref="F365">_xlfn.IFNA(_xlfn.IFS(CHPP_DELAY[[#This Row],[SCH MTN]]&lt;&gt;"","Scheduled",CHPP_DELAY[[#This Row],[UNSCH MTN]]&lt;&gt;"","Unscheduled"),"")</f>
        <v>Unscheduled</v>
      </c>
      <c r="G365" s="26">
        <f>24*(DAY(EOMONTH(CHPP_DELAY[[#This Row],[DATE]],0)))</f>
        <v>744</v>
      </c>
      <c r="H365" s="14">
        <v>0.85</v>
      </c>
      <c r="I365" s="14">
        <v>0.9</v>
      </c>
      <c r="J365" s="14"/>
      <c r="K365" s="14"/>
      <c r="L365" s="3">
        <v>45740</v>
      </c>
      <c r="M365" s="6">
        <v>1.2381944444444444</v>
      </c>
      <c r="N365" s="6">
        <v>1.242361111111111</v>
      </c>
      <c r="O365" t="s">
        <v>19</v>
      </c>
      <c r="P365" t="s">
        <v>20</v>
      </c>
      <c r="Q365" s="11">
        <v>4.1666666666666519E-3</v>
      </c>
      <c r="S365" t="s">
        <v>155</v>
      </c>
      <c r="Y365" t="s">
        <v>123</v>
      </c>
      <c r="AA365" t="str" cm="1">
        <f t="array" ref="AA36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66" spans="2:27" x14ac:dyDescent="0.25">
      <c r="B366" s="7">
        <f>_xlfn.ISOWEEKNUM(CHPP_DELAY[[#This Row],[DATE]])</f>
        <v>13</v>
      </c>
      <c r="C366" s="2" t="str">
        <f>UPPER(TEXT(MONTH(CHPP_DELAY[[#This Row],[DATE]])*29,"mmm"))</f>
        <v>MAR</v>
      </c>
      <c r="D366" s="27">
        <f>YEAR(CHPP_DELAY[[#This Row],[DATE]])</f>
        <v>2025</v>
      </c>
      <c r="E366" s="11">
        <f>(CHPP_DELAY[[#This Row],[START]]-CHPP_DELAY[[#This Row],[STOP]])*24</f>
        <v>6.666666666666643E-2</v>
      </c>
      <c r="F366" s="14" t="str" cm="1">
        <f t="array" ref="F366">_xlfn.IFNA(_xlfn.IFS(CHPP_DELAY[[#This Row],[SCH MTN]]&lt;&gt;"","Scheduled",CHPP_DELAY[[#This Row],[UNSCH MTN]]&lt;&gt;"","Unscheduled"),"")</f>
        <v>Unscheduled</v>
      </c>
      <c r="G366" s="26">
        <f>24*(DAY(EOMONTH(CHPP_DELAY[[#This Row],[DATE]],0)))</f>
        <v>744</v>
      </c>
      <c r="H366" s="14">
        <v>0.85</v>
      </c>
      <c r="I366" s="14">
        <v>0.9</v>
      </c>
      <c r="J366" s="14"/>
      <c r="K366" s="14"/>
      <c r="L366" s="3">
        <v>45741</v>
      </c>
      <c r="M366" s="6">
        <v>0.3125</v>
      </c>
      <c r="N366" s="6">
        <v>0.31527777777777777</v>
      </c>
      <c r="O366" t="s">
        <v>19</v>
      </c>
      <c r="P366" t="s">
        <v>20</v>
      </c>
      <c r="Q366" s="11">
        <v>2.7777777777777679E-3</v>
      </c>
      <c r="S366" t="s">
        <v>155</v>
      </c>
      <c r="Y366" t="s">
        <v>123</v>
      </c>
      <c r="AA366" t="str" cm="1">
        <f t="array" ref="AA36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67" spans="2:27" x14ac:dyDescent="0.25">
      <c r="B367" s="7">
        <f>_xlfn.ISOWEEKNUM(CHPP_DELAY[[#This Row],[DATE]])</f>
        <v>13</v>
      </c>
      <c r="C367" s="2" t="str">
        <f>UPPER(TEXT(MONTH(CHPP_DELAY[[#This Row],[DATE]])*29,"mmm"))</f>
        <v>MAR</v>
      </c>
      <c r="D367" s="27">
        <f>YEAR(CHPP_DELAY[[#This Row],[DATE]])</f>
        <v>2025</v>
      </c>
      <c r="E367" s="11">
        <f>(CHPP_DELAY[[#This Row],[START]]-CHPP_DELAY[[#This Row],[STOP]])*24</f>
        <v>9.9999999999999645E-2</v>
      </c>
      <c r="F367" s="14" t="str" cm="1">
        <f t="array" ref="F367">_xlfn.IFNA(_xlfn.IFS(CHPP_DELAY[[#This Row],[SCH MTN]]&lt;&gt;"","Scheduled",CHPP_DELAY[[#This Row],[UNSCH MTN]]&lt;&gt;"","Unscheduled"),"")</f>
        <v>Unscheduled</v>
      </c>
      <c r="G367" s="26">
        <f>24*(DAY(EOMONTH(CHPP_DELAY[[#This Row],[DATE]],0)))</f>
        <v>744</v>
      </c>
      <c r="H367" s="14">
        <v>0.85</v>
      </c>
      <c r="I367" s="14">
        <v>0.9</v>
      </c>
      <c r="J367" s="14"/>
      <c r="K367" s="14"/>
      <c r="L367" s="3">
        <v>45741</v>
      </c>
      <c r="M367" s="6">
        <v>0.86875000000000002</v>
      </c>
      <c r="N367" s="6">
        <v>0.87291666666666667</v>
      </c>
      <c r="O367" t="s">
        <v>19</v>
      </c>
      <c r="P367" t="s">
        <v>20</v>
      </c>
      <c r="Q367" s="11">
        <v>4.1666666666666519E-3</v>
      </c>
      <c r="S367" t="s">
        <v>155</v>
      </c>
      <c r="Y367" t="s">
        <v>123</v>
      </c>
      <c r="AA367" t="str" cm="1">
        <f t="array" ref="AA36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68" spans="2:27" x14ac:dyDescent="0.25">
      <c r="B368" s="7">
        <f>_xlfn.ISOWEEKNUM(CHPP_DELAY[[#This Row],[DATE]])</f>
        <v>13</v>
      </c>
      <c r="C368" s="2" t="str">
        <f>UPPER(TEXT(MONTH(CHPP_DELAY[[#This Row],[DATE]])*29,"mmm"))</f>
        <v>MAR</v>
      </c>
      <c r="D368" s="27">
        <f>YEAR(CHPP_DELAY[[#This Row],[DATE]])</f>
        <v>2025</v>
      </c>
      <c r="E368" s="11">
        <f>(CHPP_DELAY[[#This Row],[START]]-CHPP_DELAY[[#This Row],[STOP]])*24</f>
        <v>9.9999999999999645E-2</v>
      </c>
      <c r="F368" s="14" t="str" cm="1">
        <f t="array" ref="F368">_xlfn.IFNA(_xlfn.IFS(CHPP_DELAY[[#This Row],[SCH MTN]]&lt;&gt;"","Scheduled",CHPP_DELAY[[#This Row],[UNSCH MTN]]&lt;&gt;"","Unscheduled"),"")</f>
        <v>Unscheduled</v>
      </c>
      <c r="G368" s="26">
        <f>24*(DAY(EOMONTH(CHPP_DELAY[[#This Row],[DATE]],0)))</f>
        <v>744</v>
      </c>
      <c r="H368" s="14">
        <v>0.85</v>
      </c>
      <c r="I368" s="14">
        <v>0.9</v>
      </c>
      <c r="J368" s="14"/>
      <c r="K368" s="14"/>
      <c r="L368" s="3">
        <v>45741</v>
      </c>
      <c r="M368" s="6">
        <v>1.1319444444444444</v>
      </c>
      <c r="N368" s="6">
        <v>1.1361111111111111</v>
      </c>
      <c r="O368" t="s">
        <v>19</v>
      </c>
      <c r="P368" t="s">
        <v>20</v>
      </c>
      <c r="Q368" s="11">
        <v>4.1666666666666519E-3</v>
      </c>
      <c r="S368" t="s">
        <v>155</v>
      </c>
      <c r="Y368" t="s">
        <v>123</v>
      </c>
      <c r="AA368" t="str" cm="1">
        <f t="array" ref="AA36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69" spans="2:27" x14ac:dyDescent="0.25">
      <c r="B369" s="7">
        <f>_xlfn.ISOWEEKNUM(CHPP_DELAY[[#This Row],[DATE]])</f>
        <v>13</v>
      </c>
      <c r="C369" s="2" t="str">
        <f>UPPER(TEXT(MONTH(CHPP_DELAY[[#This Row],[DATE]])*29,"mmm"))</f>
        <v>MAR</v>
      </c>
      <c r="D369" s="27">
        <f>YEAR(CHPP_DELAY[[#This Row],[DATE]])</f>
        <v>2025</v>
      </c>
      <c r="E369" s="11">
        <f>(CHPP_DELAY[[#This Row],[START]]-CHPP_DELAY[[#This Row],[STOP]])*24</f>
        <v>0.11666666666666625</v>
      </c>
      <c r="F369" s="14" t="str" cm="1">
        <f t="array" ref="F369">_xlfn.IFNA(_xlfn.IFS(CHPP_DELAY[[#This Row],[SCH MTN]]&lt;&gt;"","Scheduled",CHPP_DELAY[[#This Row],[UNSCH MTN]]&lt;&gt;"","Unscheduled"),"")</f>
        <v>Unscheduled</v>
      </c>
      <c r="G369" s="26">
        <f>24*(DAY(EOMONTH(CHPP_DELAY[[#This Row],[DATE]],0)))</f>
        <v>744</v>
      </c>
      <c r="H369" s="14">
        <v>0.85</v>
      </c>
      <c r="I369" s="14">
        <v>0.9</v>
      </c>
      <c r="J369" s="14"/>
      <c r="K369" s="14"/>
      <c r="L369" s="3">
        <v>45742</v>
      </c>
      <c r="M369" s="6">
        <v>0.29305555555555557</v>
      </c>
      <c r="N369" s="6">
        <v>0.29791666666666666</v>
      </c>
      <c r="O369" t="s">
        <v>19</v>
      </c>
      <c r="P369" t="s">
        <v>20</v>
      </c>
      <c r="Q369" s="11">
        <v>4.8611111111110938E-3</v>
      </c>
      <c r="S369" t="s">
        <v>155</v>
      </c>
      <c r="Y369" t="s">
        <v>123</v>
      </c>
      <c r="AA369" t="str" cm="1">
        <f t="array" ref="AA36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70" spans="2:27" x14ac:dyDescent="0.25">
      <c r="B370" s="7">
        <f>_xlfn.ISOWEEKNUM(CHPP_DELAY[[#This Row],[DATE]])</f>
        <v>13</v>
      </c>
      <c r="C370" s="2" t="str">
        <f>UPPER(TEXT(MONTH(CHPP_DELAY[[#This Row],[DATE]])*29,"mmm"))</f>
        <v>MAR</v>
      </c>
      <c r="D370" s="27">
        <f>YEAR(CHPP_DELAY[[#This Row],[DATE]])</f>
        <v>2025</v>
      </c>
      <c r="E370" s="11">
        <f>(CHPP_DELAY[[#This Row],[START]]-CHPP_DELAY[[#This Row],[STOP]])*24</f>
        <v>0.13333333333333286</v>
      </c>
      <c r="F370" s="14" t="str" cm="1">
        <f t="array" ref="F370">_xlfn.IFNA(_xlfn.IFS(CHPP_DELAY[[#This Row],[SCH MTN]]&lt;&gt;"","Scheduled",CHPP_DELAY[[#This Row],[UNSCH MTN]]&lt;&gt;"","Unscheduled"),"")</f>
        <v>Unscheduled</v>
      </c>
      <c r="G370" s="26">
        <f>24*(DAY(EOMONTH(CHPP_DELAY[[#This Row],[DATE]],0)))</f>
        <v>744</v>
      </c>
      <c r="H370" s="14">
        <v>0.85</v>
      </c>
      <c r="I370" s="14">
        <v>0.9</v>
      </c>
      <c r="J370" s="14"/>
      <c r="K370" s="14"/>
      <c r="L370" s="3">
        <v>45742</v>
      </c>
      <c r="M370" s="6">
        <v>0.68819444444444444</v>
      </c>
      <c r="N370" s="6">
        <v>0.69374999999999998</v>
      </c>
      <c r="O370" t="s">
        <v>19</v>
      </c>
      <c r="P370" t="s">
        <v>20</v>
      </c>
      <c r="Q370" s="11">
        <v>5.5555555555555358E-3</v>
      </c>
      <c r="S370" t="s">
        <v>155</v>
      </c>
      <c r="Y370" t="s">
        <v>123</v>
      </c>
      <c r="AA370" t="str" cm="1">
        <f t="array" ref="AA37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71" spans="2:27" x14ac:dyDescent="0.25">
      <c r="B371" s="7">
        <f>_xlfn.ISOWEEKNUM(CHPP_DELAY[[#This Row],[DATE]])</f>
        <v>13</v>
      </c>
      <c r="C371" s="2" t="str">
        <f>UPPER(TEXT(MONTH(CHPP_DELAY[[#This Row],[DATE]])*29,"mmm"))</f>
        <v>MAR</v>
      </c>
      <c r="D371" s="27">
        <f>YEAR(CHPP_DELAY[[#This Row],[DATE]])</f>
        <v>2025</v>
      </c>
      <c r="E371" s="11">
        <f>(CHPP_DELAY[[#This Row],[START]]-CHPP_DELAY[[#This Row],[STOP]])*24</f>
        <v>0.10000000000000231</v>
      </c>
      <c r="F371" s="14" t="str" cm="1">
        <f t="array" ref="F371">_xlfn.IFNA(_xlfn.IFS(CHPP_DELAY[[#This Row],[SCH MTN]]&lt;&gt;"","Scheduled",CHPP_DELAY[[#This Row],[UNSCH MTN]]&lt;&gt;"","Unscheduled"),"")</f>
        <v>Unscheduled</v>
      </c>
      <c r="G371" s="26">
        <f>24*(DAY(EOMONTH(CHPP_DELAY[[#This Row],[DATE]],0)))</f>
        <v>744</v>
      </c>
      <c r="H371" s="14">
        <v>0.85</v>
      </c>
      <c r="I371" s="14">
        <v>0.9</v>
      </c>
      <c r="J371" s="14"/>
      <c r="K371" s="14"/>
      <c r="L371" s="3">
        <v>45742</v>
      </c>
      <c r="M371" s="6">
        <v>0.69930555555555551</v>
      </c>
      <c r="N371" s="6">
        <v>0.70347222222222228</v>
      </c>
      <c r="O371" t="s">
        <v>19</v>
      </c>
      <c r="P371" t="s">
        <v>20</v>
      </c>
      <c r="Q371" s="11">
        <v>4.1666666666667629E-3</v>
      </c>
      <c r="S371" t="s">
        <v>155</v>
      </c>
      <c r="Y371" t="s">
        <v>123</v>
      </c>
      <c r="AA371" t="str" cm="1">
        <f t="array" ref="AA37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72" spans="2:27" x14ac:dyDescent="0.25">
      <c r="B372" s="7">
        <f>_xlfn.ISOWEEKNUM(CHPP_DELAY[[#This Row],[DATE]])</f>
        <v>13</v>
      </c>
      <c r="C372" s="2" t="str">
        <f>UPPER(TEXT(MONTH(CHPP_DELAY[[#This Row],[DATE]])*29,"mmm"))</f>
        <v>MAR</v>
      </c>
      <c r="D372" s="27">
        <f>YEAR(CHPP_DELAY[[#This Row],[DATE]])</f>
        <v>2025</v>
      </c>
      <c r="E372" s="11">
        <f>(CHPP_DELAY[[#This Row],[START]]-CHPP_DELAY[[#This Row],[STOP]])*24</f>
        <v>0.16666666666666607</v>
      </c>
      <c r="F372" s="14" t="str" cm="1">
        <f t="array" ref="F372">_xlfn.IFNA(_xlfn.IFS(CHPP_DELAY[[#This Row],[SCH MTN]]&lt;&gt;"","Scheduled",CHPP_DELAY[[#This Row],[UNSCH MTN]]&lt;&gt;"","Unscheduled"),"")</f>
        <v>Unscheduled</v>
      </c>
      <c r="G372" s="26">
        <f>24*(DAY(EOMONTH(CHPP_DELAY[[#This Row],[DATE]],0)))</f>
        <v>744</v>
      </c>
      <c r="H372" s="14">
        <v>0.85</v>
      </c>
      <c r="I372" s="14">
        <v>0.9</v>
      </c>
      <c r="J372" s="14"/>
      <c r="K372" s="14"/>
      <c r="L372" s="3">
        <v>45742</v>
      </c>
      <c r="M372" s="6">
        <v>0.70347222222222228</v>
      </c>
      <c r="N372" s="6">
        <v>0.7104166666666667</v>
      </c>
      <c r="O372" t="s">
        <v>23</v>
      </c>
      <c r="P372" t="s">
        <v>24</v>
      </c>
      <c r="Q372" s="11">
        <v>6.9444444444444198E-3</v>
      </c>
      <c r="S372" t="s">
        <v>155</v>
      </c>
      <c r="Y372" t="s">
        <v>797</v>
      </c>
      <c r="AA372" t="str" cm="1">
        <f t="array" ref="AA372">_xlfn.IFS(AND(CHPP_DELAY[[#This Row],[Column1]]="",CHPP_DELAY[[#This Row],[Column2]]=""),"",CHPP_DELAY[[#This Row],[Column1]]&lt;&gt;"",CHPP_DELAY[[#This Row],[Column1]],CHPP_DELAY[[#This Row],[Column2]]&lt;&gt;"",CHPP_DELAY[[#This Row],[Column2]])</f>
        <v>Reject transfer conveyor_trip (no indication)</v>
      </c>
    </row>
    <row r="373" spans="2:27" x14ac:dyDescent="0.25">
      <c r="B373" s="7">
        <f>_xlfn.ISOWEEKNUM(CHPP_DELAY[[#This Row],[DATE]])</f>
        <v>13</v>
      </c>
      <c r="C373" s="2" t="str">
        <f>UPPER(TEXT(MONTH(CHPP_DELAY[[#This Row],[DATE]])*29,"mmm"))</f>
        <v>MAR</v>
      </c>
      <c r="D373" s="27">
        <f>YEAR(CHPP_DELAY[[#This Row],[DATE]])</f>
        <v>2025</v>
      </c>
      <c r="E373" s="11">
        <f>(CHPP_DELAY[[#This Row],[START]]-CHPP_DELAY[[#This Row],[STOP]])*24</f>
        <v>9.9999999999999645E-2</v>
      </c>
      <c r="F373" s="14" t="str" cm="1">
        <f t="array" ref="F373">_xlfn.IFNA(_xlfn.IFS(CHPP_DELAY[[#This Row],[SCH MTN]]&lt;&gt;"","Scheduled",CHPP_DELAY[[#This Row],[UNSCH MTN]]&lt;&gt;"","Unscheduled"),"")</f>
        <v>Unscheduled</v>
      </c>
      <c r="G373" s="26">
        <f>24*(DAY(EOMONTH(CHPP_DELAY[[#This Row],[DATE]],0)))</f>
        <v>744</v>
      </c>
      <c r="H373" s="14">
        <v>0.85</v>
      </c>
      <c r="I373" s="14">
        <v>0.9</v>
      </c>
      <c r="J373" s="14"/>
      <c r="K373" s="14"/>
      <c r="L373" s="3">
        <v>45742</v>
      </c>
      <c r="M373" s="6">
        <v>0.83958333333333335</v>
      </c>
      <c r="N373" s="6">
        <v>0.84375</v>
      </c>
      <c r="O373" t="s">
        <v>19</v>
      </c>
      <c r="P373" t="s">
        <v>20</v>
      </c>
      <c r="Q373" s="11">
        <v>4.1666666666666519E-3</v>
      </c>
      <c r="S373" t="s">
        <v>155</v>
      </c>
      <c r="Y373" t="s">
        <v>123</v>
      </c>
      <c r="AA373" t="str" cm="1">
        <f t="array" ref="AA37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74" spans="2:27" x14ac:dyDescent="0.25">
      <c r="B374" s="7">
        <f>_xlfn.ISOWEEKNUM(CHPP_DELAY[[#This Row],[DATE]])</f>
        <v>13</v>
      </c>
      <c r="C374" s="2" t="str">
        <f>UPPER(TEXT(MONTH(CHPP_DELAY[[#This Row],[DATE]])*29,"mmm"))</f>
        <v>MAR</v>
      </c>
      <c r="D374" s="27">
        <f>YEAR(CHPP_DELAY[[#This Row],[DATE]])</f>
        <v>2025</v>
      </c>
      <c r="E374" s="11">
        <f>(CHPP_DELAY[[#This Row],[START]]-CHPP_DELAY[[#This Row],[STOP]])*24</f>
        <v>0.78333333333333321</v>
      </c>
      <c r="F374" s="14" t="str" cm="1">
        <f t="array" ref="F374">_xlfn.IFNA(_xlfn.IFS(CHPP_DELAY[[#This Row],[SCH MTN]]&lt;&gt;"","Scheduled",CHPP_DELAY[[#This Row],[UNSCH MTN]]&lt;&gt;"","Unscheduled"),"")</f>
        <v>Unscheduled</v>
      </c>
      <c r="G374" s="26">
        <f>24*(DAY(EOMONTH(CHPP_DELAY[[#This Row],[DATE]],0)))</f>
        <v>744</v>
      </c>
      <c r="H374" s="14">
        <v>0.85</v>
      </c>
      <c r="I374" s="14">
        <v>0.9</v>
      </c>
      <c r="J374" s="14"/>
      <c r="K374" s="14"/>
      <c r="L374" s="3">
        <v>45742</v>
      </c>
      <c r="M374" s="6">
        <v>0.84375</v>
      </c>
      <c r="N374" s="6">
        <v>0.87638888888888888</v>
      </c>
      <c r="O374" t="s">
        <v>16</v>
      </c>
      <c r="P374" t="s">
        <v>17</v>
      </c>
      <c r="Q374" s="11">
        <v>3.2638888888888884E-2</v>
      </c>
      <c r="S374" t="s">
        <v>155</v>
      </c>
      <c r="Y374" t="s">
        <v>203</v>
      </c>
      <c r="AA374" t="str" cm="1">
        <f t="array" ref="AA374">_xlfn.IFS(AND(CHPP_DELAY[[#This Row],[Column1]]="",CHPP_DELAY[[#This Row],[Column2]]=""),"",CHPP_DELAY[[#This Row],[Column1]]&lt;&gt;"",CHPP_DELAY[[#This Row],[Column1]],CHPP_DELAY[[#This Row],[Column2]]&lt;&gt;"",CHPP_DELAY[[#This Row],[Column2]])</f>
        <v>Desliming screen_panel_repair (due to panel broken)</v>
      </c>
    </row>
    <row r="375" spans="2:27" x14ac:dyDescent="0.25">
      <c r="B375" s="7">
        <f>_xlfn.ISOWEEKNUM(CHPP_DELAY[[#This Row],[DATE]])</f>
        <v>13</v>
      </c>
      <c r="C375" s="2" t="str">
        <f>UPPER(TEXT(MONTH(CHPP_DELAY[[#This Row],[DATE]])*29,"mmm"))</f>
        <v>MAR</v>
      </c>
      <c r="D375" s="27">
        <f>YEAR(CHPP_DELAY[[#This Row],[DATE]])</f>
        <v>2025</v>
      </c>
      <c r="E375" s="11">
        <f>(CHPP_DELAY[[#This Row],[START]]-CHPP_DELAY[[#This Row],[STOP]])*24</f>
        <v>1.1000000000000014</v>
      </c>
      <c r="F375" s="14" t="str" cm="1">
        <f t="array" ref="F375">_xlfn.IFNA(_xlfn.IFS(CHPP_DELAY[[#This Row],[SCH MTN]]&lt;&gt;"","Scheduled",CHPP_DELAY[[#This Row],[UNSCH MTN]]&lt;&gt;"","Unscheduled"),"")</f>
        <v>Unscheduled</v>
      </c>
      <c r="G375" s="26">
        <f>24*(DAY(EOMONTH(CHPP_DELAY[[#This Row],[DATE]],0)))</f>
        <v>744</v>
      </c>
      <c r="H375" s="14">
        <v>0.85</v>
      </c>
      <c r="I375" s="14">
        <v>0.9</v>
      </c>
      <c r="J375" s="14"/>
      <c r="K375" s="14"/>
      <c r="L375" s="3">
        <v>45742</v>
      </c>
      <c r="M375" s="6">
        <v>0.96458333333333335</v>
      </c>
      <c r="N375" s="6">
        <v>1.0104166666666667</v>
      </c>
      <c r="O375" t="s">
        <v>613</v>
      </c>
      <c r="P375" t="s">
        <v>404</v>
      </c>
      <c r="Q375" s="11">
        <v>4.5833333333333393E-2</v>
      </c>
      <c r="S375" t="s">
        <v>155</v>
      </c>
      <c r="Y375" t="s">
        <v>798</v>
      </c>
      <c r="AA375" t="str" cm="1">
        <f t="array" ref="AA375">_xlfn.IFS(AND(CHPP_DELAY[[#This Row],[Column1]]="",CHPP_DELAY[[#This Row],[Column2]]=""),"",CHPP_DELAY[[#This Row],[Column1]]&lt;&gt;"",CHPP_DELAY[[#This Row],[Column1]],CHPP_DELAY[[#This Row],[Column2]]&lt;&gt;"",CHPP_DELAY[[#This Row],[Column2]])</f>
        <v>Product weightometer_calibration (due to integrator broken)</v>
      </c>
    </row>
    <row r="376" spans="2:27" x14ac:dyDescent="0.25">
      <c r="B376" s="7">
        <f>_xlfn.ISOWEEKNUM(CHPP_DELAY[[#This Row],[DATE]])</f>
        <v>13</v>
      </c>
      <c r="C376" s="2" t="str">
        <f>UPPER(TEXT(MONTH(CHPP_DELAY[[#This Row],[DATE]])*29,"mmm"))</f>
        <v>MAR</v>
      </c>
      <c r="D376" s="27">
        <f>YEAR(CHPP_DELAY[[#This Row],[DATE]])</f>
        <v>2025</v>
      </c>
      <c r="E376" s="11">
        <f>(CHPP_DELAY[[#This Row],[START]]-CHPP_DELAY[[#This Row],[STOP]])*24</f>
        <v>0.76666666666666394</v>
      </c>
      <c r="F376" s="14" t="str" cm="1">
        <f t="array" ref="F376">_xlfn.IFNA(_xlfn.IFS(CHPP_DELAY[[#This Row],[SCH MTN]]&lt;&gt;"","Scheduled",CHPP_DELAY[[#This Row],[UNSCH MTN]]&lt;&gt;"","Unscheduled"),"")</f>
        <v>Unscheduled</v>
      </c>
      <c r="G376" s="26">
        <f>24*(DAY(EOMONTH(CHPP_DELAY[[#This Row],[DATE]],0)))</f>
        <v>744</v>
      </c>
      <c r="H376" s="14">
        <v>0.85</v>
      </c>
      <c r="I376" s="14">
        <v>0.9</v>
      </c>
      <c r="J376" s="14"/>
      <c r="K376" s="14"/>
      <c r="L376" s="3">
        <v>45742</v>
      </c>
      <c r="M376" s="6">
        <v>1.0104166666666667</v>
      </c>
      <c r="N376" s="6">
        <v>1.0423611111111111</v>
      </c>
      <c r="O376" t="s">
        <v>638</v>
      </c>
      <c r="P376" t="s">
        <v>415</v>
      </c>
      <c r="Q376" s="11">
        <v>3.1944444444444331E-2</v>
      </c>
      <c r="S376" t="s">
        <v>155</v>
      </c>
      <c r="Y376" t="s">
        <v>799</v>
      </c>
      <c r="AA376" t="str" cm="1">
        <f t="array" ref="AA376">_xlfn.IFS(AND(CHPP_DELAY[[#This Row],[Column1]]="",CHPP_DELAY[[#This Row],[Column2]]=""),"",CHPP_DELAY[[#This Row],[Column1]]&lt;&gt;"",CHPP_DELAY[[#This Row],[Column1]],CHPP_DELAY[[#This Row],[Column2]]&lt;&gt;"",CHPP_DELAY[[#This Row],[Column2]])</f>
        <v>Flotation_sequence_stuck (due to locked blower 1855)</v>
      </c>
    </row>
    <row r="377" spans="2:27" x14ac:dyDescent="0.25">
      <c r="B377" s="7">
        <f>_xlfn.ISOWEEKNUM(CHPP_DELAY[[#This Row],[DATE]])</f>
        <v>13</v>
      </c>
      <c r="C377" s="2" t="str">
        <f>UPPER(TEXT(MONTH(CHPP_DELAY[[#This Row],[DATE]])*29,"mmm"))</f>
        <v>MAR</v>
      </c>
      <c r="D377" s="27">
        <f>YEAR(CHPP_DELAY[[#This Row],[DATE]])</f>
        <v>2025</v>
      </c>
      <c r="E377" s="11">
        <f>(CHPP_DELAY[[#This Row],[START]]-CHPP_DELAY[[#This Row],[STOP]])*24</f>
        <v>3.1333333333333329</v>
      </c>
      <c r="F377" s="14" t="str" cm="1">
        <f t="array" ref="F377">_xlfn.IFNA(_xlfn.IFS(CHPP_DELAY[[#This Row],[SCH MTN]]&lt;&gt;"","Scheduled",CHPP_DELAY[[#This Row],[UNSCH MTN]]&lt;&gt;"","Unscheduled"),"")</f>
        <v>Unscheduled</v>
      </c>
      <c r="G377" s="26">
        <f>24*(DAY(EOMONTH(CHPP_DELAY[[#This Row],[DATE]],0)))</f>
        <v>744</v>
      </c>
      <c r="H377" s="14">
        <v>0.85</v>
      </c>
      <c r="I377" s="14">
        <v>0.9</v>
      </c>
      <c r="J377" s="14"/>
      <c r="K377" s="14"/>
      <c r="L377" s="3">
        <v>45742</v>
      </c>
      <c r="M377" s="6">
        <v>1.0694444444444444</v>
      </c>
      <c r="N377" s="6">
        <v>1.2</v>
      </c>
      <c r="O377" t="s">
        <v>90</v>
      </c>
      <c r="P377" t="s">
        <v>91</v>
      </c>
      <c r="Q377" s="11">
        <v>0.13055555555555554</v>
      </c>
      <c r="S377" t="s">
        <v>155</v>
      </c>
      <c r="Y377" t="s">
        <v>800</v>
      </c>
      <c r="AA377" t="str" cm="1">
        <f t="array" ref="AA377">_xlfn.IFS(AND(CHPP_DELAY[[#This Row],[Column1]]="",CHPP_DELAY[[#This Row],[Column2]]=""),"",CHPP_DELAY[[#This Row],[Column1]]&lt;&gt;"",CHPP_DELAY[[#This Row],[Column1]],CHPP_DELAY[[#This Row],[Column2]]&lt;&gt;"",CHPP_DELAY[[#This Row],[Column2]])</f>
        <v>Fines centrifuge_anchor_repair (due to anchor broken)</v>
      </c>
    </row>
    <row r="378" spans="2:27" x14ac:dyDescent="0.25">
      <c r="B378" s="7">
        <f>_xlfn.ISOWEEKNUM(CHPP_DELAY[[#This Row],[DATE]])</f>
        <v>13</v>
      </c>
      <c r="C378" s="2" t="str">
        <f>UPPER(TEXT(MONTH(CHPP_DELAY[[#This Row],[DATE]])*29,"mmm"))</f>
        <v>MAR</v>
      </c>
      <c r="D378" s="27">
        <f>YEAR(CHPP_DELAY[[#This Row],[DATE]])</f>
        <v>2025</v>
      </c>
      <c r="E378" s="11">
        <f>(CHPP_DELAY[[#This Row],[START]]-CHPP_DELAY[[#This Row],[STOP]])*24</f>
        <v>6.666666666666643E-2</v>
      </c>
      <c r="F378" s="14" t="str" cm="1">
        <f t="array" ref="F378">_xlfn.IFNA(_xlfn.IFS(CHPP_DELAY[[#This Row],[SCH MTN]]&lt;&gt;"","Scheduled",CHPP_DELAY[[#This Row],[UNSCH MTN]]&lt;&gt;"","Unscheduled"),"")</f>
        <v>Unscheduled</v>
      </c>
      <c r="G378" s="26">
        <f>24*(DAY(EOMONTH(CHPP_DELAY[[#This Row],[DATE]],0)))</f>
        <v>744</v>
      </c>
      <c r="H378" s="14">
        <v>0.85</v>
      </c>
      <c r="I378" s="14">
        <v>0.9</v>
      </c>
      <c r="J378" s="14"/>
      <c r="K378" s="14"/>
      <c r="L378" s="3">
        <v>45742</v>
      </c>
      <c r="M378" s="6">
        <v>1.2215277777777778</v>
      </c>
      <c r="N378" s="6">
        <v>1.2243055555555555</v>
      </c>
      <c r="O378" t="s">
        <v>19</v>
      </c>
      <c r="P378" t="s">
        <v>20</v>
      </c>
      <c r="Q378" s="11">
        <v>2.7777777777777679E-3</v>
      </c>
      <c r="S378" t="s">
        <v>155</v>
      </c>
      <c r="Y378" t="s">
        <v>123</v>
      </c>
      <c r="AA378" t="str" cm="1">
        <f t="array" ref="AA37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79" spans="2:27" x14ac:dyDescent="0.25">
      <c r="B379" s="7">
        <f>_xlfn.ISOWEEKNUM(CHPP_DELAY[[#This Row],[DATE]])</f>
        <v>13</v>
      </c>
      <c r="C379" s="2" t="str">
        <f>UPPER(TEXT(MONTH(CHPP_DELAY[[#This Row],[DATE]])*29,"mmm"))</f>
        <v>MAR</v>
      </c>
      <c r="D379" s="27">
        <f>YEAR(CHPP_DELAY[[#This Row],[DATE]])</f>
        <v>2025</v>
      </c>
      <c r="E379" s="11">
        <f>(CHPP_DELAY[[#This Row],[START]]-CHPP_DELAY[[#This Row],[STOP]])*24</f>
        <v>1.6666666666669272E-2</v>
      </c>
      <c r="F379" s="14" t="str" cm="1">
        <f t="array" ref="F379">_xlfn.IFNA(_xlfn.IFS(CHPP_DELAY[[#This Row],[SCH MTN]]&lt;&gt;"","Scheduled",CHPP_DELAY[[#This Row],[UNSCH MTN]]&lt;&gt;"","Unscheduled"),"")</f>
        <v>Unscheduled</v>
      </c>
      <c r="G379" s="26">
        <f>24*(DAY(EOMONTH(CHPP_DELAY[[#This Row],[DATE]],0)))</f>
        <v>744</v>
      </c>
      <c r="H379" s="14">
        <v>0.85</v>
      </c>
      <c r="I379" s="14">
        <v>0.9</v>
      </c>
      <c r="J379" s="14"/>
      <c r="K379" s="14"/>
      <c r="L379" s="3">
        <v>45742</v>
      </c>
      <c r="M379" s="6">
        <v>1.2493055555555554</v>
      </c>
      <c r="N379" s="6">
        <v>1.25</v>
      </c>
      <c r="O379" t="s">
        <v>19</v>
      </c>
      <c r="P379" t="s">
        <v>20</v>
      </c>
      <c r="Q379" s="11">
        <v>6.94444444444553E-4</v>
      </c>
      <c r="S379" t="s">
        <v>155</v>
      </c>
      <c r="Y379" t="s">
        <v>123</v>
      </c>
      <c r="AA379" t="str" cm="1">
        <f t="array" ref="AA37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80" spans="2:27" x14ac:dyDescent="0.25">
      <c r="B380" s="7">
        <f>_xlfn.ISOWEEKNUM(CHPP_DELAY[[#This Row],[DATE]])</f>
        <v>13</v>
      </c>
      <c r="C380" s="2" t="str">
        <f>UPPER(TEXT(MONTH(CHPP_DELAY[[#This Row],[DATE]])*29,"mmm"))</f>
        <v>MAR</v>
      </c>
      <c r="D380" s="27">
        <f>YEAR(CHPP_DELAY[[#This Row],[DATE]])</f>
        <v>2025</v>
      </c>
      <c r="E380" s="11">
        <f>(CHPP_DELAY[[#This Row],[START]]-CHPP_DELAY[[#This Row],[STOP]])*24</f>
        <v>4.9999999999999822E-2</v>
      </c>
      <c r="F380" s="14" t="str" cm="1">
        <f t="array" ref="F380">_xlfn.IFNA(_xlfn.IFS(CHPP_DELAY[[#This Row],[SCH MTN]]&lt;&gt;"","Scheduled",CHPP_DELAY[[#This Row],[UNSCH MTN]]&lt;&gt;"","Unscheduled"),"")</f>
        <v>Unscheduled</v>
      </c>
      <c r="G380" s="26">
        <f>24*(DAY(EOMONTH(CHPP_DELAY[[#This Row],[DATE]],0)))</f>
        <v>744</v>
      </c>
      <c r="H380" s="14">
        <v>0.85</v>
      </c>
      <c r="I380" s="14">
        <v>0.9</v>
      </c>
      <c r="J380" s="14"/>
      <c r="K380" s="14"/>
      <c r="L380" s="3">
        <v>45743</v>
      </c>
      <c r="M380" s="6">
        <v>0.25</v>
      </c>
      <c r="N380" s="6">
        <v>0.25208333333333333</v>
      </c>
      <c r="O380" t="s">
        <v>19</v>
      </c>
      <c r="P380" t="s">
        <v>20</v>
      </c>
      <c r="Q380" s="11">
        <v>2.0833333333333259E-3</v>
      </c>
      <c r="S380" t="s">
        <v>155</v>
      </c>
      <c r="Y380" t="s">
        <v>123</v>
      </c>
      <c r="AA380" t="str" cm="1">
        <f t="array" ref="AA38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81" spans="2:27" x14ac:dyDescent="0.25">
      <c r="B381" s="7">
        <f>_xlfn.ISOWEEKNUM(CHPP_DELAY[[#This Row],[DATE]])</f>
        <v>13</v>
      </c>
      <c r="C381" s="2" t="str">
        <f>UPPER(TEXT(MONTH(CHPP_DELAY[[#This Row],[DATE]])*29,"mmm"))</f>
        <v>MAR</v>
      </c>
      <c r="D381" s="27">
        <f>YEAR(CHPP_DELAY[[#This Row],[DATE]])</f>
        <v>2025</v>
      </c>
      <c r="E381" s="11">
        <f>(CHPP_DELAY[[#This Row],[START]]-CHPP_DELAY[[#This Row],[STOP]])*24</f>
        <v>0.25000000000000044</v>
      </c>
      <c r="F381" s="14" t="str" cm="1">
        <f t="array" ref="F381">_xlfn.IFNA(_xlfn.IFS(CHPP_DELAY[[#This Row],[SCH MTN]]&lt;&gt;"","Scheduled",CHPP_DELAY[[#This Row],[UNSCH MTN]]&lt;&gt;"","Unscheduled"),"")</f>
        <v>Unscheduled</v>
      </c>
      <c r="G381" s="26">
        <f>24*(DAY(EOMONTH(CHPP_DELAY[[#This Row],[DATE]],0)))</f>
        <v>744</v>
      </c>
      <c r="H381" s="14">
        <v>0.85</v>
      </c>
      <c r="I381" s="14">
        <v>0.9</v>
      </c>
      <c r="J381" s="14"/>
      <c r="K381" s="14"/>
      <c r="L381" s="3">
        <v>45743</v>
      </c>
      <c r="M381" s="6">
        <v>0.25208333333333333</v>
      </c>
      <c r="N381" s="6">
        <v>0.26250000000000001</v>
      </c>
      <c r="O381" t="s">
        <v>613</v>
      </c>
      <c r="P381" t="s">
        <v>404</v>
      </c>
      <c r="Q381" s="11">
        <v>1.0416666666666685E-2</v>
      </c>
      <c r="S381" t="s">
        <v>155</v>
      </c>
      <c r="Y381" t="s">
        <v>801</v>
      </c>
      <c r="AA381" t="str" cm="1">
        <f t="array" ref="AA381">_xlfn.IFS(AND(CHPP_DELAY[[#This Row],[Column1]]="",CHPP_DELAY[[#This Row],[Column2]]=""),"",CHPP_DELAY[[#This Row],[Column1]]&lt;&gt;"",CHPP_DELAY[[#This Row],[Column1]],CHPP_DELAY[[#This Row],[Column2]]&lt;&gt;"",CHPP_DELAY[[#This Row],[Column2]])</f>
        <v>Product weightometer_error (due to integrator broken)</v>
      </c>
    </row>
    <row r="382" spans="2:27" x14ac:dyDescent="0.25">
      <c r="B382" s="7">
        <f>_xlfn.ISOWEEKNUM(CHPP_DELAY[[#This Row],[DATE]])</f>
        <v>13</v>
      </c>
      <c r="C382" s="2" t="str">
        <f>UPPER(TEXT(MONTH(CHPP_DELAY[[#This Row],[DATE]])*29,"mmm"))</f>
        <v>MAR</v>
      </c>
      <c r="D382" s="27">
        <f>YEAR(CHPP_DELAY[[#This Row],[DATE]])</f>
        <v>2025</v>
      </c>
      <c r="E382" s="11">
        <f>(CHPP_DELAY[[#This Row],[START]]-CHPP_DELAY[[#This Row],[STOP]])*24</f>
        <v>5.2000000000000011</v>
      </c>
      <c r="F382" s="14" t="str" cm="1">
        <f t="array" ref="F382">_xlfn.IFNA(_xlfn.IFS(CHPP_DELAY[[#This Row],[SCH MTN]]&lt;&gt;"","Scheduled",CHPP_DELAY[[#This Row],[UNSCH MTN]]&lt;&gt;"","Unscheduled"),"")</f>
        <v>Unscheduled</v>
      </c>
      <c r="G382" s="26">
        <f>24*(DAY(EOMONTH(CHPP_DELAY[[#This Row],[DATE]],0)))</f>
        <v>744</v>
      </c>
      <c r="H382" s="14">
        <v>0.85</v>
      </c>
      <c r="I382" s="14">
        <v>0.9</v>
      </c>
      <c r="J382" s="14"/>
      <c r="K382" s="14"/>
      <c r="L382" s="3">
        <v>45743</v>
      </c>
      <c r="M382" s="6">
        <v>0.30416666666666664</v>
      </c>
      <c r="N382" s="6">
        <v>0.52083333333333337</v>
      </c>
      <c r="O382" t="s">
        <v>613</v>
      </c>
      <c r="P382" t="s">
        <v>404</v>
      </c>
      <c r="Q382" s="11">
        <v>0.21666666666666673</v>
      </c>
      <c r="S382" t="s">
        <v>155</v>
      </c>
      <c r="Y382" t="s">
        <v>802</v>
      </c>
      <c r="AA382" t="str" cm="1">
        <f t="array" ref="AA382">_xlfn.IFS(AND(CHPP_DELAY[[#This Row],[Column1]]="",CHPP_DELAY[[#This Row],[Column2]]=""),"",CHPP_DELAY[[#This Row],[Column1]]&lt;&gt;"",CHPP_DELAY[[#This Row],[Column1]],CHPP_DELAY[[#This Row],[Column2]]&lt;&gt;"",CHPP_DELAY[[#This Row],[Column2]])</f>
        <v>Product weightometer_integrator_replace (due to integrator broken)</v>
      </c>
    </row>
    <row r="383" spans="2:27" x14ac:dyDescent="0.25">
      <c r="B383" s="7">
        <f>_xlfn.ISOWEEKNUM(CHPP_DELAY[[#This Row],[DATE]])</f>
        <v>13</v>
      </c>
      <c r="C383" s="2" t="str">
        <f>UPPER(TEXT(MONTH(CHPP_DELAY[[#This Row],[DATE]])*29,"mmm"))</f>
        <v>MAR</v>
      </c>
      <c r="D383" s="27">
        <f>YEAR(CHPP_DELAY[[#This Row],[DATE]])</f>
        <v>2025</v>
      </c>
      <c r="E383" s="11">
        <f>(CHPP_DELAY[[#This Row],[START]]-CHPP_DELAY[[#This Row],[STOP]])*24</f>
        <v>9.9999999999999645E-2</v>
      </c>
      <c r="F383" s="14" t="str" cm="1">
        <f t="array" ref="F383">_xlfn.IFNA(_xlfn.IFS(CHPP_DELAY[[#This Row],[SCH MTN]]&lt;&gt;"","Scheduled",CHPP_DELAY[[#This Row],[UNSCH MTN]]&lt;&gt;"","Unscheduled"),"")</f>
        <v>Unscheduled</v>
      </c>
      <c r="G383" s="26">
        <f>24*(DAY(EOMONTH(CHPP_DELAY[[#This Row],[DATE]],0)))</f>
        <v>744</v>
      </c>
      <c r="H383" s="14">
        <v>0.85</v>
      </c>
      <c r="I383" s="14">
        <v>0.9</v>
      </c>
      <c r="J383" s="14"/>
      <c r="K383" s="14"/>
      <c r="L383" s="3">
        <v>45743</v>
      </c>
      <c r="M383" s="6">
        <v>0.56666666666666665</v>
      </c>
      <c r="N383" s="6">
        <v>0.5708333333333333</v>
      </c>
      <c r="O383" t="s">
        <v>19</v>
      </c>
      <c r="P383" t="s">
        <v>20</v>
      </c>
      <c r="Q383" s="11">
        <v>4.1666666666666519E-3</v>
      </c>
      <c r="S383" t="s">
        <v>155</v>
      </c>
      <c r="Y383" t="s">
        <v>123</v>
      </c>
      <c r="AA383" t="str" cm="1">
        <f t="array" ref="AA38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84" spans="2:27" x14ac:dyDescent="0.25">
      <c r="B384" s="7">
        <f>_xlfn.ISOWEEKNUM(CHPP_DELAY[[#This Row],[DATE]])</f>
        <v>13</v>
      </c>
      <c r="C384" s="2" t="str">
        <f>UPPER(TEXT(MONTH(CHPP_DELAY[[#This Row],[DATE]])*29,"mmm"))</f>
        <v>MAR</v>
      </c>
      <c r="D384" s="27">
        <f>YEAR(CHPP_DELAY[[#This Row],[DATE]])</f>
        <v>2025</v>
      </c>
      <c r="E384" s="11">
        <f>(CHPP_DELAY[[#This Row],[START]]-CHPP_DELAY[[#This Row],[STOP]])*24</f>
        <v>1.416666666666667</v>
      </c>
      <c r="F384" s="14" t="str" cm="1">
        <f t="array" ref="F384">_xlfn.IFNA(_xlfn.IFS(CHPP_DELAY[[#This Row],[SCH MTN]]&lt;&gt;"","Scheduled",CHPP_DELAY[[#This Row],[UNSCH MTN]]&lt;&gt;"","Unscheduled"),"")</f>
        <v>Unscheduled</v>
      </c>
      <c r="G384" s="26">
        <f>24*(DAY(EOMONTH(CHPP_DELAY[[#This Row],[DATE]],0)))</f>
        <v>744</v>
      </c>
      <c r="H384" s="14">
        <v>0.85</v>
      </c>
      <c r="I384" s="14">
        <v>0.9</v>
      </c>
      <c r="J384" s="14"/>
      <c r="K384" s="14"/>
      <c r="L384" s="3">
        <v>45743</v>
      </c>
      <c r="M384" s="6">
        <v>0.59097222222222223</v>
      </c>
      <c r="N384" s="6">
        <v>0.65</v>
      </c>
      <c r="O384" t="s">
        <v>613</v>
      </c>
      <c r="P384" t="s">
        <v>404</v>
      </c>
      <c r="Q384" s="11">
        <v>5.902777777777779E-2</v>
      </c>
      <c r="S384" t="s">
        <v>155</v>
      </c>
      <c r="Y384" t="s">
        <v>803</v>
      </c>
      <c r="AA384" t="str" cm="1">
        <f t="array" ref="AA384">_xlfn.IFS(AND(CHPP_DELAY[[#This Row],[Column1]]="",CHPP_DELAY[[#This Row],[Column2]]=""),"",CHPP_DELAY[[#This Row],[Column1]]&lt;&gt;"",CHPP_DELAY[[#This Row],[Column1]],CHPP_DELAY[[#This Row],[Column2]]&lt;&gt;"",CHPP_DELAY[[#This Row],[Column2]])</f>
        <v>Product weightometer_recalibration (due to error reading)</v>
      </c>
    </row>
    <row r="385" spans="2:27" x14ac:dyDescent="0.25">
      <c r="B385" s="7">
        <f>_xlfn.ISOWEEKNUM(CHPP_DELAY[[#This Row],[DATE]])</f>
        <v>13</v>
      </c>
      <c r="C385" s="2" t="str">
        <f>UPPER(TEXT(MONTH(CHPP_DELAY[[#This Row],[DATE]])*29,"mmm"))</f>
        <v>MAR</v>
      </c>
      <c r="D385" s="27">
        <f>YEAR(CHPP_DELAY[[#This Row],[DATE]])</f>
        <v>2025</v>
      </c>
      <c r="E385" s="11">
        <f>(CHPP_DELAY[[#This Row],[START]]-CHPP_DELAY[[#This Row],[STOP]])*24</f>
        <v>1.2333333333333343</v>
      </c>
      <c r="F385" s="14" t="str" cm="1">
        <f t="array" ref="F385">_xlfn.IFNA(_xlfn.IFS(CHPP_DELAY[[#This Row],[SCH MTN]]&lt;&gt;"","Scheduled",CHPP_DELAY[[#This Row],[UNSCH MTN]]&lt;&gt;"","Unscheduled"),"")</f>
        <v>Unscheduled</v>
      </c>
      <c r="G385" s="26">
        <f>24*(DAY(EOMONTH(CHPP_DELAY[[#This Row],[DATE]],0)))</f>
        <v>744</v>
      </c>
      <c r="H385" s="14">
        <v>0.85</v>
      </c>
      <c r="I385" s="14">
        <v>0.9</v>
      </c>
      <c r="J385" s="14"/>
      <c r="K385" s="14"/>
      <c r="L385" s="3">
        <v>45743</v>
      </c>
      <c r="M385" s="6">
        <v>0.65555555555555556</v>
      </c>
      <c r="N385" s="6">
        <v>0.70694444444444449</v>
      </c>
      <c r="O385" t="s">
        <v>613</v>
      </c>
      <c r="P385" t="s">
        <v>404</v>
      </c>
      <c r="Q385" s="11">
        <v>5.1388888888888928E-2</v>
      </c>
      <c r="S385" t="s">
        <v>155</v>
      </c>
      <c r="Y385" t="s">
        <v>803</v>
      </c>
      <c r="AA385" t="str" cm="1">
        <f t="array" ref="AA385">_xlfn.IFS(AND(CHPP_DELAY[[#This Row],[Column1]]="",CHPP_DELAY[[#This Row],[Column2]]=""),"",CHPP_DELAY[[#This Row],[Column1]]&lt;&gt;"",CHPP_DELAY[[#This Row],[Column1]],CHPP_DELAY[[#This Row],[Column2]]&lt;&gt;"",CHPP_DELAY[[#This Row],[Column2]])</f>
        <v>Product weightometer_recalibration (due to error reading)</v>
      </c>
    </row>
    <row r="386" spans="2:27" x14ac:dyDescent="0.25">
      <c r="B386" s="7">
        <f>_xlfn.ISOWEEKNUM(CHPP_DELAY[[#This Row],[DATE]])</f>
        <v>13</v>
      </c>
      <c r="C386" s="2" t="str">
        <f>UPPER(TEXT(MONTH(CHPP_DELAY[[#This Row],[DATE]])*29,"mmm"))</f>
        <v>MAR</v>
      </c>
      <c r="D386" s="27">
        <f>YEAR(CHPP_DELAY[[#This Row],[DATE]])</f>
        <v>2025</v>
      </c>
      <c r="E386" s="11">
        <f>(CHPP_DELAY[[#This Row],[START]]-CHPP_DELAY[[#This Row],[STOP]])*24</f>
        <v>0.13333333333333286</v>
      </c>
      <c r="F386" s="14" t="str" cm="1">
        <f t="array" ref="F386">_xlfn.IFNA(_xlfn.IFS(CHPP_DELAY[[#This Row],[SCH MTN]]&lt;&gt;"","Scheduled",CHPP_DELAY[[#This Row],[UNSCH MTN]]&lt;&gt;"","Unscheduled"),"")</f>
        <v>Unscheduled</v>
      </c>
      <c r="G386" s="26">
        <f>24*(DAY(EOMONTH(CHPP_DELAY[[#This Row],[DATE]],0)))</f>
        <v>744</v>
      </c>
      <c r="H386" s="14">
        <v>0.85</v>
      </c>
      <c r="I386" s="14">
        <v>0.9</v>
      </c>
      <c r="J386" s="14"/>
      <c r="K386" s="14"/>
      <c r="L386" s="3">
        <v>45743</v>
      </c>
      <c r="M386" s="6">
        <v>0.75208333333333333</v>
      </c>
      <c r="N386" s="6">
        <v>0.75763888888888886</v>
      </c>
      <c r="O386" t="s">
        <v>19</v>
      </c>
      <c r="P386" t="s">
        <v>20</v>
      </c>
      <c r="Q386" s="11">
        <v>5.5555555555555358E-3</v>
      </c>
      <c r="S386" t="s">
        <v>155</v>
      </c>
      <c r="Y386" t="s">
        <v>123</v>
      </c>
      <c r="AA386" t="str" cm="1">
        <f t="array" ref="AA38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87" spans="2:27" x14ac:dyDescent="0.25">
      <c r="B387" s="7">
        <f>_xlfn.ISOWEEKNUM(CHPP_DELAY[[#This Row],[DATE]])</f>
        <v>13</v>
      </c>
      <c r="C387" s="2" t="str">
        <f>UPPER(TEXT(MONTH(CHPP_DELAY[[#This Row],[DATE]])*29,"mmm"))</f>
        <v>MAR</v>
      </c>
      <c r="D387" s="27">
        <f>YEAR(CHPP_DELAY[[#This Row],[DATE]])</f>
        <v>2025</v>
      </c>
      <c r="E387" s="11">
        <f>(CHPP_DELAY[[#This Row],[START]]-CHPP_DELAY[[#This Row],[STOP]])*24</f>
        <v>0.11666666666666625</v>
      </c>
      <c r="F387" s="14" t="str" cm="1">
        <f t="array" ref="F387">_xlfn.IFNA(_xlfn.IFS(CHPP_DELAY[[#This Row],[SCH MTN]]&lt;&gt;"","Scheduled",CHPP_DELAY[[#This Row],[UNSCH MTN]]&lt;&gt;"","Unscheduled"),"")</f>
        <v>Unscheduled</v>
      </c>
      <c r="G387" s="26">
        <f>24*(DAY(EOMONTH(CHPP_DELAY[[#This Row],[DATE]],0)))</f>
        <v>744</v>
      </c>
      <c r="H387" s="14">
        <v>0.85</v>
      </c>
      <c r="I387" s="14">
        <v>0.9</v>
      </c>
      <c r="J387" s="14"/>
      <c r="K387" s="14"/>
      <c r="L387" s="3">
        <v>45743</v>
      </c>
      <c r="M387" s="6">
        <v>0.77013888888888893</v>
      </c>
      <c r="N387" s="6">
        <v>0.77500000000000002</v>
      </c>
      <c r="O387" t="s">
        <v>19</v>
      </c>
      <c r="P387" t="s">
        <v>20</v>
      </c>
      <c r="Q387" s="11">
        <v>4.8611111111110938E-3</v>
      </c>
      <c r="S387" t="s">
        <v>155</v>
      </c>
      <c r="Y387" t="s">
        <v>123</v>
      </c>
      <c r="AA387" t="str" cm="1">
        <f t="array" ref="AA38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88" spans="2:27" x14ac:dyDescent="0.25">
      <c r="B388" s="7">
        <f>_xlfn.ISOWEEKNUM(CHPP_DELAY[[#This Row],[DATE]])</f>
        <v>13</v>
      </c>
      <c r="C388" s="2" t="str">
        <f>UPPER(TEXT(MONTH(CHPP_DELAY[[#This Row],[DATE]])*29,"mmm"))</f>
        <v>MAR</v>
      </c>
      <c r="D388" s="27">
        <f>YEAR(CHPP_DELAY[[#This Row],[DATE]])</f>
        <v>2025</v>
      </c>
      <c r="E388" s="11">
        <f>(CHPP_DELAY[[#This Row],[START]]-CHPP_DELAY[[#This Row],[STOP]])*24</f>
        <v>0.15000000000000213</v>
      </c>
      <c r="F388" s="14" t="str" cm="1">
        <f t="array" ref="F388">_xlfn.IFNA(_xlfn.IFS(CHPP_DELAY[[#This Row],[SCH MTN]]&lt;&gt;"","Scheduled",CHPP_DELAY[[#This Row],[UNSCH MTN]]&lt;&gt;"","Unscheduled"),"")</f>
        <v>Unscheduled</v>
      </c>
      <c r="G388" s="26">
        <f>24*(DAY(EOMONTH(CHPP_DELAY[[#This Row],[DATE]],0)))</f>
        <v>744</v>
      </c>
      <c r="H388" s="14">
        <v>0.85</v>
      </c>
      <c r="I388" s="14">
        <v>0.9</v>
      </c>
      <c r="J388" s="14"/>
      <c r="K388" s="14"/>
      <c r="L388" s="3">
        <v>45743</v>
      </c>
      <c r="M388" s="6">
        <v>0.99722222222222223</v>
      </c>
      <c r="N388" s="6">
        <v>1.0034722222222223</v>
      </c>
      <c r="O388" t="s">
        <v>19</v>
      </c>
      <c r="P388" t="s">
        <v>20</v>
      </c>
      <c r="Q388" s="11">
        <v>6.2500000000000888E-3</v>
      </c>
      <c r="S388" t="s">
        <v>155</v>
      </c>
      <c r="Y388" t="s">
        <v>123</v>
      </c>
      <c r="AA388" t="str" cm="1">
        <f t="array" ref="AA38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89" spans="2:27" x14ac:dyDescent="0.25">
      <c r="B389" s="7">
        <f>_xlfn.ISOWEEKNUM(CHPP_DELAY[[#This Row],[DATE]])</f>
        <v>13</v>
      </c>
      <c r="C389" s="2" t="str">
        <f>UPPER(TEXT(MONTH(CHPP_DELAY[[#This Row],[DATE]])*29,"mmm"))</f>
        <v>MAR</v>
      </c>
      <c r="D389" s="27">
        <f>YEAR(CHPP_DELAY[[#This Row],[DATE]])</f>
        <v>2025</v>
      </c>
      <c r="E389" s="11">
        <f>(CHPP_DELAY[[#This Row],[START]]-CHPP_DELAY[[#This Row],[STOP]])*24</f>
        <v>9.9999999999999645E-2</v>
      </c>
      <c r="F389" s="14" t="str" cm="1">
        <f t="array" ref="F389">_xlfn.IFNA(_xlfn.IFS(CHPP_DELAY[[#This Row],[SCH MTN]]&lt;&gt;"","Scheduled",CHPP_DELAY[[#This Row],[UNSCH MTN]]&lt;&gt;"","Unscheduled"),"")</f>
        <v>Unscheduled</v>
      </c>
      <c r="G389" s="26">
        <f>24*(DAY(EOMONTH(CHPP_DELAY[[#This Row],[DATE]],0)))</f>
        <v>744</v>
      </c>
      <c r="H389" s="14">
        <v>0.85</v>
      </c>
      <c r="I389" s="14">
        <v>0.9</v>
      </c>
      <c r="J389" s="14"/>
      <c r="K389" s="14"/>
      <c r="L389" s="3">
        <v>45743</v>
      </c>
      <c r="M389" s="6">
        <v>1.0152777777777777</v>
      </c>
      <c r="N389" s="6">
        <v>1.0194444444444444</v>
      </c>
      <c r="O389" t="s">
        <v>19</v>
      </c>
      <c r="P389" t="s">
        <v>20</v>
      </c>
      <c r="Q389" s="11">
        <v>4.1666666666666519E-3</v>
      </c>
      <c r="S389" t="s">
        <v>155</v>
      </c>
      <c r="Y389" t="s">
        <v>123</v>
      </c>
      <c r="AA389" t="str" cm="1">
        <f t="array" ref="AA38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90" spans="2:27" x14ac:dyDescent="0.25">
      <c r="B390" s="7">
        <f>_xlfn.ISOWEEKNUM(CHPP_DELAY[[#This Row],[DATE]])</f>
        <v>13</v>
      </c>
      <c r="C390" s="2" t="str">
        <f>UPPER(TEXT(MONTH(CHPP_DELAY[[#This Row],[DATE]])*29,"mmm"))</f>
        <v>MAR</v>
      </c>
      <c r="D390" s="27">
        <f>YEAR(CHPP_DELAY[[#This Row],[DATE]])</f>
        <v>2025</v>
      </c>
      <c r="E390" s="11">
        <f>(CHPP_DELAY[[#This Row],[START]]-CHPP_DELAY[[#This Row],[STOP]])*24</f>
        <v>9.9999999999999645E-2</v>
      </c>
      <c r="F390" s="14" t="str" cm="1">
        <f t="array" ref="F390">_xlfn.IFNA(_xlfn.IFS(CHPP_DELAY[[#This Row],[SCH MTN]]&lt;&gt;"","Scheduled",CHPP_DELAY[[#This Row],[UNSCH MTN]]&lt;&gt;"","Unscheduled"),"")</f>
        <v>Unscheduled</v>
      </c>
      <c r="G390" s="26">
        <f>24*(DAY(EOMONTH(CHPP_DELAY[[#This Row],[DATE]],0)))</f>
        <v>744</v>
      </c>
      <c r="H390" s="14">
        <v>0.85</v>
      </c>
      <c r="I390" s="14">
        <v>0.9</v>
      </c>
      <c r="J390" s="14"/>
      <c r="K390" s="14"/>
      <c r="L390" s="3">
        <v>45743</v>
      </c>
      <c r="M390" s="6">
        <v>1.0597222222222222</v>
      </c>
      <c r="N390" s="6">
        <v>1.0638888888888889</v>
      </c>
      <c r="O390" t="s">
        <v>19</v>
      </c>
      <c r="P390" t="s">
        <v>20</v>
      </c>
      <c r="Q390" s="11">
        <v>4.1666666666666519E-3</v>
      </c>
      <c r="S390" t="s">
        <v>155</v>
      </c>
      <c r="Y390" t="s">
        <v>123</v>
      </c>
      <c r="AA390" t="str" cm="1">
        <f t="array" ref="AA39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91" spans="2:27" x14ac:dyDescent="0.25">
      <c r="B391" s="7">
        <f>_xlfn.ISOWEEKNUM(CHPP_DELAY[[#This Row],[DATE]])</f>
        <v>13</v>
      </c>
      <c r="C391" s="2" t="str">
        <f>UPPER(TEXT(MONTH(CHPP_DELAY[[#This Row],[DATE]])*29,"mmm"))</f>
        <v>MAR</v>
      </c>
      <c r="D391" s="27">
        <f>YEAR(CHPP_DELAY[[#This Row],[DATE]])</f>
        <v>2025</v>
      </c>
      <c r="E391" s="11">
        <f>(CHPP_DELAY[[#This Row],[START]]-CHPP_DELAY[[#This Row],[STOP]])*24</f>
        <v>0.11666666666666892</v>
      </c>
      <c r="F391" s="14" t="str" cm="1">
        <f t="array" ref="F391">_xlfn.IFNA(_xlfn.IFS(CHPP_DELAY[[#This Row],[SCH MTN]]&lt;&gt;"","Scheduled",CHPP_DELAY[[#This Row],[UNSCH MTN]]&lt;&gt;"","Unscheduled"),"")</f>
        <v>Unscheduled</v>
      </c>
      <c r="G391" s="26">
        <f>24*(DAY(EOMONTH(CHPP_DELAY[[#This Row],[DATE]],0)))</f>
        <v>744</v>
      </c>
      <c r="H391" s="14">
        <v>0.85</v>
      </c>
      <c r="I391" s="14">
        <v>0.9</v>
      </c>
      <c r="J391" s="14"/>
      <c r="K391" s="14"/>
      <c r="L391" s="3">
        <v>45743</v>
      </c>
      <c r="M391" s="6">
        <v>1.2395833333333333</v>
      </c>
      <c r="N391" s="6">
        <v>1.2444444444444445</v>
      </c>
      <c r="O391" t="s">
        <v>19</v>
      </c>
      <c r="P391" t="s">
        <v>20</v>
      </c>
      <c r="Q391" s="11">
        <v>4.8611111111112049E-3</v>
      </c>
      <c r="S391" t="s">
        <v>155</v>
      </c>
      <c r="Y391" t="s">
        <v>123</v>
      </c>
      <c r="AA391" t="str" cm="1">
        <f t="array" ref="AA39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92" spans="2:27" x14ac:dyDescent="0.25">
      <c r="B392" s="7">
        <f>_xlfn.ISOWEEKNUM(CHPP_DELAY[[#This Row],[DATE]])</f>
        <v>13</v>
      </c>
      <c r="C392" s="2" t="str">
        <f>UPPER(TEXT(MONTH(CHPP_DELAY[[#This Row],[DATE]])*29,"mmm"))</f>
        <v>MAR</v>
      </c>
      <c r="D392" s="27">
        <f>YEAR(CHPP_DELAY[[#This Row],[DATE]])</f>
        <v>2025</v>
      </c>
      <c r="E392" s="11">
        <f>(CHPP_DELAY[[#This Row],[START]]-CHPP_DELAY[[#This Row],[STOP]])*24</f>
        <v>0.13333333333333419</v>
      </c>
      <c r="F392" s="14" t="str" cm="1">
        <f t="array" ref="F392">_xlfn.IFNA(_xlfn.IFS(CHPP_DELAY[[#This Row],[SCH MTN]]&lt;&gt;"","Scheduled",CHPP_DELAY[[#This Row],[UNSCH MTN]]&lt;&gt;"","Unscheduled"),"")</f>
        <v>Unscheduled</v>
      </c>
      <c r="G392" s="26">
        <f>24*(DAY(EOMONTH(CHPP_DELAY[[#This Row],[DATE]],0)))</f>
        <v>744</v>
      </c>
      <c r="H392" s="14">
        <v>0.85</v>
      </c>
      <c r="I392" s="14">
        <v>0.9</v>
      </c>
      <c r="J392" s="14"/>
      <c r="K392" s="14"/>
      <c r="L392" s="3">
        <v>45744</v>
      </c>
      <c r="M392" s="6">
        <v>0.25277777777777777</v>
      </c>
      <c r="N392" s="6">
        <v>0.25833333333333336</v>
      </c>
      <c r="O392" t="s">
        <v>19</v>
      </c>
      <c r="P392" t="s">
        <v>20</v>
      </c>
      <c r="Q392" s="11">
        <v>5.5555555555555913E-3</v>
      </c>
      <c r="S392" t="s">
        <v>155</v>
      </c>
      <c r="Y392" t="s">
        <v>123</v>
      </c>
      <c r="AA392" t="str" cm="1">
        <f t="array" ref="AA39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93" spans="2:27" x14ac:dyDescent="0.25">
      <c r="B393" s="7">
        <f>_xlfn.ISOWEEKNUM(CHPP_DELAY[[#This Row],[DATE]])</f>
        <v>13</v>
      </c>
      <c r="C393" s="2" t="str">
        <f>UPPER(TEXT(MONTH(CHPP_DELAY[[#This Row],[DATE]])*29,"mmm"))</f>
        <v>MAR</v>
      </c>
      <c r="D393" s="27">
        <f>YEAR(CHPP_DELAY[[#This Row],[DATE]])</f>
        <v>2025</v>
      </c>
      <c r="E393" s="11">
        <f>(CHPP_DELAY[[#This Row],[START]]-CHPP_DELAY[[#This Row],[STOP]])*24</f>
        <v>1.8166666666666669</v>
      </c>
      <c r="F393" s="14" t="str" cm="1">
        <f t="array" ref="F393">_xlfn.IFNA(_xlfn.IFS(CHPP_DELAY[[#This Row],[SCH MTN]]&lt;&gt;"","Scheduled",CHPP_DELAY[[#This Row],[UNSCH MTN]]&lt;&gt;"","Unscheduled"),"")</f>
        <v>Unscheduled</v>
      </c>
      <c r="G393" s="26">
        <f>24*(DAY(EOMONTH(CHPP_DELAY[[#This Row],[DATE]],0)))</f>
        <v>744</v>
      </c>
      <c r="H393" s="14">
        <v>0.85</v>
      </c>
      <c r="I393" s="14">
        <v>0.9</v>
      </c>
      <c r="J393" s="14"/>
      <c r="K393" s="14"/>
      <c r="L393" s="3">
        <v>45744</v>
      </c>
      <c r="M393" s="6">
        <v>0.26458333333333334</v>
      </c>
      <c r="N393" s="6">
        <v>0.34027777777777779</v>
      </c>
      <c r="O393" t="s">
        <v>19</v>
      </c>
      <c r="P393" t="s">
        <v>20</v>
      </c>
      <c r="Q393" s="11">
        <v>7.5694444444444453E-2</v>
      </c>
      <c r="S393" t="s">
        <v>155</v>
      </c>
      <c r="Y393" t="s">
        <v>804</v>
      </c>
      <c r="AA393" t="str" cm="1">
        <f t="array" ref="AA393">_xlfn.IFS(AND(CHPP_DELAY[[#This Row],[Column1]]="",CHPP_DELAY[[#This Row],[Column2]]=""),"",CHPP_DELAY[[#This Row],[Column1]]&lt;&gt;"",CHPP_DELAY[[#This Row],[Column1]],CHPP_DELAY[[#This Row],[Column2]]&lt;&gt;"",CHPP_DELAY[[#This Row],[Column2]])</f>
        <v>Floats screen_underpan_block (due to side rail broken)</v>
      </c>
    </row>
    <row r="394" spans="2:27" x14ac:dyDescent="0.25">
      <c r="B394" s="7">
        <f>_xlfn.ISOWEEKNUM(CHPP_DELAY[[#This Row],[DATE]])</f>
        <v>13</v>
      </c>
      <c r="C394" s="2" t="str">
        <f>UPPER(TEXT(MONTH(CHPP_DELAY[[#This Row],[DATE]])*29,"mmm"))</f>
        <v>MAR</v>
      </c>
      <c r="D394" s="27">
        <f>YEAR(CHPP_DELAY[[#This Row],[DATE]])</f>
        <v>2025</v>
      </c>
      <c r="E394" s="11">
        <f>(CHPP_DELAY[[#This Row],[START]]-CHPP_DELAY[[#This Row],[STOP]])*24</f>
        <v>0.11666666666666625</v>
      </c>
      <c r="F394" s="14" t="str" cm="1">
        <f t="array" ref="F394">_xlfn.IFNA(_xlfn.IFS(CHPP_DELAY[[#This Row],[SCH MTN]]&lt;&gt;"","Scheduled",CHPP_DELAY[[#This Row],[UNSCH MTN]]&lt;&gt;"","Unscheduled"),"")</f>
        <v>Unscheduled</v>
      </c>
      <c r="G394" s="26">
        <f>24*(DAY(EOMONTH(CHPP_DELAY[[#This Row],[DATE]],0)))</f>
        <v>744</v>
      </c>
      <c r="H394" s="14">
        <v>0.85</v>
      </c>
      <c r="I394" s="14">
        <v>0.9</v>
      </c>
      <c r="J394" s="14"/>
      <c r="K394" s="14"/>
      <c r="L394" s="3">
        <v>45744</v>
      </c>
      <c r="M394" s="6">
        <v>0.375</v>
      </c>
      <c r="N394" s="6">
        <v>0.37986111111111109</v>
      </c>
      <c r="O394" t="s">
        <v>19</v>
      </c>
      <c r="P394" t="s">
        <v>20</v>
      </c>
      <c r="Q394" s="11">
        <v>4.8611111111110938E-3</v>
      </c>
      <c r="S394" t="s">
        <v>155</v>
      </c>
      <c r="Y394" t="s">
        <v>123</v>
      </c>
      <c r="AA394" t="str" cm="1">
        <f t="array" ref="AA39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95" spans="2:27" x14ac:dyDescent="0.25">
      <c r="B395" s="7">
        <f>_xlfn.ISOWEEKNUM(CHPP_DELAY[[#This Row],[DATE]])</f>
        <v>13</v>
      </c>
      <c r="C395" s="2" t="str">
        <f>UPPER(TEXT(MONTH(CHPP_DELAY[[#This Row],[DATE]])*29,"mmm"))</f>
        <v>MAR</v>
      </c>
      <c r="D395" s="27">
        <f>YEAR(CHPP_DELAY[[#This Row],[DATE]])</f>
        <v>2025</v>
      </c>
      <c r="E395" s="11">
        <f>(CHPP_DELAY[[#This Row],[START]]-CHPP_DELAY[[#This Row],[STOP]])*24</f>
        <v>1.4833333333333347</v>
      </c>
      <c r="F395" s="14" t="str" cm="1">
        <f t="array" ref="F395">_xlfn.IFNA(_xlfn.IFS(CHPP_DELAY[[#This Row],[SCH MTN]]&lt;&gt;"","Scheduled",CHPP_DELAY[[#This Row],[UNSCH MTN]]&lt;&gt;"","Unscheduled"),"")</f>
        <v/>
      </c>
      <c r="G395" s="26">
        <f>24*(DAY(EOMONTH(CHPP_DELAY[[#This Row],[DATE]],0)))</f>
        <v>744</v>
      </c>
      <c r="H395" s="14">
        <v>0.85</v>
      </c>
      <c r="I395" s="14">
        <v>0.9</v>
      </c>
      <c r="J395" s="14"/>
      <c r="K395" s="14"/>
      <c r="L395" s="3">
        <v>45744</v>
      </c>
      <c r="M395" s="6">
        <v>0.45694444444444443</v>
      </c>
      <c r="N395" s="6">
        <v>0.51875000000000004</v>
      </c>
      <c r="O395" t="s">
        <v>58</v>
      </c>
      <c r="P395" t="s">
        <v>58</v>
      </c>
      <c r="Q395" s="11">
        <v>6.1805555555555614E-2</v>
      </c>
      <c r="X395" t="s">
        <v>167</v>
      </c>
      <c r="Y395" t="s">
        <v>167</v>
      </c>
      <c r="AA395" t="str" cm="1">
        <f t="array" ref="AA395">_xlfn.IFS(AND(CHPP_DELAY[[#This Row],[Column1]]="",CHPP_DELAY[[#This Row],[Column2]]=""),"",CHPP_DELAY[[#This Row],[Column1]]&lt;&gt;"",CHPP_DELAY[[#This Row],[Column1]],CHPP_DELAY[[#This Row],[Column2]]&lt;&gt;"",CHPP_DELAY[[#This Row],[Column2]])</f>
        <v>Friday Prayer</v>
      </c>
    </row>
    <row r="396" spans="2:27" x14ac:dyDescent="0.25">
      <c r="B396" s="7">
        <f>_xlfn.ISOWEEKNUM(CHPP_DELAY[[#This Row],[DATE]])</f>
        <v>13</v>
      </c>
      <c r="C396" s="2" t="str">
        <f>UPPER(TEXT(MONTH(CHPP_DELAY[[#This Row],[DATE]])*29,"mmm"))</f>
        <v>MAR</v>
      </c>
      <c r="D396" s="27">
        <f>YEAR(CHPP_DELAY[[#This Row],[DATE]])</f>
        <v>2025</v>
      </c>
      <c r="E396" s="11">
        <f>(CHPP_DELAY[[#This Row],[START]]-CHPP_DELAY[[#This Row],[STOP]])*24</f>
        <v>9.9999999999999645E-2</v>
      </c>
      <c r="F396" s="14" t="str" cm="1">
        <f t="array" ref="F396">_xlfn.IFNA(_xlfn.IFS(CHPP_DELAY[[#This Row],[SCH MTN]]&lt;&gt;"","Scheduled",CHPP_DELAY[[#This Row],[UNSCH MTN]]&lt;&gt;"","Unscheduled"),"")</f>
        <v>Unscheduled</v>
      </c>
      <c r="G396" s="26">
        <f>24*(DAY(EOMONTH(CHPP_DELAY[[#This Row],[DATE]],0)))</f>
        <v>744</v>
      </c>
      <c r="H396" s="14">
        <v>0.85</v>
      </c>
      <c r="I396" s="14">
        <v>0.9</v>
      </c>
      <c r="J396" s="14"/>
      <c r="K396" s="14"/>
      <c r="L396" s="3">
        <v>45744</v>
      </c>
      <c r="M396" s="6">
        <v>0.65</v>
      </c>
      <c r="N396" s="6">
        <v>0.65416666666666667</v>
      </c>
      <c r="O396" t="s">
        <v>19</v>
      </c>
      <c r="P396" t="s">
        <v>20</v>
      </c>
      <c r="Q396" s="11">
        <v>4.1666666666666519E-3</v>
      </c>
      <c r="S396" t="s">
        <v>155</v>
      </c>
      <c r="Y396" t="s">
        <v>123</v>
      </c>
      <c r="AA396" t="str" cm="1">
        <f t="array" ref="AA39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97" spans="2:27" x14ac:dyDescent="0.25">
      <c r="B397" s="7">
        <f>_xlfn.ISOWEEKNUM(CHPP_DELAY[[#This Row],[DATE]])</f>
        <v>13</v>
      </c>
      <c r="C397" s="2" t="str">
        <f>UPPER(TEXT(MONTH(CHPP_DELAY[[#This Row],[DATE]])*29,"mmm"))</f>
        <v>MAR</v>
      </c>
      <c r="D397" s="27">
        <f>YEAR(CHPP_DELAY[[#This Row],[DATE]])</f>
        <v>2025</v>
      </c>
      <c r="E397" s="11">
        <f>(CHPP_DELAY[[#This Row],[START]]-CHPP_DELAY[[#This Row],[STOP]])*24</f>
        <v>9.9999999999999645E-2</v>
      </c>
      <c r="F397" s="14" t="str" cm="1">
        <f t="array" ref="F397">_xlfn.IFNA(_xlfn.IFS(CHPP_DELAY[[#This Row],[SCH MTN]]&lt;&gt;"","Scheduled",CHPP_DELAY[[#This Row],[UNSCH MTN]]&lt;&gt;"","Unscheduled"),"")</f>
        <v>Unscheduled</v>
      </c>
      <c r="G397" s="26">
        <f>24*(DAY(EOMONTH(CHPP_DELAY[[#This Row],[DATE]],0)))</f>
        <v>744</v>
      </c>
      <c r="H397" s="14">
        <v>0.85</v>
      </c>
      <c r="I397" s="14">
        <v>0.9</v>
      </c>
      <c r="J397" s="14"/>
      <c r="K397" s="14"/>
      <c r="L397" s="3">
        <v>45744</v>
      </c>
      <c r="M397" s="6">
        <v>0.77638888888888891</v>
      </c>
      <c r="N397" s="6">
        <v>0.78055555555555556</v>
      </c>
      <c r="O397" t="s">
        <v>19</v>
      </c>
      <c r="P397" t="s">
        <v>20</v>
      </c>
      <c r="Q397" s="11">
        <v>4.1666666666666519E-3</v>
      </c>
      <c r="S397" t="s">
        <v>155</v>
      </c>
      <c r="Y397" t="s">
        <v>123</v>
      </c>
      <c r="AA397" t="str" cm="1">
        <f t="array" ref="AA39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398" spans="2:27" x14ac:dyDescent="0.25">
      <c r="B398" s="7">
        <f>_xlfn.ISOWEEKNUM(CHPP_DELAY[[#This Row],[DATE]])</f>
        <v>13</v>
      </c>
      <c r="C398" s="2" t="str">
        <f>UPPER(TEXT(MONTH(CHPP_DELAY[[#This Row],[DATE]])*29,"mmm"))</f>
        <v>MAR</v>
      </c>
      <c r="D398" s="27">
        <f>YEAR(CHPP_DELAY[[#This Row],[DATE]])</f>
        <v>2025</v>
      </c>
      <c r="E398" s="11">
        <f>(CHPP_DELAY[[#This Row],[START]]-CHPP_DELAY[[#This Row],[STOP]])*24</f>
        <v>1.5333333333333332</v>
      </c>
      <c r="F398" s="14" t="str" cm="1">
        <f t="array" ref="F398">_xlfn.IFNA(_xlfn.IFS(CHPP_DELAY[[#This Row],[SCH MTN]]&lt;&gt;"","Scheduled",CHPP_DELAY[[#This Row],[UNSCH MTN]]&lt;&gt;"","Unscheduled"),"")</f>
        <v>Unscheduled</v>
      </c>
      <c r="G398" s="26">
        <f>24*(DAY(EOMONTH(CHPP_DELAY[[#This Row],[DATE]],0)))</f>
        <v>744</v>
      </c>
      <c r="H398" s="14">
        <v>0.85</v>
      </c>
      <c r="I398" s="14">
        <v>0.9</v>
      </c>
      <c r="J398" s="14"/>
      <c r="K398" s="14"/>
      <c r="L398" s="3">
        <v>45744</v>
      </c>
      <c r="M398" s="6">
        <v>0.83819444444444446</v>
      </c>
      <c r="N398" s="6">
        <v>0.90208333333333335</v>
      </c>
      <c r="O398" t="s">
        <v>35</v>
      </c>
      <c r="P398" t="s">
        <v>36</v>
      </c>
      <c r="Q398" s="11">
        <v>6.3888888888888884E-2</v>
      </c>
      <c r="S398" t="s">
        <v>155</v>
      </c>
      <c r="Y398" t="s">
        <v>805</v>
      </c>
      <c r="AA398" t="str" cm="1">
        <f t="array" ref="AA398">_xlfn.IFS(AND(CHPP_DELAY[[#This Row],[Column1]]="",CHPP_DELAY[[#This Row],[Column2]]=""),"",CHPP_DELAY[[#This Row],[Column1]]&lt;&gt;"",CHPP_DELAY[[#This Row],[Column1]],CHPP_DELAY[[#This Row],[Column2]]&lt;&gt;"",CHPP_DELAY[[#This Row],[Column2]])</f>
        <v>Sinks screen_panel_replace (due to blank panel broken)</v>
      </c>
    </row>
    <row r="399" spans="2:27" x14ac:dyDescent="0.25">
      <c r="B399" s="7">
        <f>_xlfn.ISOWEEKNUM(CHPP_DELAY[[#This Row],[DATE]])</f>
        <v>13</v>
      </c>
      <c r="C399" s="2" t="str">
        <f>UPPER(TEXT(MONTH(CHPP_DELAY[[#This Row],[DATE]])*29,"mmm"))</f>
        <v>MAR</v>
      </c>
      <c r="D399" s="27">
        <f>YEAR(CHPP_DELAY[[#This Row],[DATE]])</f>
        <v>2025</v>
      </c>
      <c r="E399" s="11">
        <f>(CHPP_DELAY[[#This Row],[START]]-CHPP_DELAY[[#This Row],[STOP]])*24</f>
        <v>6.666666666666643E-2</v>
      </c>
      <c r="F399" s="14" t="str" cm="1">
        <f t="array" ref="F399">_xlfn.IFNA(_xlfn.IFS(CHPP_DELAY[[#This Row],[SCH MTN]]&lt;&gt;"","Scheduled",CHPP_DELAY[[#This Row],[UNSCH MTN]]&lt;&gt;"","Unscheduled"),"")</f>
        <v>Unscheduled</v>
      </c>
      <c r="G399" s="26">
        <f>24*(DAY(EOMONTH(CHPP_DELAY[[#This Row],[DATE]],0)))</f>
        <v>744</v>
      </c>
      <c r="H399" s="14">
        <v>0.85</v>
      </c>
      <c r="I399" s="14">
        <v>0.9</v>
      </c>
      <c r="J399" s="14"/>
      <c r="K399" s="14"/>
      <c r="L399" s="3">
        <v>45744</v>
      </c>
      <c r="M399" s="6">
        <v>0.95694444444444449</v>
      </c>
      <c r="N399" s="6">
        <v>0.95972222222222225</v>
      </c>
      <c r="O399" t="s">
        <v>19</v>
      </c>
      <c r="P399" t="s">
        <v>20</v>
      </c>
      <c r="Q399" s="11">
        <v>2.7777777777777679E-3</v>
      </c>
      <c r="S399" t="s">
        <v>155</v>
      </c>
      <c r="Y399" t="s">
        <v>123</v>
      </c>
      <c r="AA399" t="str" cm="1">
        <f t="array" ref="AA39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00" spans="2:27" x14ac:dyDescent="0.25">
      <c r="B400" s="7">
        <f>_xlfn.ISOWEEKNUM(CHPP_DELAY[[#This Row],[DATE]])</f>
        <v>13</v>
      </c>
      <c r="C400" s="2" t="str">
        <f>UPPER(TEXT(MONTH(CHPP_DELAY[[#This Row],[DATE]])*29,"mmm"))</f>
        <v>MAR</v>
      </c>
      <c r="D400" s="27">
        <f>YEAR(CHPP_DELAY[[#This Row],[DATE]])</f>
        <v>2025</v>
      </c>
      <c r="E400" s="11">
        <f>(CHPP_DELAY[[#This Row],[START]]-CHPP_DELAY[[#This Row],[STOP]])*24</f>
        <v>6.666666666666643E-2</v>
      </c>
      <c r="F400" s="14" t="str" cm="1">
        <f t="array" ref="F400">_xlfn.IFNA(_xlfn.IFS(CHPP_DELAY[[#This Row],[SCH MTN]]&lt;&gt;"","Scheduled",CHPP_DELAY[[#This Row],[UNSCH MTN]]&lt;&gt;"","Unscheduled"),"")</f>
        <v>Unscheduled</v>
      </c>
      <c r="G400" s="26">
        <f>24*(DAY(EOMONTH(CHPP_DELAY[[#This Row],[DATE]],0)))</f>
        <v>744</v>
      </c>
      <c r="H400" s="14">
        <v>0.85</v>
      </c>
      <c r="I400" s="14">
        <v>0.9</v>
      </c>
      <c r="J400" s="14"/>
      <c r="K400" s="14"/>
      <c r="L400" s="3">
        <v>45744</v>
      </c>
      <c r="M400" s="6">
        <v>0.99444444444444446</v>
      </c>
      <c r="N400" s="6">
        <v>0.99722222222222223</v>
      </c>
      <c r="O400" t="s">
        <v>19</v>
      </c>
      <c r="P400" t="s">
        <v>20</v>
      </c>
      <c r="Q400" s="11">
        <v>2.7777777777777679E-3</v>
      </c>
      <c r="S400" t="s">
        <v>155</v>
      </c>
      <c r="Y400" t="s">
        <v>123</v>
      </c>
      <c r="AA400" t="str" cm="1">
        <f t="array" ref="AA40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01" spans="2:27" x14ac:dyDescent="0.25">
      <c r="B401" s="7">
        <f>_xlfn.ISOWEEKNUM(CHPP_DELAY[[#This Row],[DATE]])</f>
        <v>13</v>
      </c>
      <c r="C401" s="2" t="str">
        <f>UPPER(TEXT(MONTH(CHPP_DELAY[[#This Row],[DATE]])*29,"mmm"))</f>
        <v>MAR</v>
      </c>
      <c r="D401" s="27">
        <f>YEAR(CHPP_DELAY[[#This Row],[DATE]])</f>
        <v>2025</v>
      </c>
      <c r="E401" s="11">
        <f>(CHPP_DELAY[[#This Row],[START]]-CHPP_DELAY[[#This Row],[STOP]])*24</f>
        <v>0.13333333333333419</v>
      </c>
      <c r="F401" s="14" t="str" cm="1">
        <f t="array" ref="F401">_xlfn.IFNA(_xlfn.IFS(CHPP_DELAY[[#This Row],[SCH MTN]]&lt;&gt;"","Scheduled",CHPP_DELAY[[#This Row],[UNSCH MTN]]&lt;&gt;"","Unscheduled"),"")</f>
        <v>Unscheduled</v>
      </c>
      <c r="G401" s="26">
        <f>24*(DAY(EOMONTH(CHPP_DELAY[[#This Row],[DATE]],0)))</f>
        <v>744</v>
      </c>
      <c r="H401" s="14">
        <v>0.85</v>
      </c>
      <c r="I401" s="14">
        <v>0.9</v>
      </c>
      <c r="J401" s="14"/>
      <c r="K401" s="14"/>
      <c r="L401" s="3">
        <v>45745</v>
      </c>
      <c r="M401" s="6">
        <v>0.25763888888888886</v>
      </c>
      <c r="N401" s="6">
        <v>0.26319444444444445</v>
      </c>
      <c r="O401" t="s">
        <v>19</v>
      </c>
      <c r="P401" t="s">
        <v>20</v>
      </c>
      <c r="Q401" s="11">
        <v>5.5555555555555913E-3</v>
      </c>
      <c r="S401" t="s">
        <v>155</v>
      </c>
      <c r="Y401" t="s">
        <v>123</v>
      </c>
      <c r="AA401" t="str" cm="1">
        <f t="array" ref="AA40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02" spans="2:27" x14ac:dyDescent="0.25">
      <c r="B402" s="7">
        <f>_xlfn.ISOWEEKNUM(CHPP_DELAY[[#This Row],[DATE]])</f>
        <v>13</v>
      </c>
      <c r="C402" s="2" t="str">
        <f>UPPER(TEXT(MONTH(CHPP_DELAY[[#This Row],[DATE]])*29,"mmm"))</f>
        <v>MAR</v>
      </c>
      <c r="D402" s="27">
        <f>YEAR(CHPP_DELAY[[#This Row],[DATE]])</f>
        <v>2025</v>
      </c>
      <c r="E402" s="11">
        <f>(CHPP_DELAY[[#This Row],[START]]-CHPP_DELAY[[#This Row],[STOP]])*24</f>
        <v>0.10000000000000098</v>
      </c>
      <c r="F402" s="14" t="str" cm="1">
        <f t="array" ref="F402">_xlfn.IFNA(_xlfn.IFS(CHPP_DELAY[[#This Row],[SCH MTN]]&lt;&gt;"","Scheduled",CHPP_DELAY[[#This Row],[UNSCH MTN]]&lt;&gt;"","Unscheduled"),"")</f>
        <v>Unscheduled</v>
      </c>
      <c r="G402" s="26">
        <f>24*(DAY(EOMONTH(CHPP_DELAY[[#This Row],[DATE]],0)))</f>
        <v>744</v>
      </c>
      <c r="H402" s="14">
        <v>0.85</v>
      </c>
      <c r="I402" s="14">
        <v>0.9</v>
      </c>
      <c r="J402" s="14"/>
      <c r="K402" s="14"/>
      <c r="L402" s="3">
        <v>45745</v>
      </c>
      <c r="M402" s="6">
        <v>0.28888888888888886</v>
      </c>
      <c r="N402" s="6">
        <v>0.29305555555555557</v>
      </c>
      <c r="O402" t="s">
        <v>19</v>
      </c>
      <c r="P402" t="s">
        <v>20</v>
      </c>
      <c r="Q402" s="11">
        <v>4.1666666666667074E-3</v>
      </c>
      <c r="S402" t="s">
        <v>155</v>
      </c>
      <c r="Y402" t="s">
        <v>123</v>
      </c>
      <c r="AA402" t="str" cm="1">
        <f t="array" ref="AA40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03" spans="2:27" x14ac:dyDescent="0.25">
      <c r="B403" s="7">
        <f>_xlfn.ISOWEEKNUM(CHPP_DELAY[[#This Row],[DATE]])</f>
        <v>13</v>
      </c>
      <c r="C403" s="2" t="str">
        <f>UPPER(TEXT(MONTH(CHPP_DELAY[[#This Row],[DATE]])*29,"mmm"))</f>
        <v>MAR</v>
      </c>
      <c r="D403" s="27">
        <f>YEAR(CHPP_DELAY[[#This Row],[DATE]])</f>
        <v>2025</v>
      </c>
      <c r="E403" s="11">
        <f>(CHPP_DELAY[[#This Row],[START]]-CHPP_DELAY[[#This Row],[STOP]])*24</f>
        <v>9.9999999999999645E-2</v>
      </c>
      <c r="F403" s="14" t="str" cm="1">
        <f t="array" ref="F403">_xlfn.IFNA(_xlfn.IFS(CHPP_DELAY[[#This Row],[SCH MTN]]&lt;&gt;"","Scheduled",CHPP_DELAY[[#This Row],[UNSCH MTN]]&lt;&gt;"","Unscheduled"),"")</f>
        <v>Unscheduled</v>
      </c>
      <c r="G403" s="26">
        <f>24*(DAY(EOMONTH(CHPP_DELAY[[#This Row],[DATE]],0)))</f>
        <v>744</v>
      </c>
      <c r="H403" s="14">
        <v>0.85</v>
      </c>
      <c r="I403" s="14">
        <v>0.9</v>
      </c>
      <c r="J403" s="14"/>
      <c r="K403" s="14"/>
      <c r="L403" s="3">
        <v>45745</v>
      </c>
      <c r="M403" s="6">
        <v>0.3</v>
      </c>
      <c r="N403" s="6">
        <v>0.30416666666666664</v>
      </c>
      <c r="O403" t="s">
        <v>19</v>
      </c>
      <c r="P403" t="s">
        <v>20</v>
      </c>
      <c r="Q403" s="11">
        <v>4.1666666666666519E-3</v>
      </c>
      <c r="S403" t="s">
        <v>155</v>
      </c>
      <c r="Y403" t="s">
        <v>123</v>
      </c>
      <c r="AA403" t="str" cm="1">
        <f t="array" ref="AA40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04" spans="2:27" x14ac:dyDescent="0.25">
      <c r="B404" s="7">
        <f>_xlfn.ISOWEEKNUM(CHPP_DELAY[[#This Row],[DATE]])</f>
        <v>13</v>
      </c>
      <c r="C404" s="2" t="str">
        <f>UPPER(TEXT(MONTH(CHPP_DELAY[[#This Row],[DATE]])*29,"mmm"))</f>
        <v>MAR</v>
      </c>
      <c r="D404" s="27">
        <f>YEAR(CHPP_DELAY[[#This Row],[DATE]])</f>
        <v>2025</v>
      </c>
      <c r="E404" s="11">
        <f>(CHPP_DELAY[[#This Row],[START]]-CHPP_DELAY[[#This Row],[STOP]])*24</f>
        <v>2.450000000000002</v>
      </c>
      <c r="F404" s="14" t="str" cm="1">
        <f t="array" ref="F404">_xlfn.IFNA(_xlfn.IFS(CHPP_DELAY[[#This Row],[SCH MTN]]&lt;&gt;"","Scheduled",CHPP_DELAY[[#This Row],[UNSCH MTN]]&lt;&gt;"","Unscheduled"),"")</f>
        <v/>
      </c>
      <c r="G404" s="26">
        <f>24*(DAY(EOMONTH(CHPP_DELAY[[#This Row],[DATE]],0)))</f>
        <v>744</v>
      </c>
      <c r="H404" s="14">
        <v>0.85</v>
      </c>
      <c r="I404" s="14">
        <v>0.9</v>
      </c>
      <c r="J404" s="14"/>
      <c r="K404" s="14"/>
      <c r="L404" s="3">
        <v>45745</v>
      </c>
      <c r="M404" s="6">
        <v>0.6694444444444444</v>
      </c>
      <c r="N404" s="6">
        <v>0.77152777777777781</v>
      </c>
      <c r="O404" t="s">
        <v>83</v>
      </c>
      <c r="P404" t="s">
        <v>29</v>
      </c>
      <c r="Q404" s="11">
        <v>0.10208333333333341</v>
      </c>
      <c r="V404" t="s">
        <v>161</v>
      </c>
      <c r="Y404" t="s">
        <v>806</v>
      </c>
      <c r="AA404" t="str" cm="1">
        <f t="array" ref="AA404">_xlfn.IFS(AND(CHPP_DELAY[[#This Row],[Column1]]="",CHPP_DELAY[[#This Row],[Column2]]=""),"",CHPP_DELAY[[#This Row],[Column1]]&lt;&gt;"",CHPP_DELAY[[#This Row],[Column1]],CHPP_DELAY[[#This Row],[Column2]]&lt;&gt;"",CHPP_DELAY[[#This Row],[Column2]])</f>
        <v>Thickener_bed mass and torque_high (due  to oxidized material)</v>
      </c>
    </row>
    <row r="405" spans="2:27" x14ac:dyDescent="0.25">
      <c r="B405" s="7">
        <f>_xlfn.ISOWEEKNUM(CHPP_DELAY[[#This Row],[DATE]])</f>
        <v>13</v>
      </c>
      <c r="C405" s="2" t="str">
        <f>UPPER(TEXT(MONTH(CHPP_DELAY[[#This Row],[DATE]])*29,"mmm"))</f>
        <v>MAR</v>
      </c>
      <c r="D405" s="27">
        <f>YEAR(CHPP_DELAY[[#This Row],[DATE]])</f>
        <v>2025</v>
      </c>
      <c r="E405" s="11">
        <f>(CHPP_DELAY[[#This Row],[START]]-CHPP_DELAY[[#This Row],[STOP]])*24</f>
        <v>0.48333333333333162</v>
      </c>
      <c r="F405" s="14" t="str" cm="1">
        <f t="array" ref="F405">_xlfn.IFNA(_xlfn.IFS(CHPP_DELAY[[#This Row],[SCH MTN]]&lt;&gt;"","Scheduled",CHPP_DELAY[[#This Row],[UNSCH MTN]]&lt;&gt;"","Unscheduled"),"")</f>
        <v>Unscheduled</v>
      </c>
      <c r="G405" s="26">
        <f>24*(DAY(EOMONTH(CHPP_DELAY[[#This Row],[DATE]],0)))</f>
        <v>744</v>
      </c>
      <c r="H405" s="14">
        <v>0.85</v>
      </c>
      <c r="I405" s="14">
        <v>0.9</v>
      </c>
      <c r="J405" s="14"/>
      <c r="K405" s="14"/>
      <c r="L405" s="3">
        <v>45745</v>
      </c>
      <c r="M405" s="6">
        <v>0.77152777777777781</v>
      </c>
      <c r="N405" s="6">
        <v>0.79166666666666663</v>
      </c>
      <c r="O405" t="s">
        <v>35</v>
      </c>
      <c r="P405" t="s">
        <v>36</v>
      </c>
      <c r="Q405" s="11">
        <v>2.0138888888888817E-2</v>
      </c>
      <c r="S405" t="s">
        <v>155</v>
      </c>
      <c r="Y405" t="s">
        <v>807</v>
      </c>
      <c r="AA405" t="str" cm="1">
        <f t="array" ref="AA405">_xlfn.IFS(AND(CHPP_DELAY[[#This Row],[Column1]]="",CHPP_DELAY[[#This Row],[Column2]]=""),"",CHPP_DELAY[[#This Row],[Column1]]&lt;&gt;"",CHPP_DELAY[[#This Row],[Column1]],CHPP_DELAY[[#This Row],[Column2]]&lt;&gt;"",CHPP_DELAY[[#This Row],[Column2]])</f>
        <v>Sinks screen_magsep_efluent sprayer_repair (due to nozzle sprayer broken)</v>
      </c>
    </row>
    <row r="406" spans="2:27" x14ac:dyDescent="0.25">
      <c r="B406" s="7">
        <f>_xlfn.ISOWEEKNUM(CHPP_DELAY[[#This Row],[DATE]])</f>
        <v>13</v>
      </c>
      <c r="C406" s="2" t="str">
        <f>UPPER(TEXT(MONTH(CHPP_DELAY[[#This Row],[DATE]])*29,"mmm"))</f>
        <v>MAR</v>
      </c>
      <c r="D406" s="27">
        <f>YEAR(CHPP_DELAY[[#This Row],[DATE]])</f>
        <v>2025</v>
      </c>
      <c r="E406" s="11">
        <f>(CHPP_DELAY[[#This Row],[START]]-CHPP_DELAY[[#This Row],[STOP]])*24</f>
        <v>1.0666666666666682</v>
      </c>
      <c r="F406" s="14" t="str" cm="1">
        <f t="array" ref="F406">_xlfn.IFNA(_xlfn.IFS(CHPP_DELAY[[#This Row],[SCH MTN]]&lt;&gt;"","Scheduled",CHPP_DELAY[[#This Row],[UNSCH MTN]]&lt;&gt;"","Unscheduled"),"")</f>
        <v/>
      </c>
      <c r="G406" s="26">
        <f>24*(DAY(EOMONTH(CHPP_DELAY[[#This Row],[DATE]],0)))</f>
        <v>744</v>
      </c>
      <c r="H406" s="14">
        <v>0.85</v>
      </c>
      <c r="I406" s="14">
        <v>0.9</v>
      </c>
      <c r="J406" s="14"/>
      <c r="K406" s="14"/>
      <c r="L406" s="3">
        <v>45745</v>
      </c>
      <c r="M406" s="6">
        <v>0.79166666666666663</v>
      </c>
      <c r="N406" s="6">
        <v>0.83611111111111114</v>
      </c>
      <c r="O406" t="s">
        <v>83</v>
      </c>
      <c r="P406" t="s">
        <v>29</v>
      </c>
      <c r="Q406" s="11">
        <v>4.4444444444444509E-2</v>
      </c>
      <c r="V406" t="s">
        <v>161</v>
      </c>
      <c r="Y406" t="s">
        <v>806</v>
      </c>
      <c r="AA406" t="str" cm="1">
        <f t="array" ref="AA406">_xlfn.IFS(AND(CHPP_DELAY[[#This Row],[Column1]]="",CHPP_DELAY[[#This Row],[Column2]]=""),"",CHPP_DELAY[[#This Row],[Column1]]&lt;&gt;"",CHPP_DELAY[[#This Row],[Column1]],CHPP_DELAY[[#This Row],[Column2]]&lt;&gt;"",CHPP_DELAY[[#This Row],[Column2]])</f>
        <v>Thickener_bed mass and torque_high (due  to oxidized material)</v>
      </c>
    </row>
    <row r="407" spans="2:27" x14ac:dyDescent="0.25">
      <c r="B407" s="7">
        <f>_xlfn.ISOWEEKNUM(CHPP_DELAY[[#This Row],[DATE]])</f>
        <v>13</v>
      </c>
      <c r="C407" s="2" t="str">
        <f>UPPER(TEXT(MONTH(CHPP_DELAY[[#This Row],[DATE]])*29,"mmm"))</f>
        <v>MAR</v>
      </c>
      <c r="D407" s="27">
        <f>YEAR(CHPP_DELAY[[#This Row],[DATE]])</f>
        <v>2025</v>
      </c>
      <c r="E407" s="11">
        <f>(CHPP_DELAY[[#This Row],[START]]-CHPP_DELAY[[#This Row],[STOP]])*24</f>
        <v>6.666666666666643E-2</v>
      </c>
      <c r="F407" s="14" t="str" cm="1">
        <f t="array" ref="F407">_xlfn.IFNA(_xlfn.IFS(CHPP_DELAY[[#This Row],[SCH MTN]]&lt;&gt;"","Scheduled",CHPP_DELAY[[#This Row],[UNSCH MTN]]&lt;&gt;"","Unscheduled"),"")</f>
        <v/>
      </c>
      <c r="G407" s="26">
        <f>24*(DAY(EOMONTH(CHPP_DELAY[[#This Row],[DATE]],0)))</f>
        <v>744</v>
      </c>
      <c r="H407" s="14">
        <v>0.85</v>
      </c>
      <c r="I407" s="14">
        <v>0.9</v>
      </c>
      <c r="J407" s="14"/>
      <c r="K407" s="14"/>
      <c r="L407" s="3">
        <v>45745</v>
      </c>
      <c r="M407" s="6">
        <v>1.1819444444444445</v>
      </c>
      <c r="N407" s="6">
        <v>1.1847222222222222</v>
      </c>
      <c r="O407" t="s">
        <v>37</v>
      </c>
      <c r="P407" t="s">
        <v>38</v>
      </c>
      <c r="Q407" s="11">
        <v>2.7777777777777679E-3</v>
      </c>
      <c r="V407" t="s">
        <v>161</v>
      </c>
      <c r="Y407" t="s">
        <v>204</v>
      </c>
      <c r="AA407" t="str" cm="1">
        <f t="array" ref="AA407">_xlfn.IFS(AND(CHPP_DELAY[[#This Row],[Column1]]="",CHPP_DELAY[[#This Row],[Column2]]=""),"",CHPP_DELAY[[#This Row],[Column1]]&lt;&gt;"",CHPP_DELAY[[#This Row],[Column1]],CHPP_DELAY[[#This Row],[Column2]]&lt;&gt;"",CHPP_DELAY[[#This Row],[Column2]])</f>
        <v>Vibrating feeder_chute_block (due to sticky material)</v>
      </c>
    </row>
    <row r="408" spans="2:27" x14ac:dyDescent="0.25">
      <c r="B408" s="7">
        <f>_xlfn.ISOWEEKNUM(CHPP_DELAY[[#This Row],[DATE]])</f>
        <v>13</v>
      </c>
      <c r="C408" s="2" t="str">
        <f>UPPER(TEXT(MONTH(CHPP_DELAY[[#This Row],[DATE]])*29,"mmm"))</f>
        <v>MAR</v>
      </c>
      <c r="D408" s="27">
        <f>YEAR(CHPP_DELAY[[#This Row],[DATE]])</f>
        <v>2025</v>
      </c>
      <c r="E408" s="11">
        <f>(CHPP_DELAY[[#This Row],[START]]-CHPP_DELAY[[#This Row],[STOP]])*24</f>
        <v>0.28333333333333366</v>
      </c>
      <c r="F408" s="14" t="str" cm="1">
        <f t="array" ref="F408">_xlfn.IFNA(_xlfn.IFS(CHPP_DELAY[[#This Row],[SCH MTN]]&lt;&gt;"","Scheduled",CHPP_DELAY[[#This Row],[UNSCH MTN]]&lt;&gt;"","Unscheduled"),"")</f>
        <v>Unscheduled</v>
      </c>
      <c r="G408" s="26">
        <f>24*(DAY(EOMONTH(CHPP_DELAY[[#This Row],[DATE]],0)))</f>
        <v>744</v>
      </c>
      <c r="H408" s="14">
        <v>0.85</v>
      </c>
      <c r="I408" s="14">
        <v>0.9</v>
      </c>
      <c r="J408" s="14"/>
      <c r="K408" s="14"/>
      <c r="L408" s="3">
        <v>45746</v>
      </c>
      <c r="M408" s="6">
        <v>0.44374999999999998</v>
      </c>
      <c r="N408" s="6">
        <v>0.45555555555555555</v>
      </c>
      <c r="O408" t="s">
        <v>19</v>
      </c>
      <c r="P408" t="s">
        <v>20</v>
      </c>
      <c r="Q408" s="11">
        <v>1.1805555555555569E-2</v>
      </c>
      <c r="S408" t="s">
        <v>155</v>
      </c>
      <c r="Y408" t="s">
        <v>123</v>
      </c>
      <c r="AA408" t="str" cm="1">
        <f t="array" ref="AA40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09" spans="2:27" x14ac:dyDescent="0.25">
      <c r="B409" s="7">
        <f>_xlfn.ISOWEEKNUM(CHPP_DELAY[[#This Row],[DATE]])</f>
        <v>13</v>
      </c>
      <c r="C409" s="2" t="str">
        <f>UPPER(TEXT(MONTH(CHPP_DELAY[[#This Row],[DATE]])*29,"mmm"))</f>
        <v>MAR</v>
      </c>
      <c r="D409" s="27">
        <f>YEAR(CHPP_DELAY[[#This Row],[DATE]])</f>
        <v>2025</v>
      </c>
      <c r="E409" s="11">
        <f>(CHPP_DELAY[[#This Row],[START]]-CHPP_DELAY[[#This Row],[STOP]])*24</f>
        <v>6.666666666666643E-2</v>
      </c>
      <c r="F409" s="14" t="str" cm="1">
        <f t="array" ref="F409">_xlfn.IFNA(_xlfn.IFS(CHPP_DELAY[[#This Row],[SCH MTN]]&lt;&gt;"","Scheduled",CHPP_DELAY[[#This Row],[UNSCH MTN]]&lt;&gt;"","Unscheduled"),"")</f>
        <v/>
      </c>
      <c r="G409" s="26">
        <f>24*(DAY(EOMONTH(CHPP_DELAY[[#This Row],[DATE]],0)))</f>
        <v>744</v>
      </c>
      <c r="H409" s="14">
        <v>0.85</v>
      </c>
      <c r="I409" s="14">
        <v>0.9</v>
      </c>
      <c r="J409" s="14"/>
      <c r="K409" s="14"/>
      <c r="L409" s="3">
        <v>45746</v>
      </c>
      <c r="M409" s="6">
        <v>0.98472222222222228</v>
      </c>
      <c r="N409" s="6">
        <v>0.98750000000000004</v>
      </c>
      <c r="O409" t="s">
        <v>19</v>
      </c>
      <c r="P409" t="s">
        <v>20</v>
      </c>
      <c r="Q409" s="11">
        <v>2.7777777777777679E-3</v>
      </c>
      <c r="U409" t="s">
        <v>137</v>
      </c>
      <c r="Y409" t="s">
        <v>180</v>
      </c>
      <c r="AA409" t="str" cm="1">
        <f t="array" ref="AA40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410" spans="2:27" x14ac:dyDescent="0.25">
      <c r="B410" s="7">
        <f>_xlfn.ISOWEEKNUM(CHPP_DELAY[[#This Row],[DATE]])</f>
        <v>13</v>
      </c>
      <c r="C410" s="2" t="str">
        <f>UPPER(TEXT(MONTH(CHPP_DELAY[[#This Row],[DATE]])*29,"mmm"))</f>
        <v>MAR</v>
      </c>
      <c r="D410" s="27">
        <f>YEAR(CHPP_DELAY[[#This Row],[DATE]])</f>
        <v>2025</v>
      </c>
      <c r="E410" s="11">
        <f>(CHPP_DELAY[[#This Row],[START]]-CHPP_DELAY[[#This Row],[STOP]])*24</f>
        <v>6.666666666666643E-2</v>
      </c>
      <c r="F410" s="14" t="str" cm="1">
        <f t="array" ref="F410">_xlfn.IFNA(_xlfn.IFS(CHPP_DELAY[[#This Row],[SCH MTN]]&lt;&gt;"","Scheduled",CHPP_DELAY[[#This Row],[UNSCH MTN]]&lt;&gt;"","Unscheduled"),"")</f>
        <v>Unscheduled</v>
      </c>
      <c r="G410" s="26">
        <f>24*(DAY(EOMONTH(CHPP_DELAY[[#This Row],[DATE]],0)))</f>
        <v>744</v>
      </c>
      <c r="H410" s="14">
        <v>0.85</v>
      </c>
      <c r="I410" s="14">
        <v>0.9</v>
      </c>
      <c r="J410" s="14"/>
      <c r="K410" s="14"/>
      <c r="L410" s="3">
        <v>45746</v>
      </c>
      <c r="M410" s="6">
        <v>0.99513888888888891</v>
      </c>
      <c r="N410" s="6">
        <v>0.99791666666666667</v>
      </c>
      <c r="O410" t="s">
        <v>19</v>
      </c>
      <c r="P410" t="s">
        <v>20</v>
      </c>
      <c r="Q410" s="11">
        <v>2.7777777777777679E-3</v>
      </c>
      <c r="S410" t="s">
        <v>155</v>
      </c>
      <c r="Y410" t="s">
        <v>123</v>
      </c>
      <c r="AA410" t="str" cm="1">
        <f t="array" ref="AA41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11" spans="2:27" x14ac:dyDescent="0.25">
      <c r="B411" s="7">
        <f>_xlfn.ISOWEEKNUM(CHPP_DELAY[[#This Row],[DATE]])</f>
        <v>13</v>
      </c>
      <c r="C411" s="2" t="str">
        <f>UPPER(TEXT(MONTH(CHPP_DELAY[[#This Row],[DATE]])*29,"mmm"))</f>
        <v>MAR</v>
      </c>
      <c r="D411" s="27">
        <f>YEAR(CHPP_DELAY[[#This Row],[DATE]])</f>
        <v>2025</v>
      </c>
      <c r="E411" s="11">
        <f>(CHPP_DELAY[[#This Row],[START]]-CHPP_DELAY[[#This Row],[STOP]])*24</f>
        <v>2.5000000000000018</v>
      </c>
      <c r="F411" s="14" t="str" cm="1">
        <f t="array" ref="F411">_xlfn.IFNA(_xlfn.IFS(CHPP_DELAY[[#This Row],[SCH MTN]]&lt;&gt;"","Scheduled",CHPP_DELAY[[#This Row],[UNSCH MTN]]&lt;&gt;"","Unscheduled"),"")</f>
        <v/>
      </c>
      <c r="G411" s="26">
        <f>24*(DAY(EOMONTH(CHPP_DELAY[[#This Row],[DATE]],0)))</f>
        <v>744</v>
      </c>
      <c r="H411" s="14">
        <v>0.85</v>
      </c>
      <c r="I411" s="14">
        <v>0.9</v>
      </c>
      <c r="J411" s="14"/>
      <c r="K411" s="14"/>
      <c r="L411" s="3">
        <v>45746</v>
      </c>
      <c r="M411" s="6">
        <v>1.1458333333333333</v>
      </c>
      <c r="N411" s="6">
        <v>1.25</v>
      </c>
      <c r="O411" t="s">
        <v>81</v>
      </c>
      <c r="P411" t="s">
        <v>82</v>
      </c>
      <c r="Q411" s="11">
        <v>0.10416666666666674</v>
      </c>
      <c r="V411" t="s">
        <v>173</v>
      </c>
      <c r="Y411" t="s">
        <v>808</v>
      </c>
      <c r="AA411" t="str" cm="1">
        <f t="array" ref="AA411">_xlfn.IFS(AND(CHPP_DELAY[[#This Row],[Column1]]="",CHPP_DELAY[[#This Row],[Column2]]=""),"",CHPP_DELAY[[#This Row],[Column1]]&lt;&gt;"",CHPP_DELAY[[#This Row],[Column1]],CHPP_DELAY[[#This Row],[Column2]]&lt;&gt;"",CHPP_DELAY[[#This Row],[Column2]])</f>
        <v>Plant feed bin_low level (due to Eid Al Fitr preparation)</v>
      </c>
    </row>
    <row r="412" spans="2:27" x14ac:dyDescent="0.25">
      <c r="B412" s="7">
        <f>_xlfn.ISOWEEKNUM(CHPP_DELAY[[#This Row],[DATE]])</f>
        <v>14</v>
      </c>
      <c r="C412" s="2" t="str">
        <f>UPPER(TEXT(MONTH(CHPP_DELAY[[#This Row],[DATE]])*29,"mmm"))</f>
        <v>MAR</v>
      </c>
      <c r="D412" s="27">
        <f>YEAR(CHPP_DELAY[[#This Row],[DATE]])</f>
        <v>2025</v>
      </c>
      <c r="E412" s="11">
        <f>(CHPP_DELAY[[#This Row],[START]]-CHPP_DELAY[[#This Row],[STOP]])*24</f>
        <v>6.1833333333333327</v>
      </c>
      <c r="F412" s="14" t="str" cm="1">
        <f t="array" ref="F412">_xlfn.IFNA(_xlfn.IFS(CHPP_DELAY[[#This Row],[SCH MTN]]&lt;&gt;"","Scheduled",CHPP_DELAY[[#This Row],[UNSCH MTN]]&lt;&gt;"","Unscheduled"),"")</f>
        <v/>
      </c>
      <c r="G412" s="26">
        <f>24*(DAY(EOMONTH(CHPP_DELAY[[#This Row],[DATE]],0)))</f>
        <v>744</v>
      </c>
      <c r="H412" s="14">
        <v>0.85</v>
      </c>
      <c r="I412" s="14">
        <v>0.9</v>
      </c>
      <c r="J412" s="14"/>
      <c r="K412" s="14"/>
      <c r="L412" s="3">
        <v>45747</v>
      </c>
      <c r="M412" s="6">
        <v>0.25</v>
      </c>
      <c r="N412" s="6">
        <v>0.50763888888888886</v>
      </c>
      <c r="O412" t="s">
        <v>58</v>
      </c>
      <c r="P412" t="s">
        <v>58</v>
      </c>
      <c r="Q412" s="11">
        <v>0.25763888888888886</v>
      </c>
      <c r="X412" t="s">
        <v>156</v>
      </c>
      <c r="Y412" t="s">
        <v>809</v>
      </c>
      <c r="AA412" t="str" cm="1">
        <f t="array" ref="AA412">_xlfn.IFS(AND(CHPP_DELAY[[#This Row],[Column1]]="",CHPP_DELAY[[#This Row],[Column2]]=""),"",CHPP_DELAY[[#This Row],[Column1]]&lt;&gt;"",CHPP_DELAY[[#This Row],[Column1]],CHPP_DELAY[[#This Row],[Column2]]&lt;&gt;"",CHPP_DELAY[[#This Row],[Column2]])</f>
        <v>Eid Al Fitr holiday</v>
      </c>
    </row>
    <row r="413" spans="2:27" x14ac:dyDescent="0.25">
      <c r="B413" s="7">
        <f>_xlfn.ISOWEEKNUM(CHPP_DELAY[[#This Row],[DATE]])</f>
        <v>14</v>
      </c>
      <c r="C413" s="2" t="str">
        <f>UPPER(TEXT(MONTH(CHPP_DELAY[[#This Row],[DATE]])*29,"mmm"))</f>
        <v>MAR</v>
      </c>
      <c r="D413" s="27">
        <f>YEAR(CHPP_DELAY[[#This Row],[DATE]])</f>
        <v>2025</v>
      </c>
      <c r="E413" s="11">
        <f>(CHPP_DELAY[[#This Row],[START]]-CHPP_DELAY[[#This Row],[STOP]])*24</f>
        <v>9.9999999999999645E-2</v>
      </c>
      <c r="F413" s="14" t="str" cm="1">
        <f t="array" ref="F413">_xlfn.IFNA(_xlfn.IFS(CHPP_DELAY[[#This Row],[SCH MTN]]&lt;&gt;"","Scheduled",CHPP_DELAY[[#This Row],[UNSCH MTN]]&lt;&gt;"","Unscheduled"),"")</f>
        <v/>
      </c>
      <c r="G413" s="26">
        <f>24*(DAY(EOMONTH(CHPP_DELAY[[#This Row],[DATE]],0)))</f>
        <v>744</v>
      </c>
      <c r="H413" s="14">
        <v>0.85</v>
      </c>
      <c r="I413" s="14">
        <v>0.9</v>
      </c>
      <c r="J413" s="14"/>
      <c r="K413" s="14"/>
      <c r="L413" s="3">
        <v>45747</v>
      </c>
      <c r="M413" s="6">
        <v>0.59513888888888888</v>
      </c>
      <c r="N413" s="6">
        <v>0.59930555555555554</v>
      </c>
      <c r="O413" t="s">
        <v>19</v>
      </c>
      <c r="P413" t="s">
        <v>20</v>
      </c>
      <c r="Q413" s="11">
        <v>4.1666666666666519E-3</v>
      </c>
      <c r="U413" t="s">
        <v>137</v>
      </c>
      <c r="Y413" t="s">
        <v>180</v>
      </c>
      <c r="AA413" t="str" cm="1">
        <f t="array" ref="AA41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414" spans="2:27" x14ac:dyDescent="0.25">
      <c r="B414" s="7">
        <f>_xlfn.ISOWEEKNUM(CHPP_DELAY[[#This Row],[DATE]])</f>
        <v>14</v>
      </c>
      <c r="C414" s="2" t="str">
        <f>UPPER(TEXT(MONTH(CHPP_DELAY[[#This Row],[DATE]])*29,"mmm"))</f>
        <v>MAR</v>
      </c>
      <c r="D414" s="27">
        <f>YEAR(CHPP_DELAY[[#This Row],[DATE]])</f>
        <v>2025</v>
      </c>
      <c r="E414" s="11">
        <f>(CHPP_DELAY[[#This Row],[START]]-CHPP_DELAY[[#This Row],[STOP]])*24</f>
        <v>0.11666666666666625</v>
      </c>
      <c r="F414" s="14" t="str" cm="1">
        <f t="array" ref="F414">_xlfn.IFNA(_xlfn.IFS(CHPP_DELAY[[#This Row],[SCH MTN]]&lt;&gt;"","Scheduled",CHPP_DELAY[[#This Row],[UNSCH MTN]]&lt;&gt;"","Unscheduled"),"")</f>
        <v/>
      </c>
      <c r="G414" s="26">
        <f>24*(DAY(EOMONTH(CHPP_DELAY[[#This Row],[DATE]],0)))</f>
        <v>744</v>
      </c>
      <c r="H414" s="14">
        <v>0.85</v>
      </c>
      <c r="I414" s="14">
        <v>0.9</v>
      </c>
      <c r="J414" s="14"/>
      <c r="K414" s="14"/>
      <c r="L414" s="3">
        <v>45747</v>
      </c>
      <c r="M414" s="6">
        <v>0.62569444444444444</v>
      </c>
      <c r="N414" s="6">
        <v>0.63055555555555554</v>
      </c>
      <c r="O414" t="s">
        <v>19</v>
      </c>
      <c r="P414" t="s">
        <v>20</v>
      </c>
      <c r="Q414" s="11">
        <v>4.8611111111110938E-3</v>
      </c>
      <c r="U414" t="s">
        <v>137</v>
      </c>
      <c r="Y414" t="s">
        <v>180</v>
      </c>
      <c r="AA414" t="str" cm="1">
        <f t="array" ref="AA41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415" spans="2:27" x14ac:dyDescent="0.25">
      <c r="B415" s="7">
        <f>_xlfn.ISOWEEKNUM(CHPP_DELAY[[#This Row],[DATE]])</f>
        <v>14</v>
      </c>
      <c r="C415" s="2" t="str">
        <f>UPPER(TEXT(MONTH(CHPP_DELAY[[#This Row],[DATE]])*29,"mmm"))</f>
        <v>MAR</v>
      </c>
      <c r="D415" s="27">
        <f>YEAR(CHPP_DELAY[[#This Row],[DATE]])</f>
        <v>2025</v>
      </c>
      <c r="E415" s="11">
        <f>(CHPP_DELAY[[#This Row],[START]]-CHPP_DELAY[[#This Row],[STOP]])*24</f>
        <v>9.9999999999999645E-2</v>
      </c>
      <c r="F415" s="14" t="str" cm="1">
        <f t="array" ref="F415">_xlfn.IFNA(_xlfn.IFS(CHPP_DELAY[[#This Row],[SCH MTN]]&lt;&gt;"","Scheduled",CHPP_DELAY[[#This Row],[UNSCH MTN]]&lt;&gt;"","Unscheduled"),"")</f>
        <v/>
      </c>
      <c r="G415" s="26">
        <f>24*(DAY(EOMONTH(CHPP_DELAY[[#This Row],[DATE]],0)))</f>
        <v>744</v>
      </c>
      <c r="H415" s="14">
        <v>0.85</v>
      </c>
      <c r="I415" s="14">
        <v>0.9</v>
      </c>
      <c r="J415" s="14"/>
      <c r="K415" s="14"/>
      <c r="L415" s="3">
        <v>45747</v>
      </c>
      <c r="M415" s="6">
        <v>0.6430555555555556</v>
      </c>
      <c r="N415" s="6">
        <v>0.64722222222222225</v>
      </c>
      <c r="O415" t="s">
        <v>19</v>
      </c>
      <c r="P415" t="s">
        <v>20</v>
      </c>
      <c r="Q415" s="11">
        <v>4.1666666666666519E-3</v>
      </c>
      <c r="U415" t="s">
        <v>137</v>
      </c>
      <c r="Y415" t="s">
        <v>180</v>
      </c>
      <c r="AA415" t="str" cm="1">
        <f t="array" ref="AA41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416" spans="2:27" x14ac:dyDescent="0.25">
      <c r="B416" s="7">
        <f>_xlfn.ISOWEEKNUM(CHPP_DELAY[[#This Row],[DATE]])</f>
        <v>14</v>
      </c>
      <c r="C416" s="2" t="str">
        <f>UPPER(TEXT(MONTH(CHPP_DELAY[[#This Row],[DATE]])*29,"mmm"))</f>
        <v>MAR</v>
      </c>
      <c r="D416" s="27">
        <f>YEAR(CHPP_DELAY[[#This Row],[DATE]])</f>
        <v>2025</v>
      </c>
      <c r="E416" s="11">
        <f>(CHPP_DELAY[[#This Row],[START]]-CHPP_DELAY[[#This Row],[STOP]])*24</f>
        <v>1.216666666666665</v>
      </c>
      <c r="F416" s="14" t="str" cm="1">
        <f t="array" ref="F416">_xlfn.IFNA(_xlfn.IFS(CHPP_DELAY[[#This Row],[SCH MTN]]&lt;&gt;"","Scheduled",CHPP_DELAY[[#This Row],[UNSCH MTN]]&lt;&gt;"","Unscheduled"),"")</f>
        <v>Unscheduled</v>
      </c>
      <c r="G416" s="26">
        <f>24*(DAY(EOMONTH(CHPP_DELAY[[#This Row],[DATE]],0)))</f>
        <v>744</v>
      </c>
      <c r="H416" s="14">
        <v>0.85</v>
      </c>
      <c r="I416" s="14">
        <v>0.9</v>
      </c>
      <c r="J416" s="14"/>
      <c r="K416" s="14"/>
      <c r="L416" s="3">
        <v>45747</v>
      </c>
      <c r="M416" s="6">
        <v>0.64722222222222225</v>
      </c>
      <c r="N416" s="6">
        <v>0.69791666666666663</v>
      </c>
      <c r="O416" t="s">
        <v>68</v>
      </c>
      <c r="P416" t="s">
        <v>69</v>
      </c>
      <c r="Q416" s="11">
        <v>5.0694444444444375E-2</v>
      </c>
      <c r="S416" t="s">
        <v>155</v>
      </c>
      <c r="Y416" t="s">
        <v>810</v>
      </c>
      <c r="AA416" t="str" cm="1">
        <f t="array" ref="AA416">_xlfn.IFS(AND(CHPP_DELAY[[#This Row],[Column1]]="",CHPP_DELAY[[#This Row],[Column2]]=""),"",CHPP_DELAY[[#This Row],[Column1]]&lt;&gt;"",CHPP_DELAY[[#This Row],[Column1]],CHPP_DELAY[[#This Row],[Column2]]&lt;&gt;"",CHPP_DELAY[[#This Row],[Column2]])</f>
        <v>Circulating medium pump_trip (due to the earth fault)</v>
      </c>
    </row>
    <row r="417" spans="2:27" x14ac:dyDescent="0.25">
      <c r="B417" s="7">
        <f>_xlfn.ISOWEEKNUM(CHPP_DELAY[[#This Row],[DATE]])</f>
        <v>14</v>
      </c>
      <c r="C417" s="2" t="str">
        <f>UPPER(TEXT(MONTH(CHPP_DELAY[[#This Row],[DATE]])*29,"mmm"))</f>
        <v>MAR</v>
      </c>
      <c r="D417" s="27">
        <f>YEAR(CHPP_DELAY[[#This Row],[DATE]])</f>
        <v>2025</v>
      </c>
      <c r="E417" s="11">
        <f>(CHPP_DELAY[[#This Row],[START]]-CHPP_DELAY[[#This Row],[STOP]])*24</f>
        <v>0.94999999999999929</v>
      </c>
      <c r="F417" s="14" t="str" cm="1">
        <f t="array" ref="F417">_xlfn.IFNA(_xlfn.IFS(CHPP_DELAY[[#This Row],[SCH MTN]]&lt;&gt;"","Scheduled",CHPP_DELAY[[#This Row],[UNSCH MTN]]&lt;&gt;"","Unscheduled"),"")</f>
        <v/>
      </c>
      <c r="G417" s="26">
        <f>24*(DAY(EOMONTH(CHPP_DELAY[[#This Row],[DATE]],0)))</f>
        <v>744</v>
      </c>
      <c r="H417" s="14">
        <v>0.85</v>
      </c>
      <c r="I417" s="14">
        <v>0.9</v>
      </c>
      <c r="J417" s="14"/>
      <c r="K417" s="14"/>
      <c r="L417" s="3">
        <v>45747</v>
      </c>
      <c r="M417" s="6">
        <v>1.0826388888888889</v>
      </c>
      <c r="N417" s="6">
        <v>1.1222222222222222</v>
      </c>
      <c r="O417" t="s">
        <v>81</v>
      </c>
      <c r="P417" t="s">
        <v>82</v>
      </c>
      <c r="Q417" s="11">
        <v>3.9583333333333304E-2</v>
      </c>
      <c r="V417" t="s">
        <v>175</v>
      </c>
      <c r="Y417" t="s">
        <v>811</v>
      </c>
      <c r="AA417" t="str" cm="1">
        <f t="array" ref="AA417">_xlfn.IFS(AND(CHPP_DELAY[[#This Row],[Column1]]="",CHPP_DELAY[[#This Row],[Column2]]=""),"",CHPP_DELAY[[#This Row],[Column1]]&lt;&gt;"",CHPP_DELAY[[#This Row],[Column1]],CHPP_DELAY[[#This Row],[Column2]]&lt;&gt;"",CHPP_DELAY[[#This Row],[Column2]])</f>
        <v>Plant feed bin_low level (due to excavator rehandling greasing)</v>
      </c>
    </row>
    <row r="418" spans="2:27" x14ac:dyDescent="0.25">
      <c r="B418" s="7">
        <f>_xlfn.ISOWEEKNUM(CHPP_DELAY[[#This Row],[DATE]])</f>
        <v>14</v>
      </c>
      <c r="C418" s="2" t="str">
        <f>UPPER(TEXT(MONTH(CHPP_DELAY[[#This Row],[DATE]])*29,"mmm"))</f>
        <v>MAR</v>
      </c>
      <c r="D418" s="27">
        <f>YEAR(CHPP_DELAY[[#This Row],[DATE]])</f>
        <v>2025</v>
      </c>
      <c r="E418" s="11">
        <f>(CHPP_DELAY[[#This Row],[START]]-CHPP_DELAY[[#This Row],[STOP]])*24</f>
        <v>0.96666666666666856</v>
      </c>
      <c r="F418" s="14" t="str" cm="1">
        <f t="array" ref="F418">_xlfn.IFNA(_xlfn.IFS(CHPP_DELAY[[#This Row],[SCH MTN]]&lt;&gt;"","Scheduled",CHPP_DELAY[[#This Row],[UNSCH MTN]]&lt;&gt;"","Unscheduled"),"")</f>
        <v/>
      </c>
      <c r="G418" s="26">
        <f>24*(DAY(EOMONTH(CHPP_DELAY[[#This Row],[DATE]],0)))</f>
        <v>744</v>
      </c>
      <c r="H418" s="14">
        <v>0.85</v>
      </c>
      <c r="I418" s="14">
        <v>0.9</v>
      </c>
      <c r="J418" s="14"/>
      <c r="K418" s="14"/>
      <c r="L418" s="3">
        <v>45747</v>
      </c>
      <c r="M418" s="6">
        <v>1.1868055555555554</v>
      </c>
      <c r="N418" s="6">
        <v>1.2270833333333333</v>
      </c>
      <c r="O418" t="s">
        <v>81</v>
      </c>
      <c r="P418" t="s">
        <v>82</v>
      </c>
      <c r="Q418" s="11">
        <v>4.0277777777777857E-2</v>
      </c>
      <c r="V418" t="s">
        <v>175</v>
      </c>
      <c r="Y418" t="s">
        <v>812</v>
      </c>
      <c r="AA418" t="str" cm="1">
        <f t="array" ref="AA418">_xlfn.IFS(AND(CHPP_DELAY[[#This Row],[Column1]]="",CHPP_DELAY[[#This Row],[Column2]]=""),"",CHPP_DELAY[[#This Row],[Column1]]&lt;&gt;"",CHPP_DELAY[[#This Row],[Column1]],CHPP_DELAY[[#This Row],[Column2]]&lt;&gt;"",CHPP_DELAY[[#This Row],[Column2]])</f>
        <v>Plant feed bin_low level (due to only one DT rehandling available)</v>
      </c>
    </row>
    <row r="419" spans="2:27" x14ac:dyDescent="0.25">
      <c r="B419" s="7">
        <f>_xlfn.ISOWEEKNUM(CHPP_DELAY[[#This Row],[DATE]])</f>
        <v>14</v>
      </c>
      <c r="C419" s="2" t="str">
        <f>UPPER(TEXT(MONTH(CHPP_DELAY[[#This Row],[DATE]])*29,"mmm"))</f>
        <v>APR</v>
      </c>
      <c r="D419" s="27">
        <f>YEAR(CHPP_DELAY[[#This Row],[DATE]])</f>
        <v>2025</v>
      </c>
      <c r="E419" s="11">
        <f>(CHPP_DELAY[[#This Row],[START]]-CHPP_DELAY[[#This Row],[STOP]])*24</f>
        <v>0.13333333333333286</v>
      </c>
      <c r="F419" s="14" t="str" cm="1">
        <f t="array" ref="F419">_xlfn.IFNA(_xlfn.IFS(CHPP_DELAY[[#This Row],[SCH MTN]]&lt;&gt;"","Scheduled",CHPP_DELAY[[#This Row],[UNSCH MTN]]&lt;&gt;"","Unscheduled"),"")</f>
        <v>Unscheduled</v>
      </c>
      <c r="G419" s="26">
        <f>24*(DAY(EOMONTH(CHPP_DELAY[[#This Row],[DATE]],0)))</f>
        <v>720</v>
      </c>
      <c r="H419" s="14">
        <v>0.85</v>
      </c>
      <c r="I419" s="14">
        <v>0.9</v>
      </c>
      <c r="J419" s="14"/>
      <c r="K419" s="14"/>
      <c r="L419" s="3">
        <v>45748</v>
      </c>
      <c r="M419" s="6">
        <v>0.64097222222222228</v>
      </c>
      <c r="N419" s="6">
        <v>0.64652777777777781</v>
      </c>
      <c r="O419" t="s">
        <v>35</v>
      </c>
      <c r="P419" t="s">
        <v>36</v>
      </c>
      <c r="Q419" s="11">
        <v>5.5555555555555358E-3</v>
      </c>
      <c r="S419" t="s">
        <v>155</v>
      </c>
      <c r="Y419" t="s">
        <v>813</v>
      </c>
      <c r="AA419" t="str" cm="1">
        <f t="array" ref="AA419">_xlfn.IFS(AND(CHPP_DELAY[[#This Row],[Column1]]="",CHPP_DELAY[[#This Row],[Column2]]=""),"",CHPP_DELAY[[#This Row],[Column1]]&lt;&gt;"",CHPP_DELAY[[#This Row],[Column1]],CHPP_DELAY[[#This Row],[Column2]]&lt;&gt;"",CHPP_DELAY[[#This Row],[Column2]])</f>
        <v>Sinks screen_exciter cover_repair (due to exciter cover broken)</v>
      </c>
    </row>
    <row r="420" spans="2:27" x14ac:dyDescent="0.25">
      <c r="B420" s="7">
        <f>_xlfn.ISOWEEKNUM(CHPP_DELAY[[#This Row],[DATE]])</f>
        <v>14</v>
      </c>
      <c r="C420" s="2" t="str">
        <f>UPPER(TEXT(MONTH(CHPP_DELAY[[#This Row],[DATE]])*29,"mmm"))</f>
        <v>APR</v>
      </c>
      <c r="D420" s="27">
        <f>YEAR(CHPP_DELAY[[#This Row],[DATE]])</f>
        <v>2025</v>
      </c>
      <c r="E420" s="11">
        <f>(CHPP_DELAY[[#This Row],[START]]-CHPP_DELAY[[#This Row],[STOP]])*24</f>
        <v>0.46666666666666501</v>
      </c>
      <c r="F420" s="14" t="str" cm="1">
        <f t="array" ref="F420">_xlfn.IFNA(_xlfn.IFS(CHPP_DELAY[[#This Row],[SCH MTN]]&lt;&gt;"","Scheduled",CHPP_DELAY[[#This Row],[UNSCH MTN]]&lt;&gt;"","Unscheduled"),"")</f>
        <v>Unscheduled</v>
      </c>
      <c r="G420" s="26">
        <f>24*(DAY(EOMONTH(CHPP_DELAY[[#This Row],[DATE]],0)))</f>
        <v>720</v>
      </c>
      <c r="H420" s="14">
        <v>0.85</v>
      </c>
      <c r="I420" s="14">
        <v>0.9</v>
      </c>
      <c r="J420" s="14"/>
      <c r="K420" s="14"/>
      <c r="L420" s="3">
        <v>45748</v>
      </c>
      <c r="M420" s="6">
        <v>0.64652777777777781</v>
      </c>
      <c r="N420" s="6">
        <v>0.66597222222222219</v>
      </c>
      <c r="O420" t="s">
        <v>19</v>
      </c>
      <c r="P420" t="s">
        <v>20</v>
      </c>
      <c r="Q420" s="11">
        <v>1.9444444444444375E-2</v>
      </c>
      <c r="S420" t="s">
        <v>155</v>
      </c>
      <c r="Y420" t="s">
        <v>814</v>
      </c>
      <c r="AA420" t="str" cm="1">
        <f t="array" ref="AA420">_xlfn.IFS(AND(CHPP_DELAY[[#This Row],[Column1]]="",CHPP_DELAY[[#This Row],[Column2]]=""),"",CHPP_DELAY[[#This Row],[Column1]]&lt;&gt;"",CHPP_DELAY[[#This Row],[Column1]],CHPP_DELAY[[#This Row],[Column2]]&lt;&gt;"",CHPP_DELAY[[#This Row],[Column2]])</f>
        <v>Floats screen_panel_repair (due to panel broken)</v>
      </c>
    </row>
    <row r="421" spans="2:27" x14ac:dyDescent="0.25">
      <c r="B421" s="7">
        <f>_xlfn.ISOWEEKNUM(CHPP_DELAY[[#This Row],[DATE]])</f>
        <v>14</v>
      </c>
      <c r="C421" s="2" t="str">
        <f>UPPER(TEXT(MONTH(CHPP_DELAY[[#This Row],[DATE]])*29,"mmm"))</f>
        <v>APR</v>
      </c>
      <c r="D421" s="27">
        <f>YEAR(CHPP_DELAY[[#This Row],[DATE]])</f>
        <v>2025</v>
      </c>
      <c r="E421" s="11">
        <f>(CHPP_DELAY[[#This Row],[START]]-CHPP_DELAY[[#This Row],[STOP]])*24</f>
        <v>0.26666666666666572</v>
      </c>
      <c r="F421" s="14" t="str" cm="1">
        <f t="array" ref="F421">_xlfn.IFNA(_xlfn.IFS(CHPP_DELAY[[#This Row],[SCH MTN]]&lt;&gt;"","Scheduled",CHPP_DELAY[[#This Row],[UNSCH MTN]]&lt;&gt;"","Unscheduled"),"")</f>
        <v>Unscheduled</v>
      </c>
      <c r="G421" s="26">
        <f>24*(DAY(EOMONTH(CHPP_DELAY[[#This Row],[DATE]],0)))</f>
        <v>720</v>
      </c>
      <c r="H421" s="14">
        <v>0.85</v>
      </c>
      <c r="I421" s="14">
        <v>0.9</v>
      </c>
      <c r="J421" s="14"/>
      <c r="K421" s="14"/>
      <c r="L421" s="3">
        <v>45748</v>
      </c>
      <c r="M421" s="6">
        <v>0.71458333333333335</v>
      </c>
      <c r="N421" s="6">
        <v>0.72569444444444442</v>
      </c>
      <c r="O421" t="s">
        <v>19</v>
      </c>
      <c r="P421" t="s">
        <v>20</v>
      </c>
      <c r="Q421" s="11">
        <v>1.1111111111111072E-2</v>
      </c>
      <c r="S421" t="s">
        <v>155</v>
      </c>
      <c r="Y421" t="s">
        <v>123</v>
      </c>
      <c r="AA421" t="str" cm="1">
        <f t="array" ref="AA42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22" spans="2:27" x14ac:dyDescent="0.25">
      <c r="B422" s="7">
        <f>_xlfn.ISOWEEKNUM(CHPP_DELAY[[#This Row],[DATE]])</f>
        <v>14</v>
      </c>
      <c r="C422" s="2" t="str">
        <f>UPPER(TEXT(MONTH(CHPP_DELAY[[#This Row],[DATE]])*29,"mmm"))</f>
        <v>APR</v>
      </c>
      <c r="D422" s="27">
        <f>YEAR(CHPP_DELAY[[#This Row],[DATE]])</f>
        <v>2025</v>
      </c>
      <c r="E422" s="11">
        <f>(CHPP_DELAY[[#This Row],[START]]-CHPP_DELAY[[#This Row],[STOP]])*24</f>
        <v>0.11666666666666892</v>
      </c>
      <c r="F422" s="14" t="str" cm="1">
        <f t="array" ref="F422">_xlfn.IFNA(_xlfn.IFS(CHPP_DELAY[[#This Row],[SCH MTN]]&lt;&gt;"","Scheduled",CHPP_DELAY[[#This Row],[UNSCH MTN]]&lt;&gt;"","Unscheduled"),"")</f>
        <v>Unscheduled</v>
      </c>
      <c r="G422" s="26">
        <f>24*(DAY(EOMONTH(CHPP_DELAY[[#This Row],[DATE]],0)))</f>
        <v>720</v>
      </c>
      <c r="H422" s="14">
        <v>0.85</v>
      </c>
      <c r="I422" s="14">
        <v>0.9</v>
      </c>
      <c r="J422" s="14"/>
      <c r="K422" s="14"/>
      <c r="L422" s="3">
        <v>45748</v>
      </c>
      <c r="M422" s="6">
        <v>0.7319444444444444</v>
      </c>
      <c r="N422" s="6">
        <v>0.7368055555555556</v>
      </c>
      <c r="O422" t="s">
        <v>19</v>
      </c>
      <c r="P422" t="s">
        <v>20</v>
      </c>
      <c r="Q422" s="11">
        <v>4.8611111111112049E-3</v>
      </c>
      <c r="S422" t="s">
        <v>155</v>
      </c>
      <c r="Y422" t="s">
        <v>123</v>
      </c>
      <c r="AA422" t="str" cm="1">
        <f t="array" ref="AA42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23" spans="2:27" x14ac:dyDescent="0.25">
      <c r="B423" s="7">
        <f>_xlfn.ISOWEEKNUM(CHPP_DELAY[[#This Row],[DATE]])</f>
        <v>14</v>
      </c>
      <c r="C423" s="2" t="str">
        <f>UPPER(TEXT(MONTH(CHPP_DELAY[[#This Row],[DATE]])*29,"mmm"))</f>
        <v>APR</v>
      </c>
      <c r="D423" s="27">
        <f>YEAR(CHPP_DELAY[[#This Row],[DATE]])</f>
        <v>2025</v>
      </c>
      <c r="E423" s="11">
        <f>(CHPP_DELAY[[#This Row],[START]]-CHPP_DELAY[[#This Row],[STOP]])*24</f>
        <v>0.11666666666666892</v>
      </c>
      <c r="F423" s="14" t="str" cm="1">
        <f t="array" ref="F423">_xlfn.IFNA(_xlfn.IFS(CHPP_DELAY[[#This Row],[SCH MTN]]&lt;&gt;"","Scheduled",CHPP_DELAY[[#This Row],[UNSCH MTN]]&lt;&gt;"","Unscheduled"),"")</f>
        <v/>
      </c>
      <c r="G423" s="26">
        <f>24*(DAY(EOMONTH(CHPP_DELAY[[#This Row],[DATE]],0)))</f>
        <v>720</v>
      </c>
      <c r="H423" s="14">
        <v>0.85</v>
      </c>
      <c r="I423" s="14">
        <v>0.9</v>
      </c>
      <c r="J423" s="14"/>
      <c r="K423" s="14"/>
      <c r="L423" s="3">
        <v>45748</v>
      </c>
      <c r="M423" s="6">
        <v>1.1958333333333333</v>
      </c>
      <c r="N423" s="6">
        <v>1.2006944444444445</v>
      </c>
      <c r="O423" t="s">
        <v>19</v>
      </c>
      <c r="P423" t="s">
        <v>20</v>
      </c>
      <c r="Q423" s="11">
        <v>4.8611111111112049E-3</v>
      </c>
      <c r="U423" t="s">
        <v>137</v>
      </c>
      <c r="Y423" t="s">
        <v>815</v>
      </c>
      <c r="AA423" t="str" cm="1">
        <f t="array" ref="AA423">_xlfn.IFS(AND(CHPP_DELAY[[#This Row],[Column1]]="",CHPP_DELAY[[#This Row],[Column2]]=""),"",CHPP_DELAY[[#This Row],[Column1]]&lt;&gt;"",CHPP_DELAY[[#This Row],[Column1]],CHPP_DELAY[[#This Row],[Column2]]&lt;&gt;"",CHPP_DELAY[[#This Row],[Column2]])</f>
        <v>Floats screen_chute_build up material (blocked condition when it is above the centrifuge's capacity)</v>
      </c>
    </row>
    <row r="424" spans="2:27" x14ac:dyDescent="0.25">
      <c r="B424" s="7">
        <f>_xlfn.ISOWEEKNUM(CHPP_DELAY[[#This Row],[DATE]])</f>
        <v>14</v>
      </c>
      <c r="C424" s="2" t="str">
        <f>UPPER(TEXT(MONTH(CHPP_DELAY[[#This Row],[DATE]])*29,"mmm"))</f>
        <v>APR</v>
      </c>
      <c r="D424" s="27">
        <f>YEAR(CHPP_DELAY[[#This Row],[DATE]])</f>
        <v>2025</v>
      </c>
      <c r="E424" s="11">
        <f>(CHPP_DELAY[[#This Row],[START]]-CHPP_DELAY[[#This Row],[STOP]])*24</f>
        <v>9.9999999999999645E-2</v>
      </c>
      <c r="F424" s="14" t="str" cm="1">
        <f t="array" ref="F424">_xlfn.IFNA(_xlfn.IFS(CHPP_DELAY[[#This Row],[SCH MTN]]&lt;&gt;"","Scheduled",CHPP_DELAY[[#This Row],[UNSCH MTN]]&lt;&gt;"","Unscheduled"),"")</f>
        <v>Unscheduled</v>
      </c>
      <c r="G424" s="26">
        <f>24*(DAY(EOMONTH(CHPP_DELAY[[#This Row],[DATE]],0)))</f>
        <v>720</v>
      </c>
      <c r="H424" s="14">
        <v>0.85</v>
      </c>
      <c r="I424" s="14">
        <v>0.9</v>
      </c>
      <c r="J424" s="14"/>
      <c r="K424" s="14"/>
      <c r="L424" s="3">
        <v>45748</v>
      </c>
      <c r="M424" s="6">
        <v>1.2104166666666667</v>
      </c>
      <c r="N424" s="6">
        <v>1.2145833333333333</v>
      </c>
      <c r="O424" t="s">
        <v>19</v>
      </c>
      <c r="P424" t="s">
        <v>20</v>
      </c>
      <c r="Q424" s="11">
        <v>4.1666666666666519E-3</v>
      </c>
      <c r="S424" t="s">
        <v>155</v>
      </c>
      <c r="Y424" t="s">
        <v>123</v>
      </c>
      <c r="AA424" t="str" cm="1">
        <f t="array" ref="AA42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25" spans="2:27" x14ac:dyDescent="0.25">
      <c r="B425" s="7">
        <f>_xlfn.ISOWEEKNUM(CHPP_DELAY[[#This Row],[DATE]])</f>
        <v>14</v>
      </c>
      <c r="C425" s="2" t="str">
        <f>UPPER(TEXT(MONTH(CHPP_DELAY[[#This Row],[DATE]])*29,"mmm"))</f>
        <v>APR</v>
      </c>
      <c r="D425" s="27">
        <f>YEAR(CHPP_DELAY[[#This Row],[DATE]])</f>
        <v>2025</v>
      </c>
      <c r="E425" s="11">
        <f>(CHPP_DELAY[[#This Row],[START]]-CHPP_DELAY[[#This Row],[STOP]])*24</f>
        <v>9.9999999999999645E-2</v>
      </c>
      <c r="F425" s="14" t="str" cm="1">
        <f t="array" ref="F425">_xlfn.IFNA(_xlfn.IFS(CHPP_DELAY[[#This Row],[SCH MTN]]&lt;&gt;"","Scheduled",CHPP_DELAY[[#This Row],[UNSCH MTN]]&lt;&gt;"","Unscheduled"),"")</f>
        <v>Unscheduled</v>
      </c>
      <c r="G425" s="26">
        <f>24*(DAY(EOMONTH(CHPP_DELAY[[#This Row],[DATE]],0)))</f>
        <v>720</v>
      </c>
      <c r="H425" s="14">
        <v>0.85</v>
      </c>
      <c r="I425" s="14">
        <v>0.9</v>
      </c>
      <c r="J425" s="14"/>
      <c r="K425" s="14"/>
      <c r="L425" s="3">
        <v>45749</v>
      </c>
      <c r="M425" s="6">
        <v>0.27847222222222223</v>
      </c>
      <c r="N425" s="6">
        <v>0.28263888888888888</v>
      </c>
      <c r="O425" t="s">
        <v>19</v>
      </c>
      <c r="P425" t="s">
        <v>20</v>
      </c>
      <c r="Q425" s="11">
        <v>4.1666666666666519E-3</v>
      </c>
      <c r="S425" t="s">
        <v>155</v>
      </c>
      <c r="Y425" t="s">
        <v>123</v>
      </c>
      <c r="AA425" t="str" cm="1">
        <f t="array" ref="AA42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26" spans="2:27" x14ac:dyDescent="0.25">
      <c r="B426" s="7">
        <f>_xlfn.ISOWEEKNUM(CHPP_DELAY[[#This Row],[DATE]])</f>
        <v>14</v>
      </c>
      <c r="C426" s="2" t="str">
        <f>UPPER(TEXT(MONTH(CHPP_DELAY[[#This Row],[DATE]])*29,"mmm"))</f>
        <v>APR</v>
      </c>
      <c r="D426" s="27">
        <f>YEAR(CHPP_DELAY[[#This Row],[DATE]])</f>
        <v>2025</v>
      </c>
      <c r="E426" s="11">
        <f>(CHPP_DELAY[[#This Row],[START]]-CHPP_DELAY[[#This Row],[STOP]])*24</f>
        <v>9.9999999999999645E-2</v>
      </c>
      <c r="F426" s="14" t="str" cm="1">
        <f t="array" ref="F426">_xlfn.IFNA(_xlfn.IFS(CHPP_DELAY[[#This Row],[SCH MTN]]&lt;&gt;"","Scheduled",CHPP_DELAY[[#This Row],[UNSCH MTN]]&lt;&gt;"","Unscheduled"),"")</f>
        <v>Unscheduled</v>
      </c>
      <c r="G426" s="26">
        <f>24*(DAY(EOMONTH(CHPP_DELAY[[#This Row],[DATE]],0)))</f>
        <v>720</v>
      </c>
      <c r="H426" s="14">
        <v>0.85</v>
      </c>
      <c r="I426" s="14">
        <v>0.9</v>
      </c>
      <c r="J426" s="14"/>
      <c r="K426" s="14"/>
      <c r="L426" s="3">
        <v>45749</v>
      </c>
      <c r="M426" s="6">
        <v>0.30694444444444446</v>
      </c>
      <c r="N426" s="6">
        <v>0.31111111111111112</v>
      </c>
      <c r="O426" t="s">
        <v>19</v>
      </c>
      <c r="P426" t="s">
        <v>20</v>
      </c>
      <c r="Q426" s="11">
        <v>4.1666666666666519E-3</v>
      </c>
      <c r="S426" t="s">
        <v>155</v>
      </c>
      <c r="Y426" t="s">
        <v>123</v>
      </c>
      <c r="AA426" t="str" cm="1">
        <f t="array" ref="AA42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27" spans="2:27" x14ac:dyDescent="0.25">
      <c r="B427" s="7">
        <f>_xlfn.ISOWEEKNUM(CHPP_DELAY[[#This Row],[DATE]])</f>
        <v>14</v>
      </c>
      <c r="C427" s="2" t="str">
        <f>UPPER(TEXT(MONTH(CHPP_DELAY[[#This Row],[DATE]])*29,"mmm"))</f>
        <v>APR</v>
      </c>
      <c r="D427" s="27">
        <f>YEAR(CHPP_DELAY[[#This Row],[DATE]])</f>
        <v>2025</v>
      </c>
      <c r="E427" s="11">
        <f>(CHPP_DELAY[[#This Row],[START]]-CHPP_DELAY[[#This Row],[STOP]])*24</f>
        <v>0.96666666666666856</v>
      </c>
      <c r="F427" s="14" t="str" cm="1">
        <f t="array" ref="F427">_xlfn.IFNA(_xlfn.IFS(CHPP_DELAY[[#This Row],[SCH MTN]]&lt;&gt;"","Scheduled",CHPP_DELAY[[#This Row],[UNSCH MTN]]&lt;&gt;"","Unscheduled"),"")</f>
        <v>Unscheduled</v>
      </c>
      <c r="G427" s="26">
        <f>24*(DAY(EOMONTH(CHPP_DELAY[[#This Row],[DATE]],0)))</f>
        <v>720</v>
      </c>
      <c r="H427" s="14">
        <v>0.85</v>
      </c>
      <c r="I427" s="14">
        <v>0.9</v>
      </c>
      <c r="J427" s="14"/>
      <c r="K427" s="14"/>
      <c r="L427" s="3">
        <v>45749</v>
      </c>
      <c r="M427" s="6">
        <v>1.1576388888888889</v>
      </c>
      <c r="N427" s="6">
        <v>1.1979166666666667</v>
      </c>
      <c r="O427" t="s">
        <v>35</v>
      </c>
      <c r="P427" t="s">
        <v>36</v>
      </c>
      <c r="Q427" s="11">
        <v>4.0277777777777857E-2</v>
      </c>
      <c r="S427" t="s">
        <v>155</v>
      </c>
      <c r="Y427" t="s">
        <v>807</v>
      </c>
      <c r="AA427" t="str" cm="1">
        <f t="array" ref="AA427">_xlfn.IFS(AND(CHPP_DELAY[[#This Row],[Column1]]="",CHPP_DELAY[[#This Row],[Column2]]=""),"",CHPP_DELAY[[#This Row],[Column1]]&lt;&gt;"",CHPP_DELAY[[#This Row],[Column1]],CHPP_DELAY[[#This Row],[Column2]]&lt;&gt;"",CHPP_DELAY[[#This Row],[Column2]])</f>
        <v>Sinks screen_magsep_efluent sprayer_repair (due to nozzle sprayer broken)</v>
      </c>
    </row>
    <row r="428" spans="2:27" x14ac:dyDescent="0.25">
      <c r="B428" s="7">
        <f>_xlfn.ISOWEEKNUM(CHPP_DELAY[[#This Row],[DATE]])</f>
        <v>14</v>
      </c>
      <c r="C428" s="2" t="str">
        <f>UPPER(TEXT(MONTH(CHPP_DELAY[[#This Row],[DATE]])*29,"mmm"))</f>
        <v>APR</v>
      </c>
      <c r="D428" s="27">
        <f>YEAR(CHPP_DELAY[[#This Row],[DATE]])</f>
        <v>2025</v>
      </c>
      <c r="E428" s="11">
        <f>(CHPP_DELAY[[#This Row],[START]]-CHPP_DELAY[[#This Row],[STOP]])*24</f>
        <v>0.10000000000000098</v>
      </c>
      <c r="F428" s="14" t="str" cm="1">
        <f t="array" ref="F428">_xlfn.IFNA(_xlfn.IFS(CHPP_DELAY[[#This Row],[SCH MTN]]&lt;&gt;"","Scheduled",CHPP_DELAY[[#This Row],[UNSCH MTN]]&lt;&gt;"","Unscheduled"),"")</f>
        <v/>
      </c>
      <c r="G428" s="26">
        <f>24*(DAY(EOMONTH(CHPP_DELAY[[#This Row],[DATE]],0)))</f>
        <v>720</v>
      </c>
      <c r="H428" s="14">
        <v>0.85</v>
      </c>
      <c r="I428" s="14">
        <v>0.9</v>
      </c>
      <c r="J428" s="14"/>
      <c r="K428" s="14"/>
      <c r="L428" s="3">
        <v>45750</v>
      </c>
      <c r="M428" s="6">
        <v>0.42777777777777776</v>
      </c>
      <c r="N428" s="6">
        <v>0.43194444444444446</v>
      </c>
      <c r="O428" t="s">
        <v>19</v>
      </c>
      <c r="P428" t="s">
        <v>20</v>
      </c>
      <c r="Q428" s="11">
        <v>4.1666666666667074E-3</v>
      </c>
      <c r="U428" t="s">
        <v>137</v>
      </c>
      <c r="Y428" t="s">
        <v>815</v>
      </c>
      <c r="AA428" t="str" cm="1">
        <f t="array" ref="AA428">_xlfn.IFS(AND(CHPP_DELAY[[#This Row],[Column1]]="",CHPP_DELAY[[#This Row],[Column2]]=""),"",CHPP_DELAY[[#This Row],[Column1]]&lt;&gt;"",CHPP_DELAY[[#This Row],[Column1]],CHPP_DELAY[[#This Row],[Column2]]&lt;&gt;"",CHPP_DELAY[[#This Row],[Column2]])</f>
        <v>Floats screen_chute_build up material (blocked condition when it is above the centrifuge's capacity)</v>
      </c>
    </row>
    <row r="429" spans="2:27" x14ac:dyDescent="0.25">
      <c r="B429" s="7">
        <f>_xlfn.ISOWEEKNUM(CHPP_DELAY[[#This Row],[DATE]])</f>
        <v>14</v>
      </c>
      <c r="C429" s="2" t="str">
        <f>UPPER(TEXT(MONTH(CHPP_DELAY[[#This Row],[DATE]])*29,"mmm"))</f>
        <v>APR</v>
      </c>
      <c r="D429" s="27">
        <f>YEAR(CHPP_DELAY[[#This Row],[DATE]])</f>
        <v>2025</v>
      </c>
      <c r="E429" s="11">
        <f>(CHPP_DELAY[[#This Row],[START]]-CHPP_DELAY[[#This Row],[STOP]])*24</f>
        <v>0.11666666666666625</v>
      </c>
      <c r="F429" s="14" t="str" cm="1">
        <f t="array" ref="F429">_xlfn.IFNA(_xlfn.IFS(CHPP_DELAY[[#This Row],[SCH MTN]]&lt;&gt;"","Scheduled",CHPP_DELAY[[#This Row],[UNSCH MTN]]&lt;&gt;"","Unscheduled"),"")</f>
        <v>Unscheduled</v>
      </c>
      <c r="G429" s="26">
        <f>24*(DAY(EOMONTH(CHPP_DELAY[[#This Row],[DATE]],0)))</f>
        <v>720</v>
      </c>
      <c r="H429" s="14">
        <v>0.85</v>
      </c>
      <c r="I429" s="14">
        <v>0.9</v>
      </c>
      <c r="J429" s="14"/>
      <c r="K429" s="14"/>
      <c r="L429" s="3">
        <v>45750</v>
      </c>
      <c r="M429" s="6">
        <v>0.94722222222222219</v>
      </c>
      <c r="N429" s="6">
        <v>0.95208333333333328</v>
      </c>
      <c r="O429" t="s">
        <v>424</v>
      </c>
      <c r="P429" t="s">
        <v>49</v>
      </c>
      <c r="Q429" s="11">
        <v>4.8611111111110938E-3</v>
      </c>
      <c r="S429" t="s">
        <v>155</v>
      </c>
      <c r="Y429" t="s">
        <v>816</v>
      </c>
      <c r="AA429" t="str" cm="1">
        <f t="array" ref="AA429">_xlfn.IFS(AND(CHPP_DELAY[[#This Row],[Column1]]="",CHPP_DELAY[[#This Row],[Column2]]=""),"",CHPP_DELAY[[#This Row],[Column1]]&lt;&gt;"",CHPP_DELAY[[#This Row],[Column1]],CHPP_DELAY[[#This Row],[Column2]]&lt;&gt;"",CHPP_DELAY[[#This Row],[Column2]])</f>
        <v>Feeder breaker discharge chute_liner_detached (due to chute liner repair)</v>
      </c>
    </row>
    <row r="430" spans="2:27" x14ac:dyDescent="0.25">
      <c r="B430" s="7">
        <f>_xlfn.ISOWEEKNUM(CHPP_DELAY[[#This Row],[DATE]])</f>
        <v>14</v>
      </c>
      <c r="C430" s="2" t="str">
        <f>UPPER(TEXT(MONTH(CHPP_DELAY[[#This Row],[DATE]])*29,"mmm"))</f>
        <v>APR</v>
      </c>
      <c r="D430" s="27">
        <f>YEAR(CHPP_DELAY[[#This Row],[DATE]])</f>
        <v>2025</v>
      </c>
      <c r="E430" s="11">
        <f>(CHPP_DELAY[[#This Row],[START]]-CHPP_DELAY[[#This Row],[STOP]])*24</f>
        <v>0.51666666666666616</v>
      </c>
      <c r="F430" s="14" t="str" cm="1">
        <f t="array" ref="F430">_xlfn.IFNA(_xlfn.IFS(CHPP_DELAY[[#This Row],[SCH MTN]]&lt;&gt;"","Scheduled",CHPP_DELAY[[#This Row],[UNSCH MTN]]&lt;&gt;"","Unscheduled"),"")</f>
        <v/>
      </c>
      <c r="G430" s="26">
        <f>24*(DAY(EOMONTH(CHPP_DELAY[[#This Row],[DATE]],0)))</f>
        <v>720</v>
      </c>
      <c r="H430" s="14">
        <v>0.85</v>
      </c>
      <c r="I430" s="14">
        <v>0.9</v>
      </c>
      <c r="J430" s="14"/>
      <c r="K430" s="14"/>
      <c r="L430" s="3">
        <v>45751</v>
      </c>
      <c r="M430" s="6">
        <v>0.31388888888888888</v>
      </c>
      <c r="N430" s="6">
        <v>0.33541666666666664</v>
      </c>
      <c r="O430" t="s">
        <v>81</v>
      </c>
      <c r="P430" t="s">
        <v>82</v>
      </c>
      <c r="Q430" s="11">
        <v>2.1527777777777757E-2</v>
      </c>
      <c r="V430" t="s">
        <v>175</v>
      </c>
      <c r="Y430" t="s">
        <v>817</v>
      </c>
      <c r="AA430" t="str" cm="1">
        <f t="array" ref="AA430">_xlfn.IFS(AND(CHPP_DELAY[[#This Row],[Column1]]="",CHPP_DELAY[[#This Row],[Column2]]=""),"",CHPP_DELAY[[#This Row],[Column1]]&lt;&gt;"",CHPP_DELAY[[#This Row],[Column1]],CHPP_DELAY[[#This Row],[Column2]]&lt;&gt;"",CHPP_DELAY[[#This Row],[Column2]])</f>
        <v>Plant feed bin_low level (due to one Loader available)</v>
      </c>
    </row>
    <row r="431" spans="2:27" x14ac:dyDescent="0.25">
      <c r="B431" s="7">
        <f>_xlfn.ISOWEEKNUM(CHPP_DELAY[[#This Row],[DATE]])</f>
        <v>14</v>
      </c>
      <c r="C431" s="2" t="str">
        <f>UPPER(TEXT(MONTH(CHPP_DELAY[[#This Row],[DATE]])*29,"mmm"))</f>
        <v>APR</v>
      </c>
      <c r="D431" s="27">
        <f>YEAR(CHPP_DELAY[[#This Row],[DATE]])</f>
        <v>2025</v>
      </c>
      <c r="E431" s="11">
        <f>(CHPP_DELAY[[#This Row],[START]]-CHPP_DELAY[[#This Row],[STOP]])*24</f>
        <v>0.75</v>
      </c>
      <c r="F431" s="14" t="str" cm="1">
        <f t="array" ref="F431">_xlfn.IFNA(_xlfn.IFS(CHPP_DELAY[[#This Row],[SCH MTN]]&lt;&gt;"","Scheduled",CHPP_DELAY[[#This Row],[UNSCH MTN]]&lt;&gt;"","Unscheduled"),"")</f>
        <v/>
      </c>
      <c r="G431" s="26">
        <f>24*(DAY(EOMONTH(CHPP_DELAY[[#This Row],[DATE]],0)))</f>
        <v>720</v>
      </c>
      <c r="H431" s="14">
        <v>0.85</v>
      </c>
      <c r="I431" s="14">
        <v>0.9</v>
      </c>
      <c r="J431" s="14"/>
      <c r="K431" s="14"/>
      <c r="L431" s="3">
        <v>45751</v>
      </c>
      <c r="M431" s="6">
        <v>0.70347222222222228</v>
      </c>
      <c r="N431" s="6">
        <v>0.73472222222222228</v>
      </c>
      <c r="O431" t="s">
        <v>81</v>
      </c>
      <c r="P431" t="s">
        <v>82</v>
      </c>
      <c r="Q431" s="11">
        <v>3.125E-2</v>
      </c>
      <c r="V431" t="s">
        <v>175</v>
      </c>
      <c r="Y431" t="s">
        <v>817</v>
      </c>
      <c r="AA431" t="str" cm="1">
        <f t="array" ref="AA431">_xlfn.IFS(AND(CHPP_DELAY[[#This Row],[Column1]]="",CHPP_DELAY[[#This Row],[Column2]]=""),"",CHPP_DELAY[[#This Row],[Column1]]&lt;&gt;"",CHPP_DELAY[[#This Row],[Column1]],CHPP_DELAY[[#This Row],[Column2]]&lt;&gt;"",CHPP_DELAY[[#This Row],[Column2]])</f>
        <v>Plant feed bin_low level (due to one Loader available)</v>
      </c>
    </row>
    <row r="432" spans="2:27" x14ac:dyDescent="0.25">
      <c r="B432" s="7">
        <f>_xlfn.ISOWEEKNUM(CHPP_DELAY[[#This Row],[DATE]])</f>
        <v>14</v>
      </c>
      <c r="C432" s="2" t="str">
        <f>UPPER(TEXT(MONTH(CHPP_DELAY[[#This Row],[DATE]])*29,"mmm"))</f>
        <v>APR</v>
      </c>
      <c r="D432" s="27">
        <f>YEAR(CHPP_DELAY[[#This Row],[DATE]])</f>
        <v>2025</v>
      </c>
      <c r="E432" s="11">
        <f>(CHPP_DELAY[[#This Row],[START]]-CHPP_DELAY[[#This Row],[STOP]])*24</f>
        <v>0.11666666666666625</v>
      </c>
      <c r="F432" s="14" t="str" cm="1">
        <f t="array" ref="F432">_xlfn.IFNA(_xlfn.IFS(CHPP_DELAY[[#This Row],[SCH MTN]]&lt;&gt;"","Scheduled",CHPP_DELAY[[#This Row],[UNSCH MTN]]&lt;&gt;"","Unscheduled"),"")</f>
        <v/>
      </c>
      <c r="G432" s="26">
        <f>24*(DAY(EOMONTH(CHPP_DELAY[[#This Row],[DATE]],0)))</f>
        <v>720</v>
      </c>
      <c r="H432" s="14">
        <v>0.85</v>
      </c>
      <c r="I432" s="14">
        <v>0.9</v>
      </c>
      <c r="J432" s="14"/>
      <c r="K432" s="14"/>
      <c r="L432" s="3">
        <v>45751</v>
      </c>
      <c r="M432" s="6">
        <v>0.89375000000000004</v>
      </c>
      <c r="N432" s="6">
        <v>0.89861111111111114</v>
      </c>
      <c r="O432" t="s">
        <v>19</v>
      </c>
      <c r="P432" t="s">
        <v>20</v>
      </c>
      <c r="Q432" s="11">
        <v>4.8611111111110938E-3</v>
      </c>
      <c r="U432" t="s">
        <v>137</v>
      </c>
      <c r="Y432" t="s">
        <v>815</v>
      </c>
      <c r="AA432" t="str" cm="1">
        <f t="array" ref="AA432">_xlfn.IFS(AND(CHPP_DELAY[[#This Row],[Column1]]="",CHPP_DELAY[[#This Row],[Column2]]=""),"",CHPP_DELAY[[#This Row],[Column1]]&lt;&gt;"",CHPP_DELAY[[#This Row],[Column1]],CHPP_DELAY[[#This Row],[Column2]]&lt;&gt;"",CHPP_DELAY[[#This Row],[Column2]])</f>
        <v>Floats screen_chute_build up material (blocked condition when it is above the centrifuge's capacity)</v>
      </c>
    </row>
    <row r="433" spans="2:27" x14ac:dyDescent="0.25">
      <c r="B433" s="7">
        <f>_xlfn.ISOWEEKNUM(CHPP_DELAY[[#This Row],[DATE]])</f>
        <v>14</v>
      </c>
      <c r="C433" s="2" t="str">
        <f>UPPER(TEXT(MONTH(CHPP_DELAY[[#This Row],[DATE]])*29,"mmm"))</f>
        <v>APR</v>
      </c>
      <c r="D433" s="27">
        <f>YEAR(CHPP_DELAY[[#This Row],[DATE]])</f>
        <v>2025</v>
      </c>
      <c r="E433" s="11">
        <f>(CHPP_DELAY[[#This Row],[START]]-CHPP_DELAY[[#This Row],[STOP]])*24</f>
        <v>0.11666666666666892</v>
      </c>
      <c r="F433" s="14" t="str" cm="1">
        <f t="array" ref="F433">_xlfn.IFNA(_xlfn.IFS(CHPP_DELAY[[#This Row],[SCH MTN]]&lt;&gt;"","Scheduled",CHPP_DELAY[[#This Row],[UNSCH MTN]]&lt;&gt;"","Unscheduled"),"")</f>
        <v>Unscheduled</v>
      </c>
      <c r="G433" s="26">
        <f>24*(DAY(EOMONTH(CHPP_DELAY[[#This Row],[DATE]],0)))</f>
        <v>720</v>
      </c>
      <c r="H433" s="14">
        <v>0.85</v>
      </c>
      <c r="I433" s="14">
        <v>0.9</v>
      </c>
      <c r="J433" s="14"/>
      <c r="K433" s="14"/>
      <c r="L433" s="3">
        <v>45751</v>
      </c>
      <c r="M433" s="6">
        <v>1.0180555555555555</v>
      </c>
      <c r="N433" s="6">
        <v>1.0229166666666667</v>
      </c>
      <c r="O433" t="s">
        <v>19</v>
      </c>
      <c r="P433" t="s">
        <v>20</v>
      </c>
      <c r="Q433" s="11">
        <v>4.8611111111112049E-3</v>
      </c>
      <c r="S433" t="s">
        <v>155</v>
      </c>
      <c r="Y433" t="s">
        <v>123</v>
      </c>
      <c r="AA433" t="str" cm="1">
        <f t="array" ref="AA43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34" spans="2:27" x14ac:dyDescent="0.25">
      <c r="B434" s="7">
        <f>_xlfn.ISOWEEKNUM(CHPP_DELAY[[#This Row],[DATE]])</f>
        <v>14</v>
      </c>
      <c r="C434" s="2" t="str">
        <f>UPPER(TEXT(MONTH(CHPP_DELAY[[#This Row],[DATE]])*29,"mmm"))</f>
        <v>APR</v>
      </c>
      <c r="D434" s="27">
        <f>YEAR(CHPP_DELAY[[#This Row],[DATE]])</f>
        <v>2025</v>
      </c>
      <c r="E434" s="11">
        <f>(CHPP_DELAY[[#This Row],[START]]-CHPP_DELAY[[#This Row],[STOP]])*24</f>
        <v>2.3499999999999996</v>
      </c>
      <c r="F434" s="14" t="str" cm="1">
        <f t="array" ref="F434">_xlfn.IFNA(_xlfn.IFS(CHPP_DELAY[[#This Row],[SCH MTN]]&lt;&gt;"","Scheduled",CHPP_DELAY[[#This Row],[UNSCH MTN]]&lt;&gt;"","Unscheduled"),"")</f>
        <v>Unscheduled</v>
      </c>
      <c r="G434" s="26">
        <f>24*(DAY(EOMONTH(CHPP_DELAY[[#This Row],[DATE]],0)))</f>
        <v>720</v>
      </c>
      <c r="H434" s="14">
        <v>0.85</v>
      </c>
      <c r="I434" s="14">
        <v>0.9</v>
      </c>
      <c r="J434" s="14"/>
      <c r="K434" s="14"/>
      <c r="L434" s="3">
        <v>45752</v>
      </c>
      <c r="M434" s="6">
        <v>0.39930555555555558</v>
      </c>
      <c r="N434" s="6">
        <v>0.49722222222222223</v>
      </c>
      <c r="O434" t="s">
        <v>83</v>
      </c>
      <c r="P434" t="s">
        <v>29</v>
      </c>
      <c r="Q434" s="11">
        <v>9.7916666666666652E-2</v>
      </c>
      <c r="S434" t="s">
        <v>155</v>
      </c>
      <c r="Y434" t="s">
        <v>818</v>
      </c>
      <c r="AA434" t="str" cm="1">
        <f t="array" ref="AA434">_xlfn.IFS(AND(CHPP_DELAY[[#This Row],[Column1]]="",CHPP_DELAY[[#This Row],[Column2]]=""),"",CHPP_DELAY[[#This Row],[Column1]]&lt;&gt;"",CHPP_DELAY[[#This Row],[Column1]],CHPP_DELAY[[#This Row],[Column2]]&lt;&gt;"",CHPP_DELAY[[#This Row],[Column2]])</f>
        <v>Thickener_torque and hydraulic_high temperature (due to fuse broken)</v>
      </c>
    </row>
    <row r="435" spans="2:27" x14ac:dyDescent="0.25">
      <c r="B435" s="7">
        <f>_xlfn.ISOWEEKNUM(CHPP_DELAY[[#This Row],[DATE]])</f>
        <v>14</v>
      </c>
      <c r="C435" s="2" t="str">
        <f>UPPER(TEXT(MONTH(CHPP_DELAY[[#This Row],[DATE]])*29,"mmm"))</f>
        <v>APR</v>
      </c>
      <c r="D435" s="27">
        <f>YEAR(CHPP_DELAY[[#This Row],[DATE]])</f>
        <v>2025</v>
      </c>
      <c r="E435" s="11">
        <f>(CHPP_DELAY[[#This Row],[START]]-CHPP_DELAY[[#This Row],[STOP]])*24</f>
        <v>0.11666666666666625</v>
      </c>
      <c r="F435" s="14" t="str" cm="1">
        <f t="array" ref="F435">_xlfn.IFNA(_xlfn.IFS(CHPP_DELAY[[#This Row],[SCH MTN]]&lt;&gt;"","Scheduled",CHPP_DELAY[[#This Row],[UNSCH MTN]]&lt;&gt;"","Unscheduled"),"")</f>
        <v>Unscheduled</v>
      </c>
      <c r="G435" s="26">
        <f>24*(DAY(EOMONTH(CHPP_DELAY[[#This Row],[DATE]],0)))</f>
        <v>720</v>
      </c>
      <c r="H435" s="14">
        <v>0.85</v>
      </c>
      <c r="I435" s="14">
        <v>0.9</v>
      </c>
      <c r="J435" s="14"/>
      <c r="K435" s="14"/>
      <c r="L435" s="3">
        <v>45752</v>
      </c>
      <c r="M435" s="6">
        <v>0.57916666666666672</v>
      </c>
      <c r="N435" s="6">
        <v>0.58402777777777781</v>
      </c>
      <c r="O435" t="s">
        <v>19</v>
      </c>
      <c r="P435" t="s">
        <v>20</v>
      </c>
      <c r="Q435" s="11">
        <v>4.8611111111110938E-3</v>
      </c>
      <c r="S435" t="s">
        <v>155</v>
      </c>
      <c r="Y435" t="s">
        <v>123</v>
      </c>
      <c r="AA435" t="str" cm="1">
        <f t="array" ref="AA43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36" spans="2:27" x14ac:dyDescent="0.25">
      <c r="B436" s="7">
        <f>_xlfn.ISOWEEKNUM(CHPP_DELAY[[#This Row],[DATE]])</f>
        <v>14</v>
      </c>
      <c r="C436" s="2" t="str">
        <f>UPPER(TEXT(MONTH(CHPP_DELAY[[#This Row],[DATE]])*29,"mmm"))</f>
        <v>APR</v>
      </c>
      <c r="D436" s="27">
        <f>YEAR(CHPP_DELAY[[#This Row],[DATE]])</f>
        <v>2025</v>
      </c>
      <c r="E436" s="11">
        <f>(CHPP_DELAY[[#This Row],[START]]-CHPP_DELAY[[#This Row],[STOP]])*24</f>
        <v>9.9999999999999645E-2</v>
      </c>
      <c r="F436" s="14" t="str" cm="1">
        <f t="array" ref="F436">_xlfn.IFNA(_xlfn.IFS(CHPP_DELAY[[#This Row],[SCH MTN]]&lt;&gt;"","Scheduled",CHPP_DELAY[[#This Row],[UNSCH MTN]]&lt;&gt;"","Unscheduled"),"")</f>
        <v>Unscheduled</v>
      </c>
      <c r="G436" s="26">
        <f>24*(DAY(EOMONTH(CHPP_DELAY[[#This Row],[DATE]],0)))</f>
        <v>720</v>
      </c>
      <c r="H436" s="14">
        <v>0.85</v>
      </c>
      <c r="I436" s="14">
        <v>0.9</v>
      </c>
      <c r="J436" s="14"/>
      <c r="K436" s="14"/>
      <c r="L436" s="3">
        <v>45752</v>
      </c>
      <c r="M436" s="6">
        <v>0.59652777777777777</v>
      </c>
      <c r="N436" s="6">
        <v>0.60069444444444442</v>
      </c>
      <c r="O436" t="s">
        <v>19</v>
      </c>
      <c r="P436" t="s">
        <v>20</v>
      </c>
      <c r="Q436" s="11">
        <v>4.1666666666666519E-3</v>
      </c>
      <c r="S436" t="s">
        <v>155</v>
      </c>
      <c r="Y436" t="s">
        <v>123</v>
      </c>
      <c r="AA436" t="str" cm="1">
        <f t="array" ref="AA43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37" spans="2:27" x14ac:dyDescent="0.25">
      <c r="B437" s="7">
        <f>_xlfn.ISOWEEKNUM(CHPP_DELAY[[#This Row],[DATE]])</f>
        <v>14</v>
      </c>
      <c r="C437" s="2" t="str">
        <f>UPPER(TEXT(MONTH(CHPP_DELAY[[#This Row],[DATE]])*29,"mmm"))</f>
        <v>APR</v>
      </c>
      <c r="D437" s="27">
        <f>YEAR(CHPP_DELAY[[#This Row],[DATE]])</f>
        <v>2025</v>
      </c>
      <c r="E437" s="11">
        <f>(CHPP_DELAY[[#This Row],[START]]-CHPP_DELAY[[#This Row],[STOP]])*24</f>
        <v>9.9999999999999645E-2</v>
      </c>
      <c r="F437" s="14" t="str" cm="1">
        <f t="array" ref="F437">_xlfn.IFNA(_xlfn.IFS(CHPP_DELAY[[#This Row],[SCH MTN]]&lt;&gt;"","Scheduled",CHPP_DELAY[[#This Row],[UNSCH MTN]]&lt;&gt;"","Unscheduled"),"")</f>
        <v>Unscheduled</v>
      </c>
      <c r="G437" s="26">
        <f>24*(DAY(EOMONTH(CHPP_DELAY[[#This Row],[DATE]],0)))</f>
        <v>720</v>
      </c>
      <c r="H437" s="14">
        <v>0.85</v>
      </c>
      <c r="I437" s="14">
        <v>0.9</v>
      </c>
      <c r="J437" s="14"/>
      <c r="K437" s="14"/>
      <c r="L437" s="3">
        <v>45752</v>
      </c>
      <c r="M437" s="6">
        <v>1.0326388888888889</v>
      </c>
      <c r="N437" s="6">
        <v>1.0368055555555555</v>
      </c>
      <c r="O437" t="s">
        <v>19</v>
      </c>
      <c r="P437" t="s">
        <v>20</v>
      </c>
      <c r="Q437" s="11">
        <v>4.1666666666666519E-3</v>
      </c>
      <c r="S437" t="s">
        <v>155</v>
      </c>
      <c r="Y437" t="s">
        <v>123</v>
      </c>
      <c r="AA437" t="str" cm="1">
        <f t="array" ref="AA43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38" spans="2:27" x14ac:dyDescent="0.25">
      <c r="B438" s="7">
        <f>_xlfn.ISOWEEKNUM(CHPP_DELAY[[#This Row],[DATE]])</f>
        <v>14</v>
      </c>
      <c r="C438" s="2" t="str">
        <f>UPPER(TEXT(MONTH(CHPP_DELAY[[#This Row],[DATE]])*29,"mmm"))</f>
        <v>APR</v>
      </c>
      <c r="D438" s="27">
        <f>YEAR(CHPP_DELAY[[#This Row],[DATE]])</f>
        <v>2025</v>
      </c>
      <c r="E438" s="11">
        <f>(CHPP_DELAY[[#This Row],[START]]-CHPP_DELAY[[#This Row],[STOP]])*24</f>
        <v>9.9999999999999645E-2</v>
      </c>
      <c r="F438" s="14" t="str" cm="1">
        <f t="array" ref="F438">_xlfn.IFNA(_xlfn.IFS(CHPP_DELAY[[#This Row],[SCH MTN]]&lt;&gt;"","Scheduled",CHPP_DELAY[[#This Row],[UNSCH MTN]]&lt;&gt;"","Unscheduled"),"")</f>
        <v>Unscheduled</v>
      </c>
      <c r="G438" s="26">
        <f>24*(DAY(EOMONTH(CHPP_DELAY[[#This Row],[DATE]],0)))</f>
        <v>720</v>
      </c>
      <c r="H438" s="14">
        <v>0.85</v>
      </c>
      <c r="I438" s="14">
        <v>0.9</v>
      </c>
      <c r="J438" s="14"/>
      <c r="K438" s="14"/>
      <c r="L438" s="3">
        <v>45752</v>
      </c>
      <c r="M438" s="6">
        <v>1.0472222222222223</v>
      </c>
      <c r="N438" s="6">
        <v>1.0513888888888889</v>
      </c>
      <c r="O438" t="s">
        <v>19</v>
      </c>
      <c r="P438" t="s">
        <v>20</v>
      </c>
      <c r="Q438" s="11">
        <v>4.1666666666666519E-3</v>
      </c>
      <c r="S438" t="s">
        <v>155</v>
      </c>
      <c r="Y438" t="s">
        <v>123</v>
      </c>
      <c r="AA438" t="str" cm="1">
        <f t="array" ref="AA43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39" spans="2:27" x14ac:dyDescent="0.25">
      <c r="B439" s="7">
        <f>_xlfn.ISOWEEKNUM(CHPP_DELAY[[#This Row],[DATE]])</f>
        <v>14</v>
      </c>
      <c r="C439" s="2" t="str">
        <f>UPPER(TEXT(MONTH(CHPP_DELAY[[#This Row],[DATE]])*29,"mmm"))</f>
        <v>APR</v>
      </c>
      <c r="D439" s="27">
        <f>YEAR(CHPP_DELAY[[#This Row],[DATE]])</f>
        <v>2025</v>
      </c>
      <c r="E439" s="11">
        <f>(CHPP_DELAY[[#This Row],[START]]-CHPP_DELAY[[#This Row],[STOP]])*24</f>
        <v>0.11666666666666892</v>
      </c>
      <c r="F439" s="14" t="str" cm="1">
        <f t="array" ref="F439">_xlfn.IFNA(_xlfn.IFS(CHPP_DELAY[[#This Row],[SCH MTN]]&lt;&gt;"","Scheduled",CHPP_DELAY[[#This Row],[UNSCH MTN]]&lt;&gt;"","Unscheduled"),"")</f>
        <v>Unscheduled</v>
      </c>
      <c r="G439" s="26">
        <f>24*(DAY(EOMONTH(CHPP_DELAY[[#This Row],[DATE]],0)))</f>
        <v>720</v>
      </c>
      <c r="H439" s="14">
        <v>0.85</v>
      </c>
      <c r="I439" s="14">
        <v>0.9</v>
      </c>
      <c r="J439" s="14"/>
      <c r="K439" s="14"/>
      <c r="L439" s="3">
        <v>45752</v>
      </c>
      <c r="M439" s="6">
        <v>1.0652777777777778</v>
      </c>
      <c r="N439" s="6">
        <v>1.070138888888889</v>
      </c>
      <c r="O439" t="s">
        <v>19</v>
      </c>
      <c r="P439" t="s">
        <v>20</v>
      </c>
      <c r="Q439" s="11">
        <v>4.8611111111112049E-3</v>
      </c>
      <c r="S439" t="s">
        <v>155</v>
      </c>
      <c r="Y439" t="s">
        <v>123</v>
      </c>
      <c r="AA439" t="str" cm="1">
        <f t="array" ref="AA43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40" spans="2:27" x14ac:dyDescent="0.25">
      <c r="B440" s="7">
        <f>_xlfn.ISOWEEKNUM(CHPP_DELAY[[#This Row],[DATE]])</f>
        <v>14</v>
      </c>
      <c r="C440" s="2" t="str">
        <f>UPPER(TEXT(MONTH(CHPP_DELAY[[#This Row],[DATE]])*29,"mmm"))</f>
        <v>APR</v>
      </c>
      <c r="D440" s="27">
        <f>YEAR(CHPP_DELAY[[#This Row],[DATE]])</f>
        <v>2025</v>
      </c>
      <c r="E440" s="11">
        <f>(CHPP_DELAY[[#This Row],[START]]-CHPP_DELAY[[#This Row],[STOP]])*24</f>
        <v>6.666666666666643E-2</v>
      </c>
      <c r="F440" s="14" t="str" cm="1">
        <f t="array" ref="F440">_xlfn.IFNA(_xlfn.IFS(CHPP_DELAY[[#This Row],[SCH MTN]]&lt;&gt;"","Scheduled",CHPP_DELAY[[#This Row],[UNSCH MTN]]&lt;&gt;"","Unscheduled"),"")</f>
        <v>Unscheduled</v>
      </c>
      <c r="G440" s="26">
        <f>24*(DAY(EOMONTH(CHPP_DELAY[[#This Row],[DATE]],0)))</f>
        <v>720</v>
      </c>
      <c r="H440" s="14">
        <v>0.85</v>
      </c>
      <c r="I440" s="14">
        <v>0.9</v>
      </c>
      <c r="J440" s="14"/>
      <c r="K440" s="14"/>
      <c r="L440" s="3">
        <v>45753</v>
      </c>
      <c r="M440" s="6">
        <v>0.4</v>
      </c>
      <c r="N440" s="6">
        <v>0.40277777777777779</v>
      </c>
      <c r="O440" t="s">
        <v>19</v>
      </c>
      <c r="P440" t="s">
        <v>20</v>
      </c>
      <c r="Q440" s="11">
        <v>2.7777777777777679E-3</v>
      </c>
      <c r="S440" t="s">
        <v>155</v>
      </c>
      <c r="Y440" t="s">
        <v>123</v>
      </c>
      <c r="AA440" t="str" cm="1">
        <f t="array" ref="AA44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41" spans="2:27" x14ac:dyDescent="0.25">
      <c r="B441" s="7">
        <f>_xlfn.ISOWEEKNUM(CHPP_DELAY[[#This Row],[DATE]])</f>
        <v>14</v>
      </c>
      <c r="C441" s="2" t="str">
        <f>UPPER(TEXT(MONTH(CHPP_DELAY[[#This Row],[DATE]])*29,"mmm"))</f>
        <v>APR</v>
      </c>
      <c r="D441" s="27">
        <f>YEAR(CHPP_DELAY[[#This Row],[DATE]])</f>
        <v>2025</v>
      </c>
      <c r="E441" s="11">
        <f>(CHPP_DELAY[[#This Row],[START]]-CHPP_DELAY[[#This Row],[STOP]])*24</f>
        <v>0.71666666666666679</v>
      </c>
      <c r="F441" s="14" t="str" cm="1">
        <f t="array" ref="F441">_xlfn.IFNA(_xlfn.IFS(CHPP_DELAY[[#This Row],[SCH MTN]]&lt;&gt;"","Scheduled",CHPP_DELAY[[#This Row],[UNSCH MTN]]&lt;&gt;"","Unscheduled"),"")</f>
        <v/>
      </c>
      <c r="G441" s="26">
        <f>24*(DAY(EOMONTH(CHPP_DELAY[[#This Row],[DATE]],0)))</f>
        <v>720</v>
      </c>
      <c r="H441" s="14">
        <v>0.85</v>
      </c>
      <c r="I441" s="14">
        <v>0.9</v>
      </c>
      <c r="J441" s="14"/>
      <c r="K441" s="14"/>
      <c r="L441" s="3">
        <v>45753</v>
      </c>
      <c r="M441" s="6">
        <v>0.40277777777777779</v>
      </c>
      <c r="N441" s="6">
        <v>0.43263888888888891</v>
      </c>
      <c r="O441" t="s">
        <v>81</v>
      </c>
      <c r="P441" t="s">
        <v>82</v>
      </c>
      <c r="Q441" s="11">
        <v>2.9861111111111116E-2</v>
      </c>
      <c r="V441" t="s">
        <v>179</v>
      </c>
      <c r="Y441" t="s">
        <v>819</v>
      </c>
      <c r="AA441" t="str" cm="1">
        <f t="array" ref="AA441">_xlfn.IFS(AND(CHPP_DELAY[[#This Row],[Column1]]="",CHPP_DELAY[[#This Row],[Column2]]=""),"",CHPP_DELAY[[#This Row],[Column1]]&lt;&gt;"",CHPP_DELAY[[#This Row],[Column1]],CHPP_DELAY[[#This Row],[Column2]]&lt;&gt;"",CHPP_DELAY[[#This Row],[Column2]])</f>
        <v>Plant feed bin_low level (due to no Loader operator)</v>
      </c>
    </row>
    <row r="442" spans="2:27" x14ac:dyDescent="0.25">
      <c r="B442" s="7">
        <f>_xlfn.ISOWEEKNUM(CHPP_DELAY[[#This Row],[DATE]])</f>
        <v>14</v>
      </c>
      <c r="C442" s="2" t="str">
        <f>UPPER(TEXT(MONTH(CHPP_DELAY[[#This Row],[DATE]])*29,"mmm"))</f>
        <v>APR</v>
      </c>
      <c r="D442" s="27">
        <f>YEAR(CHPP_DELAY[[#This Row],[DATE]])</f>
        <v>2025</v>
      </c>
      <c r="E442" s="11">
        <f>(CHPP_DELAY[[#This Row],[START]]-CHPP_DELAY[[#This Row],[STOP]])*24</f>
        <v>6.666666666666643E-2</v>
      </c>
      <c r="F442" s="14" t="str" cm="1">
        <f t="array" ref="F442">_xlfn.IFNA(_xlfn.IFS(CHPP_DELAY[[#This Row],[SCH MTN]]&lt;&gt;"","Scheduled",CHPP_DELAY[[#This Row],[UNSCH MTN]]&lt;&gt;"","Unscheduled"),"")</f>
        <v>Unscheduled</v>
      </c>
      <c r="G442" s="26">
        <f>24*(DAY(EOMONTH(CHPP_DELAY[[#This Row],[DATE]],0)))</f>
        <v>720</v>
      </c>
      <c r="H442" s="14">
        <v>0.85</v>
      </c>
      <c r="I442" s="14">
        <v>0.9</v>
      </c>
      <c r="J442" s="14"/>
      <c r="K442" s="14"/>
      <c r="L442" s="3">
        <v>45753</v>
      </c>
      <c r="M442" s="6">
        <v>0.50138888888888888</v>
      </c>
      <c r="N442" s="6">
        <v>0.50416666666666665</v>
      </c>
      <c r="O442" t="s">
        <v>19</v>
      </c>
      <c r="P442" t="s">
        <v>20</v>
      </c>
      <c r="Q442" s="11">
        <v>2.7777777777777679E-3</v>
      </c>
      <c r="S442" t="s">
        <v>155</v>
      </c>
      <c r="Y442" t="s">
        <v>123</v>
      </c>
      <c r="AA442" t="str" cm="1">
        <f t="array" ref="AA44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43" spans="2:27" x14ac:dyDescent="0.25">
      <c r="B443" s="7">
        <f>_xlfn.ISOWEEKNUM(CHPP_DELAY[[#This Row],[DATE]])</f>
        <v>14</v>
      </c>
      <c r="C443" s="2" t="str">
        <f>UPPER(TEXT(MONTH(CHPP_DELAY[[#This Row],[DATE]])*29,"mmm"))</f>
        <v>APR</v>
      </c>
      <c r="D443" s="27">
        <f>YEAR(CHPP_DELAY[[#This Row],[DATE]])</f>
        <v>2025</v>
      </c>
      <c r="E443" s="11">
        <f>(CHPP_DELAY[[#This Row],[START]]-CHPP_DELAY[[#This Row],[STOP]])*24</f>
        <v>0.13333333333333552</v>
      </c>
      <c r="F443" s="14" t="str" cm="1">
        <f t="array" ref="F443">_xlfn.IFNA(_xlfn.IFS(CHPP_DELAY[[#This Row],[SCH MTN]]&lt;&gt;"","Scheduled",CHPP_DELAY[[#This Row],[UNSCH MTN]]&lt;&gt;"","Unscheduled"),"")</f>
        <v>Unscheduled</v>
      </c>
      <c r="G443" s="26">
        <f>24*(DAY(EOMONTH(CHPP_DELAY[[#This Row],[DATE]],0)))</f>
        <v>720</v>
      </c>
      <c r="H443" s="14">
        <v>0.85</v>
      </c>
      <c r="I443" s="14">
        <v>0.9</v>
      </c>
      <c r="J443" s="14"/>
      <c r="K443" s="14"/>
      <c r="L443" s="3">
        <v>45753</v>
      </c>
      <c r="M443" s="6">
        <v>0.85555555555555551</v>
      </c>
      <c r="N443" s="6">
        <v>0.86111111111111116</v>
      </c>
      <c r="O443" t="s">
        <v>19</v>
      </c>
      <c r="P443" t="s">
        <v>20</v>
      </c>
      <c r="Q443" s="11">
        <v>5.5555555555556468E-3</v>
      </c>
      <c r="S443" t="s">
        <v>155</v>
      </c>
      <c r="Y443" t="s">
        <v>123</v>
      </c>
      <c r="AA443" t="str" cm="1">
        <f t="array" ref="AA44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44" spans="2:27" x14ac:dyDescent="0.25">
      <c r="B444" s="7">
        <f>_xlfn.ISOWEEKNUM(CHPP_DELAY[[#This Row],[DATE]])</f>
        <v>14</v>
      </c>
      <c r="C444" s="2" t="str">
        <f>UPPER(TEXT(MONTH(CHPP_DELAY[[#This Row],[DATE]])*29,"mmm"))</f>
        <v>APR</v>
      </c>
      <c r="D444" s="27">
        <f>YEAR(CHPP_DELAY[[#This Row],[DATE]])</f>
        <v>2025</v>
      </c>
      <c r="E444" s="11">
        <f>(CHPP_DELAY[[#This Row],[START]]-CHPP_DELAY[[#This Row],[STOP]])*24</f>
        <v>9.9999999999999645E-2</v>
      </c>
      <c r="F444" s="14" t="str" cm="1">
        <f t="array" ref="F444">_xlfn.IFNA(_xlfn.IFS(CHPP_DELAY[[#This Row],[SCH MTN]]&lt;&gt;"","Scheduled",CHPP_DELAY[[#This Row],[UNSCH MTN]]&lt;&gt;"","Unscheduled"),"")</f>
        <v>Unscheduled</v>
      </c>
      <c r="G444" s="26">
        <f>24*(DAY(EOMONTH(CHPP_DELAY[[#This Row],[DATE]],0)))</f>
        <v>720</v>
      </c>
      <c r="H444" s="14">
        <v>0.85</v>
      </c>
      <c r="I444" s="14">
        <v>0.9</v>
      </c>
      <c r="J444" s="14"/>
      <c r="K444" s="14"/>
      <c r="L444" s="3">
        <v>45753</v>
      </c>
      <c r="M444" s="6">
        <v>1.0159722222222223</v>
      </c>
      <c r="N444" s="6">
        <v>1.0201388888888889</v>
      </c>
      <c r="O444" t="s">
        <v>19</v>
      </c>
      <c r="P444" t="s">
        <v>20</v>
      </c>
      <c r="Q444" s="11">
        <v>4.1666666666666519E-3</v>
      </c>
      <c r="S444" t="s">
        <v>155</v>
      </c>
      <c r="Y444" t="s">
        <v>123</v>
      </c>
      <c r="AA444" t="str" cm="1">
        <f t="array" ref="AA44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45" spans="2:27" x14ac:dyDescent="0.25">
      <c r="B445" s="7">
        <f>_xlfn.ISOWEEKNUM(CHPP_DELAY[[#This Row],[DATE]])</f>
        <v>14</v>
      </c>
      <c r="C445" s="2" t="str">
        <f>UPPER(TEXT(MONTH(CHPP_DELAY[[#This Row],[DATE]])*29,"mmm"))</f>
        <v>APR</v>
      </c>
      <c r="D445" s="27">
        <f>YEAR(CHPP_DELAY[[#This Row],[DATE]])</f>
        <v>2025</v>
      </c>
      <c r="E445" s="11">
        <f>(CHPP_DELAY[[#This Row],[START]]-CHPP_DELAY[[#This Row],[STOP]])*24</f>
        <v>9.9999999999999645E-2</v>
      </c>
      <c r="F445" s="14" t="str" cm="1">
        <f t="array" ref="F445">_xlfn.IFNA(_xlfn.IFS(CHPP_DELAY[[#This Row],[SCH MTN]]&lt;&gt;"","Scheduled",CHPP_DELAY[[#This Row],[UNSCH MTN]]&lt;&gt;"","Unscheduled"),"")</f>
        <v>Unscheduled</v>
      </c>
      <c r="G445" s="26">
        <f>24*(DAY(EOMONTH(CHPP_DELAY[[#This Row],[DATE]],0)))</f>
        <v>720</v>
      </c>
      <c r="H445" s="14">
        <v>0.85</v>
      </c>
      <c r="I445" s="14">
        <v>0.9</v>
      </c>
      <c r="J445" s="14"/>
      <c r="K445" s="14"/>
      <c r="L445" s="3">
        <v>45753</v>
      </c>
      <c r="M445" s="6">
        <v>1.0958333333333334</v>
      </c>
      <c r="N445" s="6">
        <v>1.1000000000000001</v>
      </c>
      <c r="O445" t="s">
        <v>19</v>
      </c>
      <c r="P445" t="s">
        <v>20</v>
      </c>
      <c r="Q445" s="11">
        <v>4.1666666666666519E-3</v>
      </c>
      <c r="S445" t="s">
        <v>155</v>
      </c>
      <c r="Y445" t="s">
        <v>123</v>
      </c>
      <c r="AA445" t="str" cm="1">
        <f t="array" ref="AA44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46" spans="2:27" x14ac:dyDescent="0.25">
      <c r="B446" s="7">
        <f>_xlfn.ISOWEEKNUM(CHPP_DELAY[[#This Row],[DATE]])</f>
        <v>14</v>
      </c>
      <c r="C446" s="2" t="str">
        <f>UPPER(TEXT(MONTH(CHPP_DELAY[[#This Row],[DATE]])*29,"mmm"))</f>
        <v>APR</v>
      </c>
      <c r="D446" s="27">
        <f>YEAR(CHPP_DELAY[[#This Row],[DATE]])</f>
        <v>2025</v>
      </c>
      <c r="E446" s="11">
        <f>(CHPP_DELAY[[#This Row],[START]]-CHPP_DELAY[[#This Row],[STOP]])*24</f>
        <v>9.9999999999999645E-2</v>
      </c>
      <c r="F446" s="14" t="str" cm="1">
        <f t="array" ref="F446">_xlfn.IFNA(_xlfn.IFS(CHPP_DELAY[[#This Row],[SCH MTN]]&lt;&gt;"","Scheduled",CHPP_DELAY[[#This Row],[UNSCH MTN]]&lt;&gt;"","Unscheduled"),"")</f>
        <v>Unscheduled</v>
      </c>
      <c r="G446" s="26">
        <f>24*(DAY(EOMONTH(CHPP_DELAY[[#This Row],[DATE]],0)))</f>
        <v>720</v>
      </c>
      <c r="H446" s="14">
        <v>0.85</v>
      </c>
      <c r="I446" s="14">
        <v>0.9</v>
      </c>
      <c r="J446" s="14"/>
      <c r="K446" s="14"/>
      <c r="L446" s="3">
        <v>45753</v>
      </c>
      <c r="M446" s="6">
        <v>1.2395833333333333</v>
      </c>
      <c r="N446" s="6">
        <v>1.2437499999999999</v>
      </c>
      <c r="O446" t="s">
        <v>19</v>
      </c>
      <c r="P446" t="s">
        <v>20</v>
      </c>
      <c r="Q446" s="11">
        <v>4.1666666666666519E-3</v>
      </c>
      <c r="S446" t="s">
        <v>155</v>
      </c>
      <c r="Y446" t="s">
        <v>123</v>
      </c>
      <c r="AA446" t="str" cm="1">
        <f t="array" ref="AA44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47" spans="2:27" x14ac:dyDescent="0.25">
      <c r="B447" s="7">
        <f>_xlfn.ISOWEEKNUM(CHPP_DELAY[[#This Row],[DATE]])</f>
        <v>15</v>
      </c>
      <c r="C447" s="2" t="str">
        <f>UPPER(TEXT(MONTH(CHPP_DELAY[[#This Row],[DATE]])*29,"mmm"))</f>
        <v>APR</v>
      </c>
      <c r="D447" s="27">
        <f>YEAR(CHPP_DELAY[[#This Row],[DATE]])</f>
        <v>2025</v>
      </c>
      <c r="E447" s="11">
        <f>(CHPP_DELAY[[#This Row],[START]]-CHPP_DELAY[[#This Row],[STOP]])*24</f>
        <v>9.9999999999999645E-2</v>
      </c>
      <c r="F447" s="14" t="str" cm="1">
        <f t="array" ref="F447">_xlfn.IFNA(_xlfn.IFS(CHPP_DELAY[[#This Row],[SCH MTN]]&lt;&gt;"","Scheduled",CHPP_DELAY[[#This Row],[UNSCH MTN]]&lt;&gt;"","Unscheduled"),"")</f>
        <v>Unscheduled</v>
      </c>
      <c r="G447" s="26">
        <f>24*(DAY(EOMONTH(CHPP_DELAY[[#This Row],[DATE]],0)))</f>
        <v>720</v>
      </c>
      <c r="H447" s="14">
        <v>0.85</v>
      </c>
      <c r="I447" s="14">
        <v>0.9</v>
      </c>
      <c r="J447" s="14"/>
      <c r="K447" s="14"/>
      <c r="L447" s="3">
        <v>45754</v>
      </c>
      <c r="M447" s="6">
        <v>0.28055555555555556</v>
      </c>
      <c r="N447" s="6">
        <v>0.28472222222222221</v>
      </c>
      <c r="O447" t="s">
        <v>19</v>
      </c>
      <c r="P447" t="s">
        <v>20</v>
      </c>
      <c r="Q447" s="11">
        <v>4.1666666666666519E-3</v>
      </c>
      <c r="S447" t="s">
        <v>155</v>
      </c>
      <c r="Y447" t="s">
        <v>123</v>
      </c>
      <c r="AA447" t="str" cm="1">
        <f t="array" ref="AA44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48" spans="2:27" x14ac:dyDescent="0.25">
      <c r="B448" s="7">
        <f>_xlfn.ISOWEEKNUM(CHPP_DELAY[[#This Row],[DATE]])</f>
        <v>15</v>
      </c>
      <c r="C448" s="2" t="str">
        <f>UPPER(TEXT(MONTH(CHPP_DELAY[[#This Row],[DATE]])*29,"mmm"))</f>
        <v>APR</v>
      </c>
      <c r="D448" s="27">
        <f>YEAR(CHPP_DELAY[[#This Row],[DATE]])</f>
        <v>2025</v>
      </c>
      <c r="E448" s="11">
        <f>(CHPP_DELAY[[#This Row],[START]]-CHPP_DELAY[[#This Row],[STOP]])*24</f>
        <v>0.26666666666666838</v>
      </c>
      <c r="F448" s="14" t="str" cm="1">
        <f t="array" ref="F448">_xlfn.IFNA(_xlfn.IFS(CHPP_DELAY[[#This Row],[SCH MTN]]&lt;&gt;"","Scheduled",CHPP_DELAY[[#This Row],[UNSCH MTN]]&lt;&gt;"","Unscheduled"),"")</f>
        <v/>
      </c>
      <c r="G448" s="26">
        <f>24*(DAY(EOMONTH(CHPP_DELAY[[#This Row],[DATE]],0)))</f>
        <v>720</v>
      </c>
      <c r="H448" s="14">
        <v>0.85</v>
      </c>
      <c r="I448" s="14">
        <v>0.9</v>
      </c>
      <c r="J448" s="14"/>
      <c r="K448" s="14"/>
      <c r="L448" s="3">
        <v>45754</v>
      </c>
      <c r="M448" s="6">
        <v>0.53680555555555554</v>
      </c>
      <c r="N448" s="6">
        <v>0.54791666666666672</v>
      </c>
      <c r="O448" t="s">
        <v>26</v>
      </c>
      <c r="P448" t="s">
        <v>27</v>
      </c>
      <c r="Q448" s="11">
        <v>1.1111111111111183E-2</v>
      </c>
      <c r="U448" t="s">
        <v>137</v>
      </c>
      <c r="Y448" t="s">
        <v>733</v>
      </c>
      <c r="AA448" t="str" cm="1">
        <f t="array" ref="AA448">_xlfn.IFS(AND(CHPP_DELAY[[#This Row],[Column1]]="",CHPP_DELAY[[#This Row],[Column2]]=""),"",CHPP_DELAY[[#This Row],[Column1]]&lt;&gt;"",CHPP_DELAY[[#This Row],[Column1]],CHPP_DELAY[[#This Row],[Column2]]&lt;&gt;"",CHPP_DELAY[[#This Row],[Column2]])</f>
        <v>Product collector conveyor_chute_block (due to accumulation of material)</v>
      </c>
    </row>
    <row r="449" spans="2:27" x14ac:dyDescent="0.25">
      <c r="B449" s="7">
        <f>_xlfn.ISOWEEKNUM(CHPP_DELAY[[#This Row],[DATE]])</f>
        <v>15</v>
      </c>
      <c r="C449" s="2" t="str">
        <f>UPPER(TEXT(MONTH(CHPP_DELAY[[#This Row],[DATE]])*29,"mmm"))</f>
        <v>APR</v>
      </c>
      <c r="D449" s="27">
        <f>YEAR(CHPP_DELAY[[#This Row],[DATE]])</f>
        <v>2025</v>
      </c>
      <c r="E449" s="11">
        <f>(CHPP_DELAY[[#This Row],[START]]-CHPP_DELAY[[#This Row],[STOP]])*24</f>
        <v>9.9999999999999645E-2</v>
      </c>
      <c r="F449" s="14" t="str" cm="1">
        <f t="array" ref="F449">_xlfn.IFNA(_xlfn.IFS(CHPP_DELAY[[#This Row],[SCH MTN]]&lt;&gt;"","Scheduled",CHPP_DELAY[[#This Row],[UNSCH MTN]]&lt;&gt;"","Unscheduled"),"")</f>
        <v/>
      </c>
      <c r="G449" s="26">
        <f>24*(DAY(EOMONTH(CHPP_DELAY[[#This Row],[DATE]],0)))</f>
        <v>720</v>
      </c>
      <c r="H449" s="14">
        <v>0.85</v>
      </c>
      <c r="I449" s="14">
        <v>0.9</v>
      </c>
      <c r="J449" s="14"/>
      <c r="K449" s="14"/>
      <c r="L449" s="3">
        <v>45754</v>
      </c>
      <c r="M449" s="6">
        <v>0.60069444444444442</v>
      </c>
      <c r="N449" s="6">
        <v>0.60486111111111107</v>
      </c>
      <c r="O449" t="s">
        <v>19</v>
      </c>
      <c r="P449" t="s">
        <v>20</v>
      </c>
      <c r="Q449" s="11">
        <v>4.1666666666666519E-3</v>
      </c>
      <c r="U449" t="s">
        <v>137</v>
      </c>
      <c r="Y449" t="s">
        <v>815</v>
      </c>
      <c r="AA449" t="str" cm="1">
        <f t="array" ref="AA449">_xlfn.IFS(AND(CHPP_DELAY[[#This Row],[Column1]]="",CHPP_DELAY[[#This Row],[Column2]]=""),"",CHPP_DELAY[[#This Row],[Column1]]&lt;&gt;"",CHPP_DELAY[[#This Row],[Column1]],CHPP_DELAY[[#This Row],[Column2]]&lt;&gt;"",CHPP_DELAY[[#This Row],[Column2]])</f>
        <v>Floats screen_chute_build up material (blocked condition when it is above the centrifuge's capacity)</v>
      </c>
    </row>
    <row r="450" spans="2:27" x14ac:dyDescent="0.25">
      <c r="B450" s="7">
        <f>_xlfn.ISOWEEKNUM(CHPP_DELAY[[#This Row],[DATE]])</f>
        <v>15</v>
      </c>
      <c r="C450" s="2" t="str">
        <f>UPPER(TEXT(MONTH(CHPP_DELAY[[#This Row],[DATE]])*29,"mmm"))</f>
        <v>APR</v>
      </c>
      <c r="D450" s="27">
        <f>YEAR(CHPP_DELAY[[#This Row],[DATE]])</f>
        <v>2025</v>
      </c>
      <c r="E450" s="11">
        <f>(CHPP_DELAY[[#This Row],[START]]-CHPP_DELAY[[#This Row],[STOP]])*24</f>
        <v>8.3333333333333037E-2</v>
      </c>
      <c r="F450" s="14" t="str" cm="1">
        <f t="array" ref="F450">_xlfn.IFNA(_xlfn.IFS(CHPP_DELAY[[#This Row],[SCH MTN]]&lt;&gt;"","Scheduled",CHPP_DELAY[[#This Row],[UNSCH MTN]]&lt;&gt;"","Unscheduled"),"")</f>
        <v>Unscheduled</v>
      </c>
      <c r="G450" s="26">
        <f>24*(DAY(EOMONTH(CHPP_DELAY[[#This Row],[DATE]],0)))</f>
        <v>720</v>
      </c>
      <c r="H450" s="14">
        <v>0.85</v>
      </c>
      <c r="I450" s="14">
        <v>0.9</v>
      </c>
      <c r="J450" s="14"/>
      <c r="K450" s="14"/>
      <c r="L450" s="3">
        <v>45754</v>
      </c>
      <c r="M450" s="6">
        <v>0.61388888888888893</v>
      </c>
      <c r="N450" s="6">
        <v>0.61736111111111114</v>
      </c>
      <c r="O450" t="s">
        <v>19</v>
      </c>
      <c r="P450" t="s">
        <v>20</v>
      </c>
      <c r="Q450" s="11">
        <v>3.4722222222222099E-3</v>
      </c>
      <c r="S450" t="s">
        <v>155</v>
      </c>
      <c r="Y450" t="s">
        <v>123</v>
      </c>
      <c r="AA450" t="str" cm="1">
        <f t="array" ref="AA45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51" spans="2:27" x14ac:dyDescent="0.25">
      <c r="B451" s="7">
        <f>_xlfn.ISOWEEKNUM(CHPP_DELAY[[#This Row],[DATE]])</f>
        <v>15</v>
      </c>
      <c r="C451" s="2" t="str">
        <f>UPPER(TEXT(MONTH(CHPP_DELAY[[#This Row],[DATE]])*29,"mmm"))</f>
        <v>APR</v>
      </c>
      <c r="D451" s="27">
        <f>YEAR(CHPP_DELAY[[#This Row],[DATE]])</f>
        <v>2025</v>
      </c>
      <c r="E451" s="11">
        <f>(CHPP_DELAY[[#This Row],[START]]-CHPP_DELAY[[#This Row],[STOP]])*24</f>
        <v>0.11666666666666625</v>
      </c>
      <c r="F451" s="14" t="str" cm="1">
        <f t="array" ref="F451">_xlfn.IFNA(_xlfn.IFS(CHPP_DELAY[[#This Row],[SCH MTN]]&lt;&gt;"","Scheduled",CHPP_DELAY[[#This Row],[UNSCH MTN]]&lt;&gt;"","Unscheduled"),"")</f>
        <v>Unscheduled</v>
      </c>
      <c r="G451" s="26">
        <f>24*(DAY(EOMONTH(CHPP_DELAY[[#This Row],[DATE]],0)))</f>
        <v>720</v>
      </c>
      <c r="H451" s="14">
        <v>0.85</v>
      </c>
      <c r="I451" s="14">
        <v>0.9</v>
      </c>
      <c r="J451" s="14"/>
      <c r="K451" s="14"/>
      <c r="L451" s="3">
        <v>45754</v>
      </c>
      <c r="M451" s="6">
        <v>0.64861111111111114</v>
      </c>
      <c r="N451" s="6">
        <v>0.65347222222222223</v>
      </c>
      <c r="O451" t="s">
        <v>19</v>
      </c>
      <c r="P451" t="s">
        <v>20</v>
      </c>
      <c r="Q451" s="11">
        <v>4.8611111111110938E-3</v>
      </c>
      <c r="S451" t="s">
        <v>155</v>
      </c>
      <c r="Y451" t="s">
        <v>123</v>
      </c>
      <c r="AA451" t="str" cm="1">
        <f t="array" ref="AA45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52" spans="2:27" x14ac:dyDescent="0.25">
      <c r="B452" s="7">
        <f>_xlfn.ISOWEEKNUM(CHPP_DELAY[[#This Row],[DATE]])</f>
        <v>15</v>
      </c>
      <c r="C452" s="2" t="str">
        <f>UPPER(TEXT(MONTH(CHPP_DELAY[[#This Row],[DATE]])*29,"mmm"))</f>
        <v>APR</v>
      </c>
      <c r="D452" s="27">
        <f>YEAR(CHPP_DELAY[[#This Row],[DATE]])</f>
        <v>2025</v>
      </c>
      <c r="E452" s="11">
        <f>(CHPP_DELAY[[#This Row],[START]]-CHPP_DELAY[[#This Row],[STOP]])*24</f>
        <v>0.11666666666666625</v>
      </c>
      <c r="F452" s="14" t="str" cm="1">
        <f t="array" ref="F452">_xlfn.IFNA(_xlfn.IFS(CHPP_DELAY[[#This Row],[SCH MTN]]&lt;&gt;"","Scheduled",CHPP_DELAY[[#This Row],[UNSCH MTN]]&lt;&gt;"","Unscheduled"),"")</f>
        <v/>
      </c>
      <c r="G452" s="26">
        <f>24*(DAY(EOMONTH(CHPP_DELAY[[#This Row],[DATE]],0)))</f>
        <v>720</v>
      </c>
      <c r="H452" s="14">
        <v>0.85</v>
      </c>
      <c r="I452" s="14">
        <v>0.9</v>
      </c>
      <c r="J452" s="14"/>
      <c r="K452" s="14"/>
      <c r="L452" s="3">
        <v>45754</v>
      </c>
      <c r="M452" s="6">
        <v>0.8666666666666667</v>
      </c>
      <c r="N452" s="6">
        <v>0.87152777777777779</v>
      </c>
      <c r="O452" t="s">
        <v>19</v>
      </c>
      <c r="P452" t="s">
        <v>20</v>
      </c>
      <c r="Q452" s="11">
        <v>4.8611111111110938E-3</v>
      </c>
      <c r="U452" t="s">
        <v>137</v>
      </c>
      <c r="Y452" t="s">
        <v>815</v>
      </c>
      <c r="AA452" t="str" cm="1">
        <f t="array" ref="AA452">_xlfn.IFS(AND(CHPP_DELAY[[#This Row],[Column1]]="",CHPP_DELAY[[#This Row],[Column2]]=""),"",CHPP_DELAY[[#This Row],[Column1]]&lt;&gt;"",CHPP_DELAY[[#This Row],[Column1]],CHPP_DELAY[[#This Row],[Column2]]&lt;&gt;"",CHPP_DELAY[[#This Row],[Column2]])</f>
        <v>Floats screen_chute_build up material (blocked condition when it is above the centrifuge's capacity)</v>
      </c>
    </row>
    <row r="453" spans="2:27" x14ac:dyDescent="0.25">
      <c r="B453" s="7">
        <f>_xlfn.ISOWEEKNUM(CHPP_DELAY[[#This Row],[DATE]])</f>
        <v>15</v>
      </c>
      <c r="C453" s="2" t="str">
        <f>UPPER(TEXT(MONTH(CHPP_DELAY[[#This Row],[DATE]])*29,"mmm"))</f>
        <v>APR</v>
      </c>
      <c r="D453" s="27">
        <f>YEAR(CHPP_DELAY[[#This Row],[DATE]])</f>
        <v>2025</v>
      </c>
      <c r="E453" s="11">
        <f>(CHPP_DELAY[[#This Row],[START]]-CHPP_DELAY[[#This Row],[STOP]])*24</f>
        <v>8.3333333333333037E-2</v>
      </c>
      <c r="F453" s="14" t="str" cm="1">
        <f t="array" ref="F453">_xlfn.IFNA(_xlfn.IFS(CHPP_DELAY[[#This Row],[SCH MTN]]&lt;&gt;"","Scheduled",CHPP_DELAY[[#This Row],[UNSCH MTN]]&lt;&gt;"","Unscheduled"),"")</f>
        <v/>
      </c>
      <c r="G453" s="26">
        <f>24*(DAY(EOMONTH(CHPP_DELAY[[#This Row],[DATE]],0)))</f>
        <v>720</v>
      </c>
      <c r="H453" s="14">
        <v>0.85</v>
      </c>
      <c r="I453" s="14">
        <v>0.9</v>
      </c>
      <c r="J453" s="14"/>
      <c r="K453" s="14"/>
      <c r="L453" s="3">
        <v>45754</v>
      </c>
      <c r="M453" s="6">
        <v>0.87708333333333333</v>
      </c>
      <c r="N453" s="6">
        <v>0.88055555555555554</v>
      </c>
      <c r="O453" t="s">
        <v>19</v>
      </c>
      <c r="P453" t="s">
        <v>20</v>
      </c>
      <c r="Q453" s="11">
        <v>3.4722222222222099E-3</v>
      </c>
      <c r="U453" t="s">
        <v>137</v>
      </c>
      <c r="Y453" t="s">
        <v>815</v>
      </c>
      <c r="AA453" t="str" cm="1">
        <f t="array" ref="AA453">_xlfn.IFS(AND(CHPP_DELAY[[#This Row],[Column1]]="",CHPP_DELAY[[#This Row],[Column2]]=""),"",CHPP_DELAY[[#This Row],[Column1]]&lt;&gt;"",CHPP_DELAY[[#This Row],[Column1]],CHPP_DELAY[[#This Row],[Column2]]&lt;&gt;"",CHPP_DELAY[[#This Row],[Column2]])</f>
        <v>Floats screen_chute_build up material (blocked condition when it is above the centrifuge's capacity)</v>
      </c>
    </row>
    <row r="454" spans="2:27" x14ac:dyDescent="0.25">
      <c r="B454" s="7">
        <f>_xlfn.ISOWEEKNUM(CHPP_DELAY[[#This Row],[DATE]])</f>
        <v>15</v>
      </c>
      <c r="C454" s="2" t="str">
        <f>UPPER(TEXT(MONTH(CHPP_DELAY[[#This Row],[DATE]])*29,"mmm"))</f>
        <v>APR</v>
      </c>
      <c r="D454" s="27">
        <f>YEAR(CHPP_DELAY[[#This Row],[DATE]])</f>
        <v>2025</v>
      </c>
      <c r="E454" s="11">
        <f>(CHPP_DELAY[[#This Row],[START]]-CHPP_DELAY[[#This Row],[STOP]])*24</f>
        <v>0.10000000000000231</v>
      </c>
      <c r="F454" s="14" t="str" cm="1">
        <f t="array" ref="F454">_xlfn.IFNA(_xlfn.IFS(CHPP_DELAY[[#This Row],[SCH MTN]]&lt;&gt;"","Scheduled",CHPP_DELAY[[#This Row],[UNSCH MTN]]&lt;&gt;"","Unscheduled"),"")</f>
        <v>Unscheduled</v>
      </c>
      <c r="G454" s="26">
        <f>24*(DAY(EOMONTH(CHPP_DELAY[[#This Row],[DATE]],0)))</f>
        <v>720</v>
      </c>
      <c r="H454" s="14">
        <v>0.85</v>
      </c>
      <c r="I454" s="14">
        <v>0.9</v>
      </c>
      <c r="J454" s="14"/>
      <c r="K454" s="14"/>
      <c r="L454" s="3">
        <v>45754</v>
      </c>
      <c r="M454" s="6">
        <v>0.88958333333333328</v>
      </c>
      <c r="N454" s="6">
        <v>0.89375000000000004</v>
      </c>
      <c r="O454" t="s">
        <v>19</v>
      </c>
      <c r="P454" t="s">
        <v>20</v>
      </c>
      <c r="Q454" s="11">
        <v>4.1666666666667629E-3</v>
      </c>
      <c r="S454" t="s">
        <v>155</v>
      </c>
      <c r="Y454" t="s">
        <v>123</v>
      </c>
      <c r="AA454" t="str" cm="1">
        <f t="array" ref="AA45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55" spans="2:27" x14ac:dyDescent="0.25">
      <c r="B455" s="7">
        <f>_xlfn.ISOWEEKNUM(CHPP_DELAY[[#This Row],[DATE]])</f>
        <v>15</v>
      </c>
      <c r="C455" s="2" t="str">
        <f>UPPER(TEXT(MONTH(CHPP_DELAY[[#This Row],[DATE]])*29,"mmm"))</f>
        <v>APR</v>
      </c>
      <c r="D455" s="27">
        <f>YEAR(CHPP_DELAY[[#This Row],[DATE]])</f>
        <v>2025</v>
      </c>
      <c r="E455" s="11">
        <f>(CHPP_DELAY[[#This Row],[START]]-CHPP_DELAY[[#This Row],[STOP]])*24</f>
        <v>0.11666666666666625</v>
      </c>
      <c r="F455" s="14" t="str" cm="1">
        <f t="array" ref="F455">_xlfn.IFNA(_xlfn.IFS(CHPP_DELAY[[#This Row],[SCH MTN]]&lt;&gt;"","Scheduled",CHPP_DELAY[[#This Row],[UNSCH MTN]]&lt;&gt;"","Unscheduled"),"")</f>
        <v>Unscheduled</v>
      </c>
      <c r="G455" s="26">
        <f>24*(DAY(EOMONTH(CHPP_DELAY[[#This Row],[DATE]],0)))</f>
        <v>720</v>
      </c>
      <c r="H455" s="14">
        <v>0.85</v>
      </c>
      <c r="I455" s="14">
        <v>0.9</v>
      </c>
      <c r="J455" s="14"/>
      <c r="K455" s="14"/>
      <c r="L455" s="3">
        <v>45755</v>
      </c>
      <c r="M455" s="6">
        <v>0.29166666666666669</v>
      </c>
      <c r="N455" s="6">
        <v>0.29652777777777778</v>
      </c>
      <c r="O455" t="s">
        <v>99</v>
      </c>
      <c r="P455" t="s">
        <v>100</v>
      </c>
      <c r="Q455" s="11">
        <v>4.8611111111110938E-3</v>
      </c>
      <c r="S455" t="s">
        <v>155</v>
      </c>
      <c r="Y455" t="s">
        <v>820</v>
      </c>
      <c r="AA455" t="str" cm="1">
        <f t="array" ref="AA455">_xlfn.IFS(AND(CHPP_DELAY[[#This Row],[Column1]]="",CHPP_DELAY[[#This Row],[Column2]]=""),"",CHPP_DELAY[[#This Row],[Column1]]&lt;&gt;"",CHPP_DELAY[[#This Row],[Column1]],CHPP_DELAY[[#This Row],[Column2]]&lt;&gt;"",CHPP_DELAY[[#This Row],[Column2]])</f>
        <v>Gland service water pump_external overload (due to Incompatible installed Shaft sleeve in Gland service water pump)</v>
      </c>
    </row>
    <row r="456" spans="2:27" x14ac:dyDescent="0.25">
      <c r="B456" s="7">
        <f>_xlfn.ISOWEEKNUM(CHPP_DELAY[[#This Row],[DATE]])</f>
        <v>15</v>
      </c>
      <c r="C456" s="2" t="str">
        <f>UPPER(TEXT(MONTH(CHPP_DELAY[[#This Row],[DATE]])*29,"mmm"))</f>
        <v>APR</v>
      </c>
      <c r="D456" s="27">
        <f>YEAR(CHPP_DELAY[[#This Row],[DATE]])</f>
        <v>2025</v>
      </c>
      <c r="E456" s="11">
        <f>(CHPP_DELAY[[#This Row],[START]]-CHPP_DELAY[[#This Row],[STOP]])*24</f>
        <v>0.14999999999999947</v>
      </c>
      <c r="F456" s="14" t="str" cm="1">
        <f t="array" ref="F456">_xlfn.IFNA(_xlfn.IFS(CHPP_DELAY[[#This Row],[SCH MTN]]&lt;&gt;"","Scheduled",CHPP_DELAY[[#This Row],[UNSCH MTN]]&lt;&gt;"","Unscheduled"),"")</f>
        <v>Unscheduled</v>
      </c>
      <c r="G456" s="26">
        <f>24*(DAY(EOMONTH(CHPP_DELAY[[#This Row],[DATE]],0)))</f>
        <v>720</v>
      </c>
      <c r="H456" s="14">
        <v>0.85</v>
      </c>
      <c r="I456" s="14">
        <v>0.9</v>
      </c>
      <c r="J456" s="14"/>
      <c r="K456" s="14"/>
      <c r="L456" s="3">
        <v>45755</v>
      </c>
      <c r="M456" s="6">
        <v>0.82013888888888886</v>
      </c>
      <c r="N456" s="6">
        <v>0.82638888888888884</v>
      </c>
      <c r="O456" t="s">
        <v>19</v>
      </c>
      <c r="P456" t="s">
        <v>20</v>
      </c>
      <c r="Q456" s="11">
        <v>6.2499999999999778E-3</v>
      </c>
      <c r="S456" t="s">
        <v>155</v>
      </c>
      <c r="Y456" t="s">
        <v>123</v>
      </c>
      <c r="AA456" t="str" cm="1">
        <f t="array" ref="AA45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57" spans="2:27" x14ac:dyDescent="0.25">
      <c r="B457" s="7">
        <f>_xlfn.ISOWEEKNUM(CHPP_DELAY[[#This Row],[DATE]])</f>
        <v>15</v>
      </c>
      <c r="C457" s="2" t="str">
        <f>UPPER(TEXT(MONTH(CHPP_DELAY[[#This Row],[DATE]])*29,"mmm"))</f>
        <v>APR</v>
      </c>
      <c r="D457" s="27">
        <f>YEAR(CHPP_DELAY[[#This Row],[DATE]])</f>
        <v>2025</v>
      </c>
      <c r="E457" s="11">
        <f>(CHPP_DELAY[[#This Row],[START]]-CHPP_DELAY[[#This Row],[STOP]])*24</f>
        <v>0.35000000000000142</v>
      </c>
      <c r="F457" s="14" t="str" cm="1">
        <f t="array" ref="F457">_xlfn.IFNA(_xlfn.IFS(CHPP_DELAY[[#This Row],[SCH MTN]]&lt;&gt;"","Scheduled",CHPP_DELAY[[#This Row],[UNSCH MTN]]&lt;&gt;"","Unscheduled"),"")</f>
        <v>Unscheduled</v>
      </c>
      <c r="G457" s="26">
        <f>24*(DAY(EOMONTH(CHPP_DELAY[[#This Row],[DATE]],0)))</f>
        <v>720</v>
      </c>
      <c r="H457" s="14">
        <v>0.85</v>
      </c>
      <c r="I457" s="14">
        <v>0.9</v>
      </c>
      <c r="J457" s="14"/>
      <c r="K457" s="14"/>
      <c r="L457" s="3">
        <v>45755</v>
      </c>
      <c r="M457" s="6">
        <v>0.82638888888888884</v>
      </c>
      <c r="N457" s="6">
        <v>0.84097222222222223</v>
      </c>
      <c r="O457" t="s">
        <v>19</v>
      </c>
      <c r="P457" t="s">
        <v>20</v>
      </c>
      <c r="Q457" s="11">
        <v>1.4583333333333393E-2</v>
      </c>
      <c r="S457" t="s">
        <v>155</v>
      </c>
      <c r="Y457" t="s">
        <v>821</v>
      </c>
      <c r="AA457" t="str" cm="1">
        <f t="array" ref="AA457">_xlfn.IFS(AND(CHPP_DELAY[[#This Row],[Column1]]="",CHPP_DELAY[[#This Row],[Column2]]=""),"",CHPP_DELAY[[#This Row],[Column1]]&lt;&gt;"",CHPP_DELAY[[#This Row],[Column1]],CHPP_DELAY[[#This Row],[Column2]]&lt;&gt;"",CHPP_DELAY[[#This Row],[Column2]])</f>
        <v>Floats screen_panel_detached (due to panel broken)</v>
      </c>
    </row>
    <row r="458" spans="2:27" x14ac:dyDescent="0.25">
      <c r="B458" s="7">
        <f>_xlfn.ISOWEEKNUM(CHPP_DELAY[[#This Row],[DATE]])</f>
        <v>15</v>
      </c>
      <c r="C458" s="2" t="str">
        <f>UPPER(TEXT(MONTH(CHPP_DELAY[[#This Row],[DATE]])*29,"mmm"))</f>
        <v>APR</v>
      </c>
      <c r="D458" s="27">
        <f>YEAR(CHPP_DELAY[[#This Row],[DATE]])</f>
        <v>2025</v>
      </c>
      <c r="E458" s="11">
        <f>(CHPP_DELAY[[#This Row],[START]]-CHPP_DELAY[[#This Row],[STOP]])*24</f>
        <v>1.9999999999999982</v>
      </c>
      <c r="F458" s="14" t="str" cm="1">
        <f t="array" ref="F458">_xlfn.IFNA(_xlfn.IFS(CHPP_DELAY[[#This Row],[SCH MTN]]&lt;&gt;"","Scheduled",CHPP_DELAY[[#This Row],[UNSCH MTN]]&lt;&gt;"","Unscheduled"),"")</f>
        <v/>
      </c>
      <c r="G458" s="26">
        <f>24*(DAY(EOMONTH(CHPP_DELAY[[#This Row],[DATE]],0)))</f>
        <v>720</v>
      </c>
      <c r="H458" s="14">
        <v>0.85</v>
      </c>
      <c r="I458" s="14">
        <v>0.9</v>
      </c>
      <c r="J458" s="14"/>
      <c r="K458" s="14"/>
      <c r="L458" s="3">
        <v>45755</v>
      </c>
      <c r="M458" s="6">
        <v>1.1666666666666667</v>
      </c>
      <c r="N458" s="6">
        <v>1.25</v>
      </c>
      <c r="O458" t="s">
        <v>81</v>
      </c>
      <c r="P458" t="s">
        <v>82</v>
      </c>
      <c r="Q458" s="11">
        <v>8.3333333333333259E-2</v>
      </c>
      <c r="V458" t="s">
        <v>171</v>
      </c>
      <c r="Y458" t="s">
        <v>822</v>
      </c>
      <c r="AA458" t="str" cm="1">
        <f t="array" ref="AA458">_xlfn.IFS(AND(CHPP_DELAY[[#This Row],[Column1]]="",CHPP_DELAY[[#This Row],[Column2]]=""),"",CHPP_DELAY[[#This Row],[Column1]]&lt;&gt;"",CHPP_DELAY[[#This Row],[Column1]],CHPP_DELAY[[#This Row],[Column2]]&lt;&gt;"",CHPP_DELAY[[#This Row],[Column2]])</f>
        <v>Plant feed bin_low level (due to Loader refueling)</v>
      </c>
    </row>
    <row r="459" spans="2:27" x14ac:dyDescent="0.25">
      <c r="B459" s="7">
        <f>_xlfn.ISOWEEKNUM(CHPP_DELAY[[#This Row],[DATE]])</f>
        <v>15</v>
      </c>
      <c r="C459" s="2" t="str">
        <f>UPPER(TEXT(MONTH(CHPP_DELAY[[#This Row],[DATE]])*29,"mmm"))</f>
        <v>APR</v>
      </c>
      <c r="D459" s="27">
        <f>YEAR(CHPP_DELAY[[#This Row],[DATE]])</f>
        <v>2025</v>
      </c>
      <c r="E459" s="11">
        <f>(CHPP_DELAY[[#This Row],[START]]-CHPP_DELAY[[#This Row],[STOP]])*24</f>
        <v>0.26666666666666705</v>
      </c>
      <c r="F459" s="14" t="str" cm="1">
        <f t="array" ref="F459">_xlfn.IFNA(_xlfn.IFS(CHPP_DELAY[[#This Row],[SCH MTN]]&lt;&gt;"","Scheduled",CHPP_DELAY[[#This Row],[UNSCH MTN]]&lt;&gt;"","Unscheduled"),"")</f>
        <v/>
      </c>
      <c r="G459" s="26">
        <f>24*(DAY(EOMONTH(CHPP_DELAY[[#This Row],[DATE]],0)))</f>
        <v>720</v>
      </c>
      <c r="H459" s="14">
        <v>0.85</v>
      </c>
      <c r="I459" s="14">
        <v>0.9</v>
      </c>
      <c r="J459" s="14"/>
      <c r="K459" s="14"/>
      <c r="L459" s="3">
        <v>45756</v>
      </c>
      <c r="M459" s="6">
        <v>0.25</v>
      </c>
      <c r="N459" s="6">
        <v>0.26111111111111113</v>
      </c>
      <c r="O459" t="s">
        <v>81</v>
      </c>
      <c r="P459" t="s">
        <v>82</v>
      </c>
      <c r="Q459" s="11">
        <v>1.1111111111111127E-2</v>
      </c>
      <c r="V459" t="s">
        <v>171</v>
      </c>
      <c r="Y459" t="s">
        <v>822</v>
      </c>
      <c r="AA459" t="str" cm="1">
        <f t="array" ref="AA459">_xlfn.IFS(AND(CHPP_DELAY[[#This Row],[Column1]]="",CHPP_DELAY[[#This Row],[Column2]]=""),"",CHPP_DELAY[[#This Row],[Column1]]&lt;&gt;"",CHPP_DELAY[[#This Row],[Column1]],CHPP_DELAY[[#This Row],[Column2]]&lt;&gt;"",CHPP_DELAY[[#This Row],[Column2]])</f>
        <v>Plant feed bin_low level (due to Loader refueling)</v>
      </c>
    </row>
    <row r="460" spans="2:27" x14ac:dyDescent="0.25">
      <c r="B460" s="7">
        <f>_xlfn.ISOWEEKNUM(CHPP_DELAY[[#This Row],[DATE]])</f>
        <v>15</v>
      </c>
      <c r="C460" s="2" t="str">
        <f>UPPER(TEXT(MONTH(CHPP_DELAY[[#This Row],[DATE]])*29,"mmm"))</f>
        <v>APR</v>
      </c>
      <c r="D460" s="27">
        <f>YEAR(CHPP_DELAY[[#This Row],[DATE]])</f>
        <v>2025</v>
      </c>
      <c r="E460" s="11">
        <f>(CHPP_DELAY[[#This Row],[START]]-CHPP_DELAY[[#This Row],[STOP]])*24</f>
        <v>0.68333333333333224</v>
      </c>
      <c r="F460" s="14" t="str" cm="1">
        <f t="array" ref="F460">_xlfn.IFNA(_xlfn.IFS(CHPP_DELAY[[#This Row],[SCH MTN]]&lt;&gt;"","Scheduled",CHPP_DELAY[[#This Row],[UNSCH MTN]]&lt;&gt;"","Unscheduled"),"")</f>
        <v/>
      </c>
      <c r="G460" s="26">
        <f>24*(DAY(EOMONTH(CHPP_DELAY[[#This Row],[DATE]],0)))</f>
        <v>720</v>
      </c>
      <c r="H460" s="14">
        <v>0.85</v>
      </c>
      <c r="I460" s="14">
        <v>0.9</v>
      </c>
      <c r="J460" s="14"/>
      <c r="K460" s="14"/>
      <c r="L460" s="3">
        <v>45756</v>
      </c>
      <c r="M460" s="6">
        <v>0.43194444444444446</v>
      </c>
      <c r="N460" s="6">
        <v>0.46041666666666664</v>
      </c>
      <c r="O460" t="s">
        <v>79</v>
      </c>
      <c r="P460" t="s">
        <v>80</v>
      </c>
      <c r="Q460" s="11">
        <v>2.8472222222222177E-2</v>
      </c>
      <c r="V460" t="s">
        <v>161</v>
      </c>
      <c r="Y460" t="s">
        <v>823</v>
      </c>
      <c r="AA460" t="str" cm="1">
        <f t="array" ref="AA460">_xlfn.IFS(AND(CHPP_DELAY[[#This Row],[Column1]]="",CHPP_DELAY[[#This Row],[Column2]]=""),"",CHPP_DELAY[[#This Row],[Column1]]&lt;&gt;"",CHPP_DELAY[[#This Row],[Column1]],CHPP_DELAY[[#This Row],[Column2]]&lt;&gt;"",CHPP_DELAY[[#This Row],[Column2]])</f>
        <v>Tertiary sizer_high temperature (due to sticky material)</v>
      </c>
    </row>
    <row r="461" spans="2:27" x14ac:dyDescent="0.25">
      <c r="B461" s="7">
        <f>_xlfn.ISOWEEKNUM(CHPP_DELAY[[#This Row],[DATE]])</f>
        <v>15</v>
      </c>
      <c r="C461" s="2" t="str">
        <f>UPPER(TEXT(MONTH(CHPP_DELAY[[#This Row],[DATE]])*29,"mmm"))</f>
        <v>APR</v>
      </c>
      <c r="D461" s="27">
        <f>YEAR(CHPP_DELAY[[#This Row],[DATE]])</f>
        <v>2025</v>
      </c>
      <c r="E461" s="11">
        <f>(CHPP_DELAY[[#This Row],[START]]-CHPP_DELAY[[#This Row],[STOP]])*24</f>
        <v>0.13333333333333286</v>
      </c>
      <c r="F461" s="14" t="str" cm="1">
        <f t="array" ref="F461">_xlfn.IFNA(_xlfn.IFS(CHPP_DELAY[[#This Row],[SCH MTN]]&lt;&gt;"","Scheduled",CHPP_DELAY[[#This Row],[UNSCH MTN]]&lt;&gt;"","Unscheduled"),"")</f>
        <v>Unscheduled</v>
      </c>
      <c r="G461" s="26">
        <f>24*(DAY(EOMONTH(CHPP_DELAY[[#This Row],[DATE]],0)))</f>
        <v>720</v>
      </c>
      <c r="H461" s="14">
        <v>0.85</v>
      </c>
      <c r="I461" s="14">
        <v>0.9</v>
      </c>
      <c r="J461" s="14"/>
      <c r="K461" s="14"/>
      <c r="L461" s="3">
        <v>45756</v>
      </c>
      <c r="M461" s="6">
        <v>0.73541666666666672</v>
      </c>
      <c r="N461" s="6">
        <v>0.74097222222222225</v>
      </c>
      <c r="O461" t="s">
        <v>19</v>
      </c>
      <c r="P461" t="s">
        <v>20</v>
      </c>
      <c r="Q461" s="11">
        <v>5.5555555555555358E-3</v>
      </c>
      <c r="S461" t="s">
        <v>155</v>
      </c>
      <c r="Y461" t="s">
        <v>123</v>
      </c>
      <c r="AA461" t="str" cm="1">
        <f t="array" ref="AA46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62" spans="2:27" x14ac:dyDescent="0.25">
      <c r="B462" s="7">
        <f>_xlfn.ISOWEEKNUM(CHPP_DELAY[[#This Row],[DATE]])</f>
        <v>15</v>
      </c>
      <c r="C462" s="2" t="str">
        <f>UPPER(TEXT(MONTH(CHPP_DELAY[[#This Row],[DATE]])*29,"mmm"))</f>
        <v>APR</v>
      </c>
      <c r="D462" s="27">
        <f>YEAR(CHPP_DELAY[[#This Row],[DATE]])</f>
        <v>2025</v>
      </c>
      <c r="E462" s="11">
        <f>(CHPP_DELAY[[#This Row],[START]]-CHPP_DELAY[[#This Row],[STOP]])*24</f>
        <v>0.11666666666666625</v>
      </c>
      <c r="F462" s="14" t="str" cm="1">
        <f t="array" ref="F462">_xlfn.IFNA(_xlfn.IFS(CHPP_DELAY[[#This Row],[SCH MTN]]&lt;&gt;"","Scheduled",CHPP_DELAY[[#This Row],[UNSCH MTN]]&lt;&gt;"","Unscheduled"),"")</f>
        <v>Unscheduled</v>
      </c>
      <c r="G462" s="26">
        <f>24*(DAY(EOMONTH(CHPP_DELAY[[#This Row],[DATE]],0)))</f>
        <v>720</v>
      </c>
      <c r="H462" s="14">
        <v>0.85</v>
      </c>
      <c r="I462" s="14">
        <v>0.9</v>
      </c>
      <c r="J462" s="14"/>
      <c r="K462" s="14"/>
      <c r="L462" s="3">
        <v>45756</v>
      </c>
      <c r="M462" s="6">
        <v>0.99652777777777779</v>
      </c>
      <c r="N462" s="6">
        <v>1.0013888888888889</v>
      </c>
      <c r="O462" t="s">
        <v>19</v>
      </c>
      <c r="P462" t="s">
        <v>20</v>
      </c>
      <c r="Q462" s="11">
        <v>4.8611111111110938E-3</v>
      </c>
      <c r="S462" t="s">
        <v>155</v>
      </c>
      <c r="Y462" t="s">
        <v>123</v>
      </c>
      <c r="AA462" t="str" cm="1">
        <f t="array" ref="AA46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63" spans="2:27" x14ac:dyDescent="0.25">
      <c r="B463" s="7">
        <f>_xlfn.ISOWEEKNUM(CHPP_DELAY[[#This Row],[DATE]])</f>
        <v>15</v>
      </c>
      <c r="C463" s="2" t="str">
        <f>UPPER(TEXT(MONTH(CHPP_DELAY[[#This Row],[DATE]])*29,"mmm"))</f>
        <v>APR</v>
      </c>
      <c r="D463" s="27">
        <f>YEAR(CHPP_DELAY[[#This Row],[DATE]])</f>
        <v>2025</v>
      </c>
      <c r="E463" s="11">
        <f>(CHPP_DELAY[[#This Row],[START]]-CHPP_DELAY[[#This Row],[STOP]])*24</f>
        <v>0.28333333333333499</v>
      </c>
      <c r="F463" s="14" t="str" cm="1">
        <f t="array" ref="F463">_xlfn.IFNA(_xlfn.IFS(CHPP_DELAY[[#This Row],[SCH MTN]]&lt;&gt;"","Scheduled",CHPP_DELAY[[#This Row],[UNSCH MTN]]&lt;&gt;"","Unscheduled"),"")</f>
        <v>Unscheduled</v>
      </c>
      <c r="G463" s="26">
        <f>24*(DAY(EOMONTH(CHPP_DELAY[[#This Row],[DATE]],0)))</f>
        <v>720</v>
      </c>
      <c r="H463" s="14">
        <v>0.85</v>
      </c>
      <c r="I463" s="14">
        <v>0.9</v>
      </c>
      <c r="J463" s="14"/>
      <c r="K463" s="14"/>
      <c r="L463" s="3">
        <v>45756</v>
      </c>
      <c r="M463" s="6">
        <v>1.0055555555555555</v>
      </c>
      <c r="N463" s="6">
        <v>1.0173611111111112</v>
      </c>
      <c r="O463" t="s">
        <v>19</v>
      </c>
      <c r="P463" t="s">
        <v>20</v>
      </c>
      <c r="Q463" s="11">
        <v>1.1805555555555625E-2</v>
      </c>
      <c r="S463" t="s">
        <v>155</v>
      </c>
      <c r="Y463" t="s">
        <v>123</v>
      </c>
      <c r="AA463" t="str" cm="1">
        <f t="array" ref="AA46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64" spans="2:27" x14ac:dyDescent="0.25">
      <c r="B464" s="7">
        <f>_xlfn.ISOWEEKNUM(CHPP_DELAY[[#This Row],[DATE]])</f>
        <v>15</v>
      </c>
      <c r="C464" s="2" t="str">
        <f>UPPER(TEXT(MONTH(CHPP_DELAY[[#This Row],[DATE]])*29,"mmm"))</f>
        <v>APR</v>
      </c>
      <c r="D464" s="27">
        <f>YEAR(CHPP_DELAY[[#This Row],[DATE]])</f>
        <v>2025</v>
      </c>
      <c r="E464" s="11">
        <f>(CHPP_DELAY[[#This Row],[START]]-CHPP_DELAY[[#This Row],[STOP]])*24</f>
        <v>3.3333333333333321</v>
      </c>
      <c r="F464" s="14" t="str" cm="1">
        <f t="array" ref="F464">_xlfn.IFNA(_xlfn.IFS(CHPP_DELAY[[#This Row],[SCH MTN]]&lt;&gt;"","Scheduled",CHPP_DELAY[[#This Row],[UNSCH MTN]]&lt;&gt;"","Unscheduled"),"")</f>
        <v/>
      </c>
      <c r="G464" s="26">
        <f>24*(DAY(EOMONTH(CHPP_DELAY[[#This Row],[DATE]],0)))</f>
        <v>720</v>
      </c>
      <c r="H464" s="14">
        <v>0.85</v>
      </c>
      <c r="I464" s="14">
        <v>0.9</v>
      </c>
      <c r="J464" s="14"/>
      <c r="K464" s="14"/>
      <c r="L464" s="3">
        <v>45756</v>
      </c>
      <c r="M464" s="6">
        <v>1.1111111111111112</v>
      </c>
      <c r="N464" s="6">
        <v>1.25</v>
      </c>
      <c r="O464" t="s">
        <v>187</v>
      </c>
      <c r="P464" t="s">
        <v>188</v>
      </c>
      <c r="Q464" s="11">
        <v>0.13888888888888884</v>
      </c>
      <c r="V464" t="s">
        <v>189</v>
      </c>
      <c r="Y464" t="s">
        <v>688</v>
      </c>
      <c r="AA464" t="str" cm="1">
        <f t="array" ref="AA464">_xlfn.IFS(AND(CHPP_DELAY[[#This Row],[Column1]]="",CHPP_DELAY[[#This Row],[Column2]]=""),"",CHPP_DELAY[[#This Row],[Column1]]&lt;&gt;"",CHPP_DELAY[[#This Row],[Column1]],CHPP_DELAY[[#This Row],[Column2]]&lt;&gt;"",CHPP_DELAY[[#This Row],[Column2]])</f>
        <v>Reject emergency yard_full  (due to rain and slippery at reject disposal access)</v>
      </c>
    </row>
    <row r="465" spans="2:27" x14ac:dyDescent="0.25">
      <c r="B465" s="7">
        <f>_xlfn.ISOWEEKNUM(CHPP_DELAY[[#This Row],[DATE]])</f>
        <v>15</v>
      </c>
      <c r="C465" s="2" t="str">
        <f>UPPER(TEXT(MONTH(CHPP_DELAY[[#This Row],[DATE]])*29,"mmm"))</f>
        <v>APR</v>
      </c>
      <c r="D465" s="27">
        <f>YEAR(CHPP_DELAY[[#This Row],[DATE]])</f>
        <v>2025</v>
      </c>
      <c r="E465" s="11">
        <f>(CHPP_DELAY[[#This Row],[START]]-CHPP_DELAY[[#This Row],[STOP]])*24</f>
        <v>17</v>
      </c>
      <c r="F465" s="14" t="str" cm="1">
        <f t="array" ref="F465">_xlfn.IFNA(_xlfn.IFS(CHPP_DELAY[[#This Row],[SCH MTN]]&lt;&gt;"","Scheduled",CHPP_DELAY[[#This Row],[UNSCH MTN]]&lt;&gt;"","Unscheduled"),"")</f>
        <v>Scheduled</v>
      </c>
      <c r="G465" s="26">
        <f>24*(DAY(EOMONTH(CHPP_DELAY[[#This Row],[DATE]],0)))</f>
        <v>720</v>
      </c>
      <c r="H465" s="14">
        <v>0.85</v>
      </c>
      <c r="I465" s="14">
        <v>0.9</v>
      </c>
      <c r="J465" s="14"/>
      <c r="K465" s="14"/>
      <c r="L465" s="3">
        <v>45757</v>
      </c>
      <c r="M465" s="6">
        <v>0.25</v>
      </c>
      <c r="N465" s="6">
        <v>0.95833333333333337</v>
      </c>
      <c r="O465" t="s">
        <v>13</v>
      </c>
      <c r="P465" t="s">
        <v>58</v>
      </c>
      <c r="Q465" s="11">
        <v>0.70833333333333337</v>
      </c>
      <c r="R465" t="s">
        <v>13</v>
      </c>
      <c r="Y465" t="s">
        <v>13</v>
      </c>
      <c r="AA465" t="str" cm="1">
        <f t="array" ref="AA465">_xlfn.IFS(AND(CHPP_DELAY[[#This Row],[Column1]]="",CHPP_DELAY[[#This Row],[Column2]]=""),"",CHPP_DELAY[[#This Row],[Column1]]&lt;&gt;"",CHPP_DELAY[[#This Row],[Column1]],CHPP_DELAY[[#This Row],[Column2]]&lt;&gt;"",CHPP_DELAY[[#This Row],[Column2]])</f>
        <v>Maintenance Day</v>
      </c>
    </row>
    <row r="466" spans="2:27" x14ac:dyDescent="0.25">
      <c r="B466" s="7">
        <f>_xlfn.ISOWEEKNUM(CHPP_DELAY[[#This Row],[DATE]])</f>
        <v>15</v>
      </c>
      <c r="C466" s="2" t="str">
        <f>UPPER(TEXT(MONTH(CHPP_DELAY[[#This Row],[DATE]])*29,"mmm"))</f>
        <v>APR</v>
      </c>
      <c r="D466" s="27">
        <f>YEAR(CHPP_DELAY[[#This Row],[DATE]])</f>
        <v>2025</v>
      </c>
      <c r="E466" s="11">
        <f>(CHPP_DELAY[[#This Row],[START]]-CHPP_DELAY[[#This Row],[STOP]])*24</f>
        <v>6.9999999999999991</v>
      </c>
      <c r="F466" s="14" t="str" cm="1">
        <f t="array" ref="F466">_xlfn.IFNA(_xlfn.IFS(CHPP_DELAY[[#This Row],[SCH MTN]]&lt;&gt;"","Scheduled",CHPP_DELAY[[#This Row],[UNSCH MTN]]&lt;&gt;"","Unscheduled"),"")</f>
        <v>Unscheduled</v>
      </c>
      <c r="G466" s="26">
        <f>24*(DAY(EOMONTH(CHPP_DELAY[[#This Row],[DATE]],0)))</f>
        <v>720</v>
      </c>
      <c r="H466" s="14">
        <v>0.85</v>
      </c>
      <c r="I466" s="14">
        <v>0.9</v>
      </c>
      <c r="J466" s="14"/>
      <c r="K466" s="14"/>
      <c r="L466" s="3">
        <v>45757</v>
      </c>
      <c r="M466" s="6">
        <v>0.95833333333333337</v>
      </c>
      <c r="N466" s="6">
        <v>1.25</v>
      </c>
      <c r="O466" t="s">
        <v>571</v>
      </c>
      <c r="P466" t="s">
        <v>377</v>
      </c>
      <c r="Q466" s="11">
        <v>0.29166666666666663</v>
      </c>
      <c r="S466" t="s">
        <v>155</v>
      </c>
      <c r="Y466" t="s">
        <v>824</v>
      </c>
      <c r="AA466" t="str" cm="1">
        <f t="array" ref="AA466">_xlfn.IFS(AND(CHPP_DELAY[[#This Row],[Column1]]="",CHPP_DELAY[[#This Row],[Column2]]=""),"",CHPP_DELAY[[#This Row],[Column1]]&lt;&gt;"",CHPP_DELAY[[#This Row],[Column1]],CHPP_DELAY[[#This Row],[Column2]]&lt;&gt;"",CHPP_DELAY[[#This Row],[Column2]])</f>
        <v>Process water pump_ broken (due to incompatible spare part)</v>
      </c>
    </row>
    <row r="467" spans="2:27" x14ac:dyDescent="0.25">
      <c r="B467" s="7">
        <f>_xlfn.ISOWEEKNUM(CHPP_DELAY[[#This Row],[DATE]])</f>
        <v>15</v>
      </c>
      <c r="C467" s="2" t="str">
        <f>UPPER(TEXT(MONTH(CHPP_DELAY[[#This Row],[DATE]])*29,"mmm"))</f>
        <v>APR</v>
      </c>
      <c r="D467" s="27">
        <f>YEAR(CHPP_DELAY[[#This Row],[DATE]])</f>
        <v>2025</v>
      </c>
      <c r="E467" s="11">
        <f>(CHPP_DELAY[[#This Row],[START]]-CHPP_DELAY[[#This Row],[STOP]])*24</f>
        <v>17.916666666666668</v>
      </c>
      <c r="F467" s="14" t="str" cm="1">
        <f t="array" ref="F467">_xlfn.IFNA(_xlfn.IFS(CHPP_DELAY[[#This Row],[SCH MTN]]&lt;&gt;"","Scheduled",CHPP_DELAY[[#This Row],[UNSCH MTN]]&lt;&gt;"","Unscheduled"),"")</f>
        <v>Unscheduled</v>
      </c>
      <c r="G467" s="26">
        <f>24*(DAY(EOMONTH(CHPP_DELAY[[#This Row],[DATE]],0)))</f>
        <v>720</v>
      </c>
      <c r="H467" s="14">
        <v>0.85</v>
      </c>
      <c r="I467" s="14">
        <v>0.9</v>
      </c>
      <c r="J467" s="14"/>
      <c r="K467" s="14"/>
      <c r="L467" s="3">
        <v>45758</v>
      </c>
      <c r="M467" s="6">
        <v>0.25</v>
      </c>
      <c r="N467" s="6">
        <v>0.99652777777777779</v>
      </c>
      <c r="O467" t="s">
        <v>571</v>
      </c>
      <c r="P467" t="s">
        <v>377</v>
      </c>
      <c r="Q467" s="11">
        <v>0.74652777777777779</v>
      </c>
      <c r="S467" t="s">
        <v>155</v>
      </c>
      <c r="Y467" t="s">
        <v>824</v>
      </c>
      <c r="AA467" t="str" cm="1">
        <f t="array" ref="AA467">_xlfn.IFS(AND(CHPP_DELAY[[#This Row],[Column1]]="",CHPP_DELAY[[#This Row],[Column2]]=""),"",CHPP_DELAY[[#This Row],[Column1]]&lt;&gt;"",CHPP_DELAY[[#This Row],[Column1]],CHPP_DELAY[[#This Row],[Column2]]&lt;&gt;"",CHPP_DELAY[[#This Row],[Column2]])</f>
        <v>Process water pump_ broken (due to incompatible spare part)</v>
      </c>
    </row>
    <row r="468" spans="2:27" x14ac:dyDescent="0.25">
      <c r="B468" s="7">
        <f>_xlfn.ISOWEEKNUM(CHPP_DELAY[[#This Row],[DATE]])</f>
        <v>15</v>
      </c>
      <c r="C468" s="2" t="str">
        <f>UPPER(TEXT(MONTH(CHPP_DELAY[[#This Row],[DATE]])*29,"mmm"))</f>
        <v>APR</v>
      </c>
      <c r="D468" s="27">
        <f>YEAR(CHPP_DELAY[[#This Row],[DATE]])</f>
        <v>2025</v>
      </c>
      <c r="E468" s="11">
        <f>(CHPP_DELAY[[#This Row],[START]]-CHPP_DELAY[[#This Row],[STOP]])*24</f>
        <v>1.6833333333333353</v>
      </c>
      <c r="F468" s="14" t="str" cm="1">
        <f t="array" ref="F468">_xlfn.IFNA(_xlfn.IFS(CHPP_DELAY[[#This Row],[SCH MTN]]&lt;&gt;"","Scheduled",CHPP_DELAY[[#This Row],[UNSCH MTN]]&lt;&gt;"","Unscheduled"),"")</f>
        <v>Unscheduled</v>
      </c>
      <c r="G468" s="26">
        <f>24*(DAY(EOMONTH(CHPP_DELAY[[#This Row],[DATE]],0)))</f>
        <v>720</v>
      </c>
      <c r="H468" s="14">
        <v>0.85</v>
      </c>
      <c r="I468" s="14">
        <v>0.9</v>
      </c>
      <c r="J468" s="14"/>
      <c r="K468" s="14"/>
      <c r="L468" s="3">
        <v>45758</v>
      </c>
      <c r="M468" s="6">
        <v>1.0618055555555554</v>
      </c>
      <c r="N468" s="6">
        <v>1.1319444444444444</v>
      </c>
      <c r="O468" t="s">
        <v>613</v>
      </c>
      <c r="P468" t="s">
        <v>404</v>
      </c>
      <c r="Q468" s="11">
        <v>7.0138888888888973E-2</v>
      </c>
      <c r="S468" t="s">
        <v>155</v>
      </c>
      <c r="Y468" t="s">
        <v>825</v>
      </c>
      <c r="AA468" t="str" cm="1">
        <f t="array" ref="AA468">_xlfn.IFS(AND(CHPP_DELAY[[#This Row],[Column1]]="",CHPP_DELAY[[#This Row],[Column2]]=""),"",CHPP_DELAY[[#This Row],[Column1]]&lt;&gt;"",CHPP_DELAY[[#This Row],[Column1]],CHPP_DELAY[[#This Row],[Column2]]&lt;&gt;"",CHPP_DELAY[[#This Row],[Column2]])</f>
        <v>Product weightometer_error (due to unbalance load cell)</v>
      </c>
    </row>
    <row r="469" spans="2:27" x14ac:dyDescent="0.25">
      <c r="B469" s="7">
        <f>_xlfn.ISOWEEKNUM(CHPP_DELAY[[#This Row],[DATE]])</f>
        <v>15</v>
      </c>
      <c r="C469" s="2" t="str">
        <f>UPPER(TEXT(MONTH(CHPP_DELAY[[#This Row],[DATE]])*29,"mmm"))</f>
        <v>APR</v>
      </c>
      <c r="D469" s="27">
        <f>YEAR(CHPP_DELAY[[#This Row],[DATE]])</f>
        <v>2025</v>
      </c>
      <c r="E469" s="11">
        <f>(CHPP_DELAY[[#This Row],[START]]-CHPP_DELAY[[#This Row],[STOP]])*24</f>
        <v>0.11666666666666625</v>
      </c>
      <c r="F469" s="14" t="str" cm="1">
        <f t="array" ref="F469">_xlfn.IFNA(_xlfn.IFS(CHPP_DELAY[[#This Row],[SCH MTN]]&lt;&gt;"","Scheduled",CHPP_DELAY[[#This Row],[UNSCH MTN]]&lt;&gt;"","Unscheduled"),"")</f>
        <v/>
      </c>
      <c r="G469" s="26">
        <f>24*(DAY(EOMONTH(CHPP_DELAY[[#This Row],[DATE]],0)))</f>
        <v>720</v>
      </c>
      <c r="H469" s="14">
        <v>0.85</v>
      </c>
      <c r="I469" s="14">
        <v>0.9</v>
      </c>
      <c r="J469" s="14"/>
      <c r="K469" s="14"/>
      <c r="L469" s="3">
        <v>45759</v>
      </c>
      <c r="M469" s="6">
        <v>0.4777777777777778</v>
      </c>
      <c r="N469" s="6">
        <v>0.4826388888888889</v>
      </c>
      <c r="O469" t="s">
        <v>19</v>
      </c>
      <c r="P469" t="s">
        <v>20</v>
      </c>
      <c r="Q469" s="11">
        <v>4.8611111111110938E-3</v>
      </c>
      <c r="U469" t="s">
        <v>137</v>
      </c>
      <c r="Y469" t="s">
        <v>815</v>
      </c>
      <c r="AA469" t="str" cm="1">
        <f t="array" ref="AA469">_xlfn.IFS(AND(CHPP_DELAY[[#This Row],[Column1]]="",CHPP_DELAY[[#This Row],[Column2]]=""),"",CHPP_DELAY[[#This Row],[Column1]]&lt;&gt;"",CHPP_DELAY[[#This Row],[Column1]],CHPP_DELAY[[#This Row],[Column2]]&lt;&gt;"",CHPP_DELAY[[#This Row],[Column2]])</f>
        <v>Floats screen_chute_build up material (blocked condition when it is above the centrifuge's capacity)</v>
      </c>
    </row>
    <row r="470" spans="2:27" x14ac:dyDescent="0.25">
      <c r="B470" s="7">
        <f>_xlfn.ISOWEEKNUM(CHPP_DELAY[[#This Row],[DATE]])</f>
        <v>15</v>
      </c>
      <c r="C470" s="2" t="str">
        <f>UPPER(TEXT(MONTH(CHPP_DELAY[[#This Row],[DATE]])*29,"mmm"))</f>
        <v>APR</v>
      </c>
      <c r="D470" s="27">
        <f>YEAR(CHPP_DELAY[[#This Row],[DATE]])</f>
        <v>2025</v>
      </c>
      <c r="E470" s="11">
        <f>(CHPP_DELAY[[#This Row],[START]]-CHPP_DELAY[[#This Row],[STOP]])*24</f>
        <v>0.19999999999999929</v>
      </c>
      <c r="F470" s="14" t="str" cm="1">
        <f t="array" ref="F470">_xlfn.IFNA(_xlfn.IFS(CHPP_DELAY[[#This Row],[SCH MTN]]&lt;&gt;"","Scheduled",CHPP_DELAY[[#This Row],[UNSCH MTN]]&lt;&gt;"","Unscheduled"),"")</f>
        <v/>
      </c>
      <c r="G470" s="26">
        <f>24*(DAY(EOMONTH(CHPP_DELAY[[#This Row],[DATE]],0)))</f>
        <v>720</v>
      </c>
      <c r="H470" s="14">
        <v>0.85</v>
      </c>
      <c r="I470" s="14">
        <v>0.9</v>
      </c>
      <c r="J470" s="14"/>
      <c r="K470" s="14"/>
      <c r="L470" s="3">
        <v>45760</v>
      </c>
      <c r="M470" s="6">
        <v>1.0354166666666667</v>
      </c>
      <c r="N470" s="6">
        <v>1.04375</v>
      </c>
      <c r="O470" t="s">
        <v>113</v>
      </c>
      <c r="P470" t="s">
        <v>91</v>
      </c>
      <c r="Q470" s="11">
        <v>8.3333333333333037E-3</v>
      </c>
      <c r="U470" t="s">
        <v>137</v>
      </c>
      <c r="Y470" t="s">
        <v>826</v>
      </c>
      <c r="AA470" t="str" cm="1">
        <f t="array" ref="AA470">_xlfn.IFS(AND(CHPP_DELAY[[#This Row],[Column1]]="",CHPP_DELAY[[#This Row],[Column2]]=""),"",CHPP_DELAY[[#This Row],[Column1]]&lt;&gt;"",CHPP_DELAY[[#This Row],[Column1]],CHPP_DELAY[[#This Row],[Column2]]&lt;&gt;"",CHPP_DELAY[[#This Row],[Column2]])</f>
        <v>Fines centrifuge_chute_block (due to accumulation of material)</v>
      </c>
    </row>
    <row r="471" spans="2:27" x14ac:dyDescent="0.25">
      <c r="B471" s="7">
        <f>_xlfn.ISOWEEKNUM(CHPP_DELAY[[#This Row],[DATE]])</f>
        <v>16</v>
      </c>
      <c r="C471" s="2" t="str">
        <f>UPPER(TEXT(MONTH(CHPP_DELAY[[#This Row],[DATE]])*29,"mmm"))</f>
        <v>APR</v>
      </c>
      <c r="D471" s="27">
        <f>YEAR(CHPP_DELAY[[#This Row],[DATE]])</f>
        <v>2025</v>
      </c>
      <c r="E471" s="11">
        <f>(CHPP_DELAY[[#This Row],[START]]-CHPP_DELAY[[#This Row],[STOP]])*24</f>
        <v>2.1333333333333337</v>
      </c>
      <c r="F471" s="14" t="str" cm="1">
        <f t="array" ref="F471">_xlfn.IFNA(_xlfn.IFS(CHPP_DELAY[[#This Row],[SCH MTN]]&lt;&gt;"","Scheduled",CHPP_DELAY[[#This Row],[UNSCH MTN]]&lt;&gt;"","Unscheduled"),"")</f>
        <v/>
      </c>
      <c r="G471" s="26">
        <f>24*(DAY(EOMONTH(CHPP_DELAY[[#This Row],[DATE]],0)))</f>
        <v>720</v>
      </c>
      <c r="H471" s="14">
        <v>0.85</v>
      </c>
      <c r="I471" s="14">
        <v>0.9</v>
      </c>
      <c r="J471" s="14"/>
      <c r="K471" s="14"/>
      <c r="L471" s="3">
        <v>45761</v>
      </c>
      <c r="M471" s="6">
        <v>0.78611111111111109</v>
      </c>
      <c r="N471" s="6">
        <v>0.875</v>
      </c>
      <c r="O471" t="s">
        <v>58</v>
      </c>
      <c r="P471" t="s">
        <v>58</v>
      </c>
      <c r="Q471" s="11">
        <v>8.8888888888888906E-2</v>
      </c>
      <c r="X471" t="s">
        <v>192</v>
      </c>
      <c r="Y471" t="s">
        <v>827</v>
      </c>
      <c r="AA471" t="str" cm="1">
        <f t="array" ref="AA471">_xlfn.IFS(AND(CHPP_DELAY[[#This Row],[Column1]]="",CHPP_DELAY[[#This Row],[Column2]]=""),"",CHPP_DELAY[[#This Row],[Column1]]&lt;&gt;"",CHPP_DELAY[[#This Row],[Column1]],CHPP_DELAY[[#This Row],[Column2]]&lt;&gt;"",CHPP_DELAY[[#This Row],[Column2]])</f>
        <v>Mega tank_supply pipe_repair (due to supply pipe broken)</v>
      </c>
    </row>
    <row r="472" spans="2:27" x14ac:dyDescent="0.25">
      <c r="B472" s="7">
        <f>_xlfn.ISOWEEKNUM(CHPP_DELAY[[#This Row],[DATE]])</f>
        <v>16</v>
      </c>
      <c r="C472" s="2" t="str">
        <f>UPPER(TEXT(MONTH(CHPP_DELAY[[#This Row],[DATE]])*29,"mmm"))</f>
        <v>APR</v>
      </c>
      <c r="D472" s="27">
        <f>YEAR(CHPP_DELAY[[#This Row],[DATE]])</f>
        <v>2025</v>
      </c>
      <c r="E472" s="11">
        <f>(CHPP_DELAY[[#This Row],[START]]-CHPP_DELAY[[#This Row],[STOP]])*24</f>
        <v>9</v>
      </c>
      <c r="F472" s="14" t="str" cm="1">
        <f t="array" ref="F472">_xlfn.IFNA(_xlfn.IFS(CHPP_DELAY[[#This Row],[SCH MTN]]&lt;&gt;"","Scheduled",CHPP_DELAY[[#This Row],[UNSCH MTN]]&lt;&gt;"","Unscheduled"),"")</f>
        <v/>
      </c>
      <c r="G472" s="26">
        <f>24*(DAY(EOMONTH(CHPP_DELAY[[#This Row],[DATE]],0)))</f>
        <v>720</v>
      </c>
      <c r="H472" s="14">
        <v>0.85</v>
      </c>
      <c r="I472" s="14">
        <v>0.9</v>
      </c>
      <c r="J472" s="14"/>
      <c r="K472" s="14"/>
      <c r="L472" s="3">
        <v>45761</v>
      </c>
      <c r="M472" s="6">
        <v>0.875</v>
      </c>
      <c r="N472" s="6">
        <v>1.25</v>
      </c>
      <c r="O472" t="s">
        <v>187</v>
      </c>
      <c r="P472" t="s">
        <v>188</v>
      </c>
      <c r="Q472" s="11">
        <v>0.375</v>
      </c>
      <c r="V472" t="s">
        <v>189</v>
      </c>
      <c r="Y472" t="s">
        <v>828</v>
      </c>
      <c r="AA472" t="str" cm="1">
        <f t="array" ref="AA472">_xlfn.IFS(AND(CHPP_DELAY[[#This Row],[Column1]]="",CHPP_DELAY[[#This Row],[Column2]]=""),"",CHPP_DELAY[[#This Row],[Column1]]&lt;&gt;"",CHPP_DELAY[[#This Row],[Column1]],CHPP_DELAY[[#This Row],[Column2]]&lt;&gt;"",CHPP_DELAY[[#This Row],[Column2]])</f>
        <v>Reject pile and buttress_full  (due to rain and slippery at reject disposal access)</v>
      </c>
    </row>
    <row r="473" spans="2:27" x14ac:dyDescent="0.25">
      <c r="B473" s="7">
        <f>_xlfn.ISOWEEKNUM(CHPP_DELAY[[#This Row],[DATE]])</f>
        <v>16</v>
      </c>
      <c r="C473" s="2" t="str">
        <f>UPPER(TEXT(MONTH(CHPP_DELAY[[#This Row],[DATE]])*29,"mmm"))</f>
        <v>APR</v>
      </c>
      <c r="D473" s="27">
        <f>YEAR(CHPP_DELAY[[#This Row],[DATE]])</f>
        <v>2025</v>
      </c>
      <c r="E473" s="11">
        <f>(CHPP_DELAY[[#This Row],[START]]-CHPP_DELAY[[#This Row],[STOP]])*24</f>
        <v>1.1166666666666667</v>
      </c>
      <c r="F473" s="14" t="str" cm="1">
        <f t="array" ref="F473">_xlfn.IFNA(_xlfn.IFS(CHPP_DELAY[[#This Row],[SCH MTN]]&lt;&gt;"","Scheduled",CHPP_DELAY[[#This Row],[UNSCH MTN]]&lt;&gt;"","Unscheduled"),"")</f>
        <v/>
      </c>
      <c r="G473" s="26">
        <f>24*(DAY(EOMONTH(CHPP_DELAY[[#This Row],[DATE]],0)))</f>
        <v>720</v>
      </c>
      <c r="H473" s="14">
        <v>0.85</v>
      </c>
      <c r="I473" s="14">
        <v>0.9</v>
      </c>
      <c r="J473" s="14"/>
      <c r="K473" s="14"/>
      <c r="L473" s="3">
        <v>45762</v>
      </c>
      <c r="M473" s="6">
        <v>0.25</v>
      </c>
      <c r="N473" s="6">
        <v>0.29652777777777778</v>
      </c>
      <c r="O473" t="s">
        <v>187</v>
      </c>
      <c r="P473" t="s">
        <v>188</v>
      </c>
      <c r="Q473" s="11">
        <v>4.6527777777777779E-2</v>
      </c>
      <c r="V473" t="s">
        <v>189</v>
      </c>
      <c r="Y473" t="s">
        <v>828</v>
      </c>
      <c r="AA473" t="str" cm="1">
        <f t="array" ref="AA473">_xlfn.IFS(AND(CHPP_DELAY[[#This Row],[Column1]]="",CHPP_DELAY[[#This Row],[Column2]]=""),"",CHPP_DELAY[[#This Row],[Column1]]&lt;&gt;"",CHPP_DELAY[[#This Row],[Column1]],CHPP_DELAY[[#This Row],[Column2]]&lt;&gt;"",CHPP_DELAY[[#This Row],[Column2]])</f>
        <v>Reject pile and buttress_full  (due to rain and slippery at reject disposal access)</v>
      </c>
    </row>
    <row r="474" spans="2:27" x14ac:dyDescent="0.25">
      <c r="B474" s="7">
        <f>_xlfn.ISOWEEKNUM(CHPP_DELAY[[#This Row],[DATE]])</f>
        <v>16</v>
      </c>
      <c r="C474" s="2" t="str">
        <f>UPPER(TEXT(MONTH(CHPP_DELAY[[#This Row],[DATE]])*29,"mmm"))</f>
        <v>APR</v>
      </c>
      <c r="D474" s="27">
        <f>YEAR(CHPP_DELAY[[#This Row],[DATE]])</f>
        <v>2025</v>
      </c>
      <c r="E474" s="11">
        <f>(CHPP_DELAY[[#This Row],[START]]-CHPP_DELAY[[#This Row],[STOP]])*24</f>
        <v>6.666666666666643E-2</v>
      </c>
      <c r="F474" s="14" t="str" cm="1">
        <f t="array" ref="F474">_xlfn.IFNA(_xlfn.IFS(CHPP_DELAY[[#This Row],[SCH MTN]]&lt;&gt;"","Scheduled",CHPP_DELAY[[#This Row],[UNSCH MTN]]&lt;&gt;"","Unscheduled"),"")</f>
        <v/>
      </c>
      <c r="G474" s="26">
        <f>24*(DAY(EOMONTH(CHPP_DELAY[[#This Row],[DATE]],0)))</f>
        <v>720</v>
      </c>
      <c r="H474" s="14">
        <v>0.85</v>
      </c>
      <c r="I474" s="14">
        <v>0.9</v>
      </c>
      <c r="J474" s="14"/>
      <c r="K474" s="14"/>
      <c r="L474" s="3">
        <v>45762</v>
      </c>
      <c r="M474" s="6">
        <v>1.1479166666666667</v>
      </c>
      <c r="N474" s="6">
        <v>1.1506944444444445</v>
      </c>
      <c r="O474" t="s">
        <v>16</v>
      </c>
      <c r="P474" t="s">
        <v>17</v>
      </c>
      <c r="Q474" s="11">
        <v>2.7777777777777679E-3</v>
      </c>
      <c r="V474" t="s">
        <v>165</v>
      </c>
      <c r="Y474" t="s">
        <v>206</v>
      </c>
      <c r="AA474" t="str" cm="1">
        <f t="array" ref="AA474">_xlfn.IFS(AND(CHPP_DELAY[[#This Row],[Column1]]="",CHPP_DELAY[[#This Row],[Column2]]=""),"",CHPP_DELAY[[#This Row],[Column1]]&lt;&gt;"",CHPP_DELAY[[#This Row],[Column1]],CHPP_DELAY[[#This Row],[Column2]]&lt;&gt;"",CHPP_DELAY[[#This Row],[Column2]])</f>
        <v>Desliming screen_grizzly_block (due to rubber contamination)</v>
      </c>
    </row>
    <row r="475" spans="2:27" x14ac:dyDescent="0.25">
      <c r="B475" s="7">
        <f>_xlfn.ISOWEEKNUM(CHPP_DELAY[[#This Row],[DATE]])</f>
        <v>16</v>
      </c>
      <c r="C475" s="2" t="str">
        <f>UPPER(TEXT(MONTH(CHPP_DELAY[[#This Row],[DATE]])*29,"mmm"))</f>
        <v>APR</v>
      </c>
      <c r="D475" s="27">
        <f>YEAR(CHPP_DELAY[[#This Row],[DATE]])</f>
        <v>2025</v>
      </c>
      <c r="E475" s="11">
        <f>(CHPP_DELAY[[#This Row],[START]]-CHPP_DELAY[[#This Row],[STOP]])*24</f>
        <v>0</v>
      </c>
      <c r="F475" s="14" t="str" cm="1">
        <f t="array" ref="F475">_xlfn.IFNA(_xlfn.IFS(CHPP_DELAY[[#This Row],[SCH MTN]]&lt;&gt;"","Scheduled",CHPP_DELAY[[#This Row],[UNSCH MTN]]&lt;&gt;"","Unscheduled"),"")</f>
        <v/>
      </c>
      <c r="G475" s="26">
        <f>24*(DAY(EOMONTH(CHPP_DELAY[[#This Row],[DATE]],0)))</f>
        <v>720</v>
      </c>
      <c r="H475" s="14">
        <v>0.85</v>
      </c>
      <c r="I475" s="14">
        <v>0.9</v>
      </c>
      <c r="J475" s="14"/>
      <c r="K475" s="14"/>
      <c r="L475" s="3">
        <v>45763</v>
      </c>
      <c r="M475" s="6">
        <v>0.25</v>
      </c>
      <c r="N475" s="6">
        <v>0.25</v>
      </c>
      <c r="O475" t="s">
        <v>58</v>
      </c>
      <c r="P475" t="s">
        <v>58</v>
      </c>
      <c r="Q475" s="11">
        <v>0</v>
      </c>
      <c r="Y475" t="s">
        <v>166</v>
      </c>
      <c r="AA475" t="str" cm="1">
        <f t="array" ref="AA475">_xlfn.IFS(AND(CHPP_DELAY[[#This Row],[Column1]]="",CHPP_DELAY[[#This Row],[Column2]]=""),"",CHPP_DELAY[[#This Row],[Column1]]&lt;&gt;"",CHPP_DELAY[[#This Row],[Column1]],CHPP_DELAY[[#This Row],[Column2]]&lt;&gt;"",CHPP_DELAY[[#This Row],[Column2]])</f>
        <v>No delay</v>
      </c>
    </row>
    <row r="476" spans="2:27" x14ac:dyDescent="0.25">
      <c r="B476" s="7">
        <f>_xlfn.ISOWEEKNUM(CHPP_DELAY[[#This Row],[DATE]])</f>
        <v>16</v>
      </c>
      <c r="C476" s="2" t="str">
        <f>UPPER(TEXT(MONTH(CHPP_DELAY[[#This Row],[DATE]])*29,"mmm"))</f>
        <v>APR</v>
      </c>
      <c r="D476" s="27">
        <f>YEAR(CHPP_DELAY[[#This Row],[DATE]])</f>
        <v>2025</v>
      </c>
      <c r="E476" s="11">
        <f>(CHPP_DELAY[[#This Row],[START]]-CHPP_DELAY[[#This Row],[STOP]])*24</f>
        <v>0.11666666666666625</v>
      </c>
      <c r="F476" s="14" t="str" cm="1">
        <f t="array" ref="F476">_xlfn.IFNA(_xlfn.IFS(CHPP_DELAY[[#This Row],[SCH MTN]]&lt;&gt;"","Scheduled",CHPP_DELAY[[#This Row],[UNSCH MTN]]&lt;&gt;"","Unscheduled"),"")</f>
        <v/>
      </c>
      <c r="G476" s="26">
        <f>24*(DAY(EOMONTH(CHPP_DELAY[[#This Row],[DATE]],0)))</f>
        <v>720</v>
      </c>
      <c r="H476" s="14">
        <v>0.85</v>
      </c>
      <c r="I476" s="14">
        <v>0.9</v>
      </c>
      <c r="J476" s="14"/>
      <c r="K476" s="14"/>
      <c r="L476" s="3">
        <v>45764</v>
      </c>
      <c r="M476" s="6">
        <v>0.5</v>
      </c>
      <c r="N476" s="6">
        <v>0.50486111111111109</v>
      </c>
      <c r="O476" t="s">
        <v>19</v>
      </c>
      <c r="P476" t="s">
        <v>20</v>
      </c>
      <c r="Q476" s="11">
        <v>4.8611111111110938E-3</v>
      </c>
      <c r="U476" t="s">
        <v>137</v>
      </c>
      <c r="Y476" t="s">
        <v>815</v>
      </c>
      <c r="AA476" t="str" cm="1">
        <f t="array" ref="AA476">_xlfn.IFS(AND(CHPP_DELAY[[#This Row],[Column1]]="",CHPP_DELAY[[#This Row],[Column2]]=""),"",CHPP_DELAY[[#This Row],[Column1]]&lt;&gt;"",CHPP_DELAY[[#This Row],[Column1]],CHPP_DELAY[[#This Row],[Column2]]&lt;&gt;"",CHPP_DELAY[[#This Row],[Column2]])</f>
        <v>Floats screen_chute_build up material (blocked condition when it is above the centrifuge's capacity)</v>
      </c>
    </row>
    <row r="477" spans="2:27" x14ac:dyDescent="0.25">
      <c r="B477" s="7">
        <f>_xlfn.ISOWEEKNUM(CHPP_DELAY[[#This Row],[DATE]])</f>
        <v>16</v>
      </c>
      <c r="C477" s="2" t="str">
        <f>UPPER(TEXT(MONTH(CHPP_DELAY[[#This Row],[DATE]])*29,"mmm"))</f>
        <v>APR</v>
      </c>
      <c r="D477" s="27">
        <f>YEAR(CHPP_DELAY[[#This Row],[DATE]])</f>
        <v>2025</v>
      </c>
      <c r="E477" s="11">
        <f>(CHPP_DELAY[[#This Row],[START]]-CHPP_DELAY[[#This Row],[STOP]])*24</f>
        <v>0.40000000000000124</v>
      </c>
      <c r="F477" s="14" t="str" cm="1">
        <f t="array" ref="F477">_xlfn.IFNA(_xlfn.IFS(CHPP_DELAY[[#This Row],[SCH MTN]]&lt;&gt;"","Scheduled",CHPP_DELAY[[#This Row],[UNSCH MTN]]&lt;&gt;"","Unscheduled"),"")</f>
        <v>Unscheduled</v>
      </c>
      <c r="G477" s="26">
        <f>24*(DAY(EOMONTH(CHPP_DELAY[[#This Row],[DATE]],0)))</f>
        <v>720</v>
      </c>
      <c r="H477" s="14">
        <v>0.85</v>
      </c>
      <c r="I477" s="14">
        <v>0.9</v>
      </c>
      <c r="J477" s="14"/>
      <c r="K477" s="14"/>
      <c r="L477" s="3">
        <v>45764</v>
      </c>
      <c r="M477" s="6">
        <v>0.50486111111111109</v>
      </c>
      <c r="N477" s="6">
        <v>0.52152777777777781</v>
      </c>
      <c r="O477" t="s">
        <v>16</v>
      </c>
      <c r="P477" t="s">
        <v>17</v>
      </c>
      <c r="Q477" s="11">
        <v>1.6666666666666718E-2</v>
      </c>
      <c r="S477" t="s">
        <v>155</v>
      </c>
      <c r="Y477" t="s">
        <v>829</v>
      </c>
      <c r="AA477" t="str" cm="1">
        <f t="array" ref="AA477">_xlfn.IFS(AND(CHPP_DELAY[[#This Row],[Column1]]="",CHPP_DELAY[[#This Row],[Column2]]=""),"",CHPP_DELAY[[#This Row],[Column1]]&lt;&gt;"",CHPP_DELAY[[#This Row],[Column1]],CHPP_DELAY[[#This Row],[Column2]]&lt;&gt;"",CHPP_DELAY[[#This Row],[Column2]])</f>
        <v>Desliming screen_panel_repair (due panel detached)</v>
      </c>
    </row>
    <row r="478" spans="2:27" x14ac:dyDescent="0.25">
      <c r="B478" s="7">
        <f>_xlfn.ISOWEEKNUM(CHPP_DELAY[[#This Row],[DATE]])</f>
        <v>16</v>
      </c>
      <c r="C478" s="2" t="str">
        <f>UPPER(TEXT(MONTH(CHPP_DELAY[[#This Row],[DATE]])*29,"mmm"))</f>
        <v>APR</v>
      </c>
      <c r="D478" s="27">
        <f>YEAR(CHPP_DELAY[[#This Row],[DATE]])</f>
        <v>2025</v>
      </c>
      <c r="E478" s="11">
        <f>(CHPP_DELAY[[#This Row],[START]]-CHPP_DELAY[[#This Row],[STOP]])*24</f>
        <v>8.3333333333333037E-2</v>
      </c>
      <c r="F478" s="14" t="str" cm="1">
        <f t="array" ref="F478">_xlfn.IFNA(_xlfn.IFS(CHPP_DELAY[[#This Row],[SCH MTN]]&lt;&gt;"","Scheduled",CHPP_DELAY[[#This Row],[UNSCH MTN]]&lt;&gt;"","Unscheduled"),"")</f>
        <v/>
      </c>
      <c r="G478" s="26">
        <f>24*(DAY(EOMONTH(CHPP_DELAY[[#This Row],[DATE]],0)))</f>
        <v>720</v>
      </c>
      <c r="H478" s="14">
        <v>0.85</v>
      </c>
      <c r="I478" s="14">
        <v>0.9</v>
      </c>
      <c r="J478" s="14"/>
      <c r="K478" s="14"/>
      <c r="L478" s="3">
        <v>45764</v>
      </c>
      <c r="M478" s="6">
        <v>0.53680555555555554</v>
      </c>
      <c r="N478" s="6">
        <v>0.54027777777777775</v>
      </c>
      <c r="O478" t="s">
        <v>19</v>
      </c>
      <c r="P478" t="s">
        <v>20</v>
      </c>
      <c r="Q478" s="11">
        <v>3.4722222222222099E-3</v>
      </c>
      <c r="U478" t="s">
        <v>137</v>
      </c>
      <c r="Y478" t="s">
        <v>815</v>
      </c>
      <c r="AA478" t="str" cm="1">
        <f t="array" ref="AA478">_xlfn.IFS(AND(CHPP_DELAY[[#This Row],[Column1]]="",CHPP_DELAY[[#This Row],[Column2]]=""),"",CHPP_DELAY[[#This Row],[Column1]]&lt;&gt;"",CHPP_DELAY[[#This Row],[Column1]],CHPP_DELAY[[#This Row],[Column2]]&lt;&gt;"",CHPP_DELAY[[#This Row],[Column2]])</f>
        <v>Floats screen_chute_build up material (blocked condition when it is above the centrifuge's capacity)</v>
      </c>
    </row>
    <row r="479" spans="2:27" x14ac:dyDescent="0.25">
      <c r="B479" s="7">
        <f>_xlfn.ISOWEEKNUM(CHPP_DELAY[[#This Row],[DATE]])</f>
        <v>16</v>
      </c>
      <c r="C479" s="2" t="str">
        <f>UPPER(TEXT(MONTH(CHPP_DELAY[[#This Row],[DATE]])*29,"mmm"))</f>
        <v>APR</v>
      </c>
      <c r="D479" s="27">
        <f>YEAR(CHPP_DELAY[[#This Row],[DATE]])</f>
        <v>2025</v>
      </c>
      <c r="E479" s="11">
        <f>(CHPP_DELAY[[#This Row],[START]]-CHPP_DELAY[[#This Row],[STOP]])*24</f>
        <v>0.18333333333333268</v>
      </c>
      <c r="F479" s="14" t="str" cm="1">
        <f t="array" ref="F479">_xlfn.IFNA(_xlfn.IFS(CHPP_DELAY[[#This Row],[SCH MTN]]&lt;&gt;"","Scheduled",CHPP_DELAY[[#This Row],[UNSCH MTN]]&lt;&gt;"","Unscheduled"),"")</f>
        <v>Unscheduled</v>
      </c>
      <c r="G479" s="26">
        <f>24*(DAY(EOMONTH(CHPP_DELAY[[#This Row],[DATE]],0)))</f>
        <v>720</v>
      </c>
      <c r="H479" s="14">
        <v>0.85</v>
      </c>
      <c r="I479" s="14">
        <v>0.9</v>
      </c>
      <c r="J479" s="14"/>
      <c r="K479" s="14"/>
      <c r="L479" s="3">
        <v>45764</v>
      </c>
      <c r="M479" s="6">
        <v>0.65694444444444444</v>
      </c>
      <c r="N479" s="6">
        <v>0.6645833333333333</v>
      </c>
      <c r="O479" t="s">
        <v>26</v>
      </c>
      <c r="P479" t="s">
        <v>27</v>
      </c>
      <c r="Q479" s="11">
        <v>7.6388888888888618E-3</v>
      </c>
      <c r="S479" t="s">
        <v>155</v>
      </c>
      <c r="Y479" t="s">
        <v>830</v>
      </c>
      <c r="AA479" t="str" cm="1">
        <f t="array" ref="AA479">_xlfn.IFS(AND(CHPP_DELAY[[#This Row],[Column1]]="",CHPP_DELAY[[#This Row],[Column2]]=""),"",CHPP_DELAY[[#This Row],[Column1]]&lt;&gt;"",CHPP_DELAY[[#This Row],[Column1]],CHPP_DELAY[[#This Row],[Column2]]&lt;&gt;"",CHPP_DELAY[[#This Row],[Column2]])</f>
        <v>Product collector conveyor_belt rip_repair (due to belt rip active)</v>
      </c>
    </row>
    <row r="480" spans="2:27" x14ac:dyDescent="0.25">
      <c r="B480" s="7">
        <f>_xlfn.ISOWEEKNUM(CHPP_DELAY[[#This Row],[DATE]])</f>
        <v>16</v>
      </c>
      <c r="C480" s="2" t="str">
        <f>UPPER(TEXT(MONTH(CHPP_DELAY[[#This Row],[DATE]])*29,"mmm"))</f>
        <v>APR</v>
      </c>
      <c r="D480" s="27">
        <f>YEAR(CHPP_DELAY[[#This Row],[DATE]])</f>
        <v>2025</v>
      </c>
      <c r="E480" s="11">
        <f>(CHPP_DELAY[[#This Row],[START]]-CHPP_DELAY[[#This Row],[STOP]])*24</f>
        <v>8.3333333333333037E-2</v>
      </c>
      <c r="F480" s="14" t="str" cm="1">
        <f t="array" ref="F480">_xlfn.IFNA(_xlfn.IFS(CHPP_DELAY[[#This Row],[SCH MTN]]&lt;&gt;"","Scheduled",CHPP_DELAY[[#This Row],[UNSCH MTN]]&lt;&gt;"","Unscheduled"),"")</f>
        <v>Unscheduled</v>
      </c>
      <c r="G480" s="26">
        <f>24*(DAY(EOMONTH(CHPP_DELAY[[#This Row],[DATE]],0)))</f>
        <v>720</v>
      </c>
      <c r="H480" s="14">
        <v>0.85</v>
      </c>
      <c r="I480" s="14">
        <v>0.9</v>
      </c>
      <c r="J480" s="14"/>
      <c r="K480" s="14"/>
      <c r="L480" s="3">
        <v>45764</v>
      </c>
      <c r="M480" s="6">
        <v>0.80277777777777781</v>
      </c>
      <c r="N480" s="6">
        <v>0.80625000000000002</v>
      </c>
      <c r="O480" t="s">
        <v>19</v>
      </c>
      <c r="P480" t="s">
        <v>20</v>
      </c>
      <c r="Q480" s="11">
        <v>3.4722222222222099E-3</v>
      </c>
      <c r="S480" t="s">
        <v>155</v>
      </c>
      <c r="Y480" t="s">
        <v>123</v>
      </c>
      <c r="AA480" t="str" cm="1">
        <f t="array" ref="AA48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81" spans="2:27" x14ac:dyDescent="0.25">
      <c r="B481" s="7">
        <f>_xlfn.ISOWEEKNUM(CHPP_DELAY[[#This Row],[DATE]])</f>
        <v>16</v>
      </c>
      <c r="C481" s="2" t="str">
        <f>UPPER(TEXT(MONTH(CHPP_DELAY[[#This Row],[DATE]])*29,"mmm"))</f>
        <v>APR</v>
      </c>
      <c r="D481" s="27">
        <f>YEAR(CHPP_DELAY[[#This Row],[DATE]])</f>
        <v>2025</v>
      </c>
      <c r="E481" s="11">
        <f>(CHPP_DELAY[[#This Row],[START]]-CHPP_DELAY[[#This Row],[STOP]])*24</f>
        <v>9.9999999999999645E-2</v>
      </c>
      <c r="F481" s="14" t="str" cm="1">
        <f t="array" ref="F481">_xlfn.IFNA(_xlfn.IFS(CHPP_DELAY[[#This Row],[SCH MTN]]&lt;&gt;"","Scheduled",CHPP_DELAY[[#This Row],[UNSCH MTN]]&lt;&gt;"","Unscheduled"),"")</f>
        <v>Unscheduled</v>
      </c>
      <c r="G481" s="26">
        <f>24*(DAY(EOMONTH(CHPP_DELAY[[#This Row],[DATE]],0)))</f>
        <v>720</v>
      </c>
      <c r="H481" s="14">
        <v>0.85</v>
      </c>
      <c r="I481" s="14">
        <v>0.9</v>
      </c>
      <c r="J481" s="14"/>
      <c r="K481" s="14"/>
      <c r="L481" s="3">
        <v>45764</v>
      </c>
      <c r="M481" s="6">
        <v>0.80833333333333335</v>
      </c>
      <c r="N481" s="6">
        <v>0.8125</v>
      </c>
      <c r="O481" t="s">
        <v>33</v>
      </c>
      <c r="P481" t="s">
        <v>34</v>
      </c>
      <c r="Q481" s="11">
        <v>4.1666666666666519E-3</v>
      </c>
      <c r="S481" t="s">
        <v>155</v>
      </c>
      <c r="Y481" t="s">
        <v>831</v>
      </c>
      <c r="AA481" t="str" cm="1">
        <f t="array" ref="AA481">_xlfn.IFS(AND(CHPP_DELAY[[#This Row],[Column1]]="",CHPP_DELAY[[#This Row],[Column2]]=""),"",CHPP_DELAY[[#This Row],[Column1]]&lt;&gt;"",CHPP_DELAY[[#This Row],[Column1]],CHPP_DELAY[[#This Row],[Column2]]&lt;&gt;"",CHPP_DELAY[[#This Row],[Column2]])</f>
        <v>HM Cyclone feed pump_repair (due to metal contaminant entered to impeller of the pump (from divider box pulping chute)</v>
      </c>
    </row>
    <row r="482" spans="2:27" x14ac:dyDescent="0.25">
      <c r="B482" s="7">
        <f>_xlfn.ISOWEEKNUM(CHPP_DELAY[[#This Row],[DATE]])</f>
        <v>16</v>
      </c>
      <c r="C482" s="2" t="str">
        <f>UPPER(TEXT(MONTH(CHPP_DELAY[[#This Row],[DATE]])*29,"mmm"))</f>
        <v>APR</v>
      </c>
      <c r="D482" s="27">
        <f>YEAR(CHPP_DELAY[[#This Row],[DATE]])</f>
        <v>2025</v>
      </c>
      <c r="E482" s="11">
        <f>(CHPP_DELAY[[#This Row],[START]]-CHPP_DELAY[[#This Row],[STOP]])*24</f>
        <v>0.21666666666666856</v>
      </c>
      <c r="F482" s="14" t="str" cm="1">
        <f t="array" ref="F482">_xlfn.IFNA(_xlfn.IFS(CHPP_DELAY[[#This Row],[SCH MTN]]&lt;&gt;"","Scheduled",CHPP_DELAY[[#This Row],[UNSCH MTN]]&lt;&gt;"","Unscheduled"),"")</f>
        <v>Unscheduled</v>
      </c>
      <c r="G482" s="26">
        <f>24*(DAY(EOMONTH(CHPP_DELAY[[#This Row],[DATE]],0)))</f>
        <v>720</v>
      </c>
      <c r="H482" s="14">
        <v>0.85</v>
      </c>
      <c r="I482" s="14">
        <v>0.9</v>
      </c>
      <c r="J482" s="14"/>
      <c r="K482" s="14"/>
      <c r="L482" s="3">
        <v>45764</v>
      </c>
      <c r="M482" s="6">
        <v>0.82361111111111107</v>
      </c>
      <c r="N482" s="6">
        <v>0.83263888888888893</v>
      </c>
      <c r="O482" t="s">
        <v>33</v>
      </c>
      <c r="P482" t="s">
        <v>34</v>
      </c>
      <c r="Q482" s="11">
        <v>9.0277777777778567E-3</v>
      </c>
      <c r="S482" t="s">
        <v>155</v>
      </c>
      <c r="Y482" t="s">
        <v>831</v>
      </c>
      <c r="AA482" t="str" cm="1">
        <f t="array" ref="AA482">_xlfn.IFS(AND(CHPP_DELAY[[#This Row],[Column1]]="",CHPP_DELAY[[#This Row],[Column2]]=""),"",CHPP_DELAY[[#This Row],[Column1]]&lt;&gt;"",CHPP_DELAY[[#This Row],[Column1]],CHPP_DELAY[[#This Row],[Column2]]&lt;&gt;"",CHPP_DELAY[[#This Row],[Column2]])</f>
        <v>HM Cyclone feed pump_repair (due to metal contaminant entered to impeller of the pump (from divider box pulping chute)</v>
      </c>
    </row>
    <row r="483" spans="2:27" x14ac:dyDescent="0.25">
      <c r="B483" s="7">
        <f>_xlfn.ISOWEEKNUM(CHPP_DELAY[[#This Row],[DATE]])</f>
        <v>16</v>
      </c>
      <c r="C483" s="2" t="str">
        <f>UPPER(TEXT(MONTH(CHPP_DELAY[[#This Row],[DATE]])*29,"mmm"))</f>
        <v>APR</v>
      </c>
      <c r="D483" s="27">
        <f>YEAR(CHPP_DELAY[[#This Row],[DATE]])</f>
        <v>2025</v>
      </c>
      <c r="E483" s="11">
        <f>(CHPP_DELAY[[#This Row],[START]]-CHPP_DELAY[[#This Row],[STOP]])*24</f>
        <v>2.5833333333333321</v>
      </c>
      <c r="F483" s="14" t="str" cm="1">
        <f t="array" ref="F483">_xlfn.IFNA(_xlfn.IFS(CHPP_DELAY[[#This Row],[SCH MTN]]&lt;&gt;"","Scheduled",CHPP_DELAY[[#This Row],[UNSCH MTN]]&lt;&gt;"","Unscheduled"),"")</f>
        <v>Unscheduled</v>
      </c>
      <c r="G483" s="26">
        <f>24*(DAY(EOMONTH(CHPP_DELAY[[#This Row],[DATE]],0)))</f>
        <v>720</v>
      </c>
      <c r="H483" s="14">
        <v>0.85</v>
      </c>
      <c r="I483" s="14">
        <v>0.9</v>
      </c>
      <c r="J483" s="14"/>
      <c r="K483" s="14"/>
      <c r="L483" s="3">
        <v>45764</v>
      </c>
      <c r="M483" s="6">
        <v>0.84027777777777779</v>
      </c>
      <c r="N483" s="6">
        <v>0.94791666666666663</v>
      </c>
      <c r="O483" t="s">
        <v>58</v>
      </c>
      <c r="P483" t="s">
        <v>58</v>
      </c>
      <c r="Q483" s="11">
        <v>0.10763888888888884</v>
      </c>
      <c r="S483" t="s">
        <v>155</v>
      </c>
      <c r="Y483" t="s">
        <v>832</v>
      </c>
      <c r="AA483" t="str" cm="1">
        <f t="array" ref="AA483">_xlfn.IFS(AND(CHPP_DELAY[[#This Row],[Column1]]="",CHPP_DELAY[[#This Row],[Column2]]=""),"",CHPP_DELAY[[#This Row],[Column1]]&lt;&gt;"",CHPP_DELAY[[#This Row],[Column1]],CHPP_DELAY[[#This Row],[Column2]]&lt;&gt;"",CHPP_DELAY[[#This Row],[Column2]])</f>
        <v>Power blackout (due to cable Phases S FCO to arrester touching to FO)</v>
      </c>
    </row>
    <row r="484" spans="2:27" x14ac:dyDescent="0.25">
      <c r="B484" s="7">
        <f>_xlfn.ISOWEEKNUM(CHPP_DELAY[[#This Row],[DATE]])</f>
        <v>16</v>
      </c>
      <c r="C484" s="2" t="str">
        <f>UPPER(TEXT(MONTH(CHPP_DELAY[[#This Row],[DATE]])*29,"mmm"))</f>
        <v>APR</v>
      </c>
      <c r="D484" s="27">
        <f>YEAR(CHPP_DELAY[[#This Row],[DATE]])</f>
        <v>2025</v>
      </c>
      <c r="E484" s="11">
        <f>(CHPP_DELAY[[#This Row],[START]]-CHPP_DELAY[[#This Row],[STOP]])*24</f>
        <v>6.5500000000000034</v>
      </c>
      <c r="F484" s="14" t="str" cm="1">
        <f t="array" ref="F484">_xlfn.IFNA(_xlfn.IFS(CHPP_DELAY[[#This Row],[SCH MTN]]&lt;&gt;"","Scheduled",CHPP_DELAY[[#This Row],[UNSCH MTN]]&lt;&gt;"","Unscheduled"),"")</f>
        <v>Unscheduled</v>
      </c>
      <c r="G484" s="26">
        <f>24*(DAY(EOMONTH(CHPP_DELAY[[#This Row],[DATE]],0)))</f>
        <v>720</v>
      </c>
      <c r="H484" s="14">
        <v>0.85</v>
      </c>
      <c r="I484" s="14">
        <v>0.9</v>
      </c>
      <c r="J484" s="14"/>
      <c r="K484" s="14"/>
      <c r="L484" s="3">
        <v>45764</v>
      </c>
      <c r="M484" s="6">
        <v>0.94791666666666663</v>
      </c>
      <c r="N484" s="6">
        <v>1.2208333333333334</v>
      </c>
      <c r="O484" t="s">
        <v>33</v>
      </c>
      <c r="P484" t="s">
        <v>34</v>
      </c>
      <c r="Q484" s="11">
        <v>0.27291666666666681</v>
      </c>
      <c r="S484" t="s">
        <v>155</v>
      </c>
      <c r="Y484" t="s">
        <v>831</v>
      </c>
      <c r="AA484" t="str" cm="1">
        <f t="array" ref="AA484">_xlfn.IFS(AND(CHPP_DELAY[[#This Row],[Column1]]="",CHPP_DELAY[[#This Row],[Column2]]=""),"",CHPP_DELAY[[#This Row],[Column1]]&lt;&gt;"",CHPP_DELAY[[#This Row],[Column1]],CHPP_DELAY[[#This Row],[Column2]]&lt;&gt;"",CHPP_DELAY[[#This Row],[Column2]])</f>
        <v>HM Cyclone feed pump_repair (due to metal contaminant entered to impeller of the pump (from divider box pulping chute)</v>
      </c>
    </row>
    <row r="485" spans="2:27" x14ac:dyDescent="0.25">
      <c r="B485" s="7">
        <f>_xlfn.ISOWEEKNUM(CHPP_DELAY[[#This Row],[DATE]])</f>
        <v>16</v>
      </c>
      <c r="C485" s="2" t="str">
        <f>UPPER(TEXT(MONTH(CHPP_DELAY[[#This Row],[DATE]])*29,"mmm"))</f>
        <v>APR</v>
      </c>
      <c r="D485" s="27">
        <f>YEAR(CHPP_DELAY[[#This Row],[DATE]])</f>
        <v>2025</v>
      </c>
      <c r="E485" s="11">
        <f>(CHPP_DELAY[[#This Row],[START]]-CHPP_DELAY[[#This Row],[STOP]])*24</f>
        <v>0.28333333333333499</v>
      </c>
      <c r="F485" s="14" t="str" cm="1">
        <f t="array" ref="F485">_xlfn.IFNA(_xlfn.IFS(CHPP_DELAY[[#This Row],[SCH MTN]]&lt;&gt;"","Scheduled",CHPP_DELAY[[#This Row],[UNSCH MTN]]&lt;&gt;"","Unscheduled"),"")</f>
        <v>Unscheduled</v>
      </c>
      <c r="G485" s="26">
        <f>24*(DAY(EOMONTH(CHPP_DELAY[[#This Row],[DATE]],0)))</f>
        <v>720</v>
      </c>
      <c r="H485" s="14">
        <v>0.85</v>
      </c>
      <c r="I485" s="14">
        <v>0.9</v>
      </c>
      <c r="J485" s="14"/>
      <c r="K485" s="14"/>
      <c r="L485" s="3">
        <v>45764</v>
      </c>
      <c r="M485" s="6">
        <v>1.2381944444444444</v>
      </c>
      <c r="N485" s="6">
        <v>1.25</v>
      </c>
      <c r="O485" t="s">
        <v>56</v>
      </c>
      <c r="P485" t="s">
        <v>59</v>
      </c>
      <c r="Q485" s="11">
        <v>1.1805555555555625E-2</v>
      </c>
      <c r="S485" t="s">
        <v>155</v>
      </c>
      <c r="Y485" t="s">
        <v>833</v>
      </c>
      <c r="AA485" t="str" cm="1">
        <f t="array" ref="AA485">_xlfn.IFS(AND(CHPP_DELAY[[#This Row],[Column1]]="",CHPP_DELAY[[#This Row],[Column2]]=""),"",CHPP_DELAY[[#This Row],[Column1]]&lt;&gt;"",CHPP_DELAY[[#This Row],[Column1]],CHPP_DELAY[[#This Row],[Column2]]&lt;&gt;"",CHPP_DELAY[[#This Row],[Column2]])</f>
        <v>Vacuum disc filter_trough level bokela_repair (due to error)</v>
      </c>
    </row>
    <row r="486" spans="2:27" x14ac:dyDescent="0.25">
      <c r="B486" s="7">
        <f>_xlfn.ISOWEEKNUM(CHPP_DELAY[[#This Row],[DATE]])</f>
        <v>16</v>
      </c>
      <c r="C486" s="2" t="str">
        <f>UPPER(TEXT(MONTH(CHPP_DELAY[[#This Row],[DATE]])*29,"mmm"))</f>
        <v>APR</v>
      </c>
      <c r="D486" s="27">
        <f>YEAR(CHPP_DELAY[[#This Row],[DATE]])</f>
        <v>2025</v>
      </c>
      <c r="E486" s="11">
        <f>(CHPP_DELAY[[#This Row],[START]]-CHPP_DELAY[[#This Row],[STOP]])*24</f>
        <v>4.0333333333333332</v>
      </c>
      <c r="F486" s="14" t="str" cm="1">
        <f t="array" ref="F486">_xlfn.IFNA(_xlfn.IFS(CHPP_DELAY[[#This Row],[SCH MTN]]&lt;&gt;"","Scheduled",CHPP_DELAY[[#This Row],[UNSCH MTN]]&lt;&gt;"","Unscheduled"),"")</f>
        <v>Unscheduled</v>
      </c>
      <c r="G486" s="26">
        <f>24*(DAY(EOMONTH(CHPP_DELAY[[#This Row],[DATE]],0)))</f>
        <v>720</v>
      </c>
      <c r="H486" s="14">
        <v>0.85</v>
      </c>
      <c r="I486" s="14">
        <v>0.9</v>
      </c>
      <c r="J486" s="14"/>
      <c r="K486" s="14"/>
      <c r="L486" s="3">
        <v>45765</v>
      </c>
      <c r="M486" s="6">
        <v>0.25</v>
      </c>
      <c r="N486" s="6">
        <v>0.41805555555555557</v>
      </c>
      <c r="O486" t="s">
        <v>56</v>
      </c>
      <c r="P486" t="s">
        <v>59</v>
      </c>
      <c r="Q486" s="11">
        <v>0.16805555555555557</v>
      </c>
      <c r="S486" t="s">
        <v>155</v>
      </c>
      <c r="Y486" t="s">
        <v>833</v>
      </c>
      <c r="AA486" t="str" cm="1">
        <f t="array" ref="AA486">_xlfn.IFS(AND(CHPP_DELAY[[#This Row],[Column1]]="",CHPP_DELAY[[#This Row],[Column2]]=""),"",CHPP_DELAY[[#This Row],[Column1]]&lt;&gt;"",CHPP_DELAY[[#This Row],[Column1]],CHPP_DELAY[[#This Row],[Column2]]&lt;&gt;"",CHPP_DELAY[[#This Row],[Column2]])</f>
        <v>Vacuum disc filter_trough level bokela_repair (due to error)</v>
      </c>
    </row>
    <row r="487" spans="2:27" x14ac:dyDescent="0.25">
      <c r="B487" s="7">
        <f>_xlfn.ISOWEEKNUM(CHPP_DELAY[[#This Row],[DATE]])</f>
        <v>16</v>
      </c>
      <c r="C487" s="2" t="str">
        <f>UPPER(TEXT(MONTH(CHPP_DELAY[[#This Row],[DATE]])*29,"mmm"))</f>
        <v>APR</v>
      </c>
      <c r="D487" s="27">
        <f>YEAR(CHPP_DELAY[[#This Row],[DATE]])</f>
        <v>2025</v>
      </c>
      <c r="E487" s="11">
        <f>(CHPP_DELAY[[#This Row],[START]]-CHPP_DELAY[[#This Row],[STOP]])*24</f>
        <v>0.25000000000000044</v>
      </c>
      <c r="F487" s="14" t="str" cm="1">
        <f t="array" ref="F487">_xlfn.IFNA(_xlfn.IFS(CHPP_DELAY[[#This Row],[SCH MTN]]&lt;&gt;"","Scheduled",CHPP_DELAY[[#This Row],[UNSCH MTN]]&lt;&gt;"","Unscheduled"),"")</f>
        <v/>
      </c>
      <c r="G487" s="26">
        <f>24*(DAY(EOMONTH(CHPP_DELAY[[#This Row],[DATE]],0)))</f>
        <v>720</v>
      </c>
      <c r="H487" s="14">
        <v>0.85</v>
      </c>
      <c r="I487" s="14">
        <v>0.9</v>
      </c>
      <c r="J487" s="14"/>
      <c r="K487" s="14"/>
      <c r="L487" s="3">
        <v>45766</v>
      </c>
      <c r="M487" s="6">
        <v>0.42291666666666666</v>
      </c>
      <c r="N487" s="6">
        <v>0.43333333333333335</v>
      </c>
      <c r="O487" t="s">
        <v>26</v>
      </c>
      <c r="P487" t="s">
        <v>27</v>
      </c>
      <c r="Q487" s="11">
        <v>1.0416666666666685E-2</v>
      </c>
      <c r="U487" t="s">
        <v>137</v>
      </c>
      <c r="Y487" t="s">
        <v>733</v>
      </c>
      <c r="AA487" t="str" cm="1">
        <f t="array" ref="AA487">_xlfn.IFS(AND(CHPP_DELAY[[#This Row],[Column1]]="",CHPP_DELAY[[#This Row],[Column2]]=""),"",CHPP_DELAY[[#This Row],[Column1]]&lt;&gt;"",CHPP_DELAY[[#This Row],[Column1]],CHPP_DELAY[[#This Row],[Column2]]&lt;&gt;"",CHPP_DELAY[[#This Row],[Column2]])</f>
        <v>Product collector conveyor_chute_block (due to accumulation of material)</v>
      </c>
    </row>
    <row r="488" spans="2:27" x14ac:dyDescent="0.25">
      <c r="B488" s="7">
        <f>_xlfn.ISOWEEKNUM(CHPP_DELAY[[#This Row],[DATE]])</f>
        <v>16</v>
      </c>
      <c r="C488" s="2" t="str">
        <f>UPPER(TEXT(MONTH(CHPP_DELAY[[#This Row],[DATE]])*29,"mmm"))</f>
        <v>APR</v>
      </c>
      <c r="D488" s="27">
        <f>YEAR(CHPP_DELAY[[#This Row],[DATE]])</f>
        <v>2025</v>
      </c>
      <c r="E488" s="11">
        <f>(CHPP_DELAY[[#This Row],[START]]-CHPP_DELAY[[#This Row],[STOP]])*24</f>
        <v>0.11666666666666758</v>
      </c>
      <c r="F488" s="14" t="str" cm="1">
        <f t="array" ref="F488">_xlfn.IFNA(_xlfn.IFS(CHPP_DELAY[[#This Row],[SCH MTN]]&lt;&gt;"","Scheduled",CHPP_DELAY[[#This Row],[UNSCH MTN]]&lt;&gt;"","Unscheduled"),"")</f>
        <v/>
      </c>
      <c r="G488" s="26">
        <f>24*(DAY(EOMONTH(CHPP_DELAY[[#This Row],[DATE]],0)))</f>
        <v>720</v>
      </c>
      <c r="H488" s="14">
        <v>0.85</v>
      </c>
      <c r="I488" s="14">
        <v>0.9</v>
      </c>
      <c r="J488" s="14"/>
      <c r="K488" s="14"/>
      <c r="L488" s="3">
        <v>45766</v>
      </c>
      <c r="M488" s="6">
        <v>0.44444444444444442</v>
      </c>
      <c r="N488" s="6">
        <v>0.44930555555555557</v>
      </c>
      <c r="O488" t="s">
        <v>109</v>
      </c>
      <c r="P488" t="s">
        <v>110</v>
      </c>
      <c r="Q488" s="11">
        <v>4.8611111111111494E-3</v>
      </c>
      <c r="U488" t="s">
        <v>157</v>
      </c>
      <c r="Y488" t="s">
        <v>834</v>
      </c>
      <c r="AA488" t="str" cm="1">
        <f t="array" ref="AA488">_xlfn.IFS(AND(CHPP_DELAY[[#This Row],[Column1]]="",CHPP_DELAY[[#This Row],[Column2]]=""),"",CHPP_DELAY[[#This Row],[Column1]]&lt;&gt;"",CHPP_DELAY[[#This Row],[Column1]],CHPP_DELAY[[#This Row],[Column2]]&lt;&gt;"",CHPP_DELAY[[#This Row],[Column2]])</f>
        <v>Spiral bank_unbalance (due to orificeplate wear)</v>
      </c>
    </row>
    <row r="489" spans="2:27" x14ac:dyDescent="0.25">
      <c r="B489" s="7">
        <f>_xlfn.ISOWEEKNUM(CHPP_DELAY[[#This Row],[DATE]])</f>
        <v>16</v>
      </c>
      <c r="C489" s="2" t="str">
        <f>UPPER(TEXT(MONTH(CHPP_DELAY[[#This Row],[DATE]])*29,"mmm"))</f>
        <v>APR</v>
      </c>
      <c r="D489" s="27">
        <f>YEAR(CHPP_DELAY[[#This Row],[DATE]])</f>
        <v>2025</v>
      </c>
      <c r="E489" s="11">
        <f>(CHPP_DELAY[[#This Row],[START]]-CHPP_DELAY[[#This Row],[STOP]])*24</f>
        <v>0.1500000000000008</v>
      </c>
      <c r="F489" s="14" t="str" cm="1">
        <f t="array" ref="F489">_xlfn.IFNA(_xlfn.IFS(CHPP_DELAY[[#This Row],[SCH MTN]]&lt;&gt;"","Scheduled",CHPP_DELAY[[#This Row],[UNSCH MTN]]&lt;&gt;"","Unscheduled"),"")</f>
        <v>Unscheduled</v>
      </c>
      <c r="G489" s="26">
        <f>24*(DAY(EOMONTH(CHPP_DELAY[[#This Row],[DATE]],0)))</f>
        <v>720</v>
      </c>
      <c r="H489" s="14">
        <v>0.85</v>
      </c>
      <c r="I489" s="14">
        <v>0.9</v>
      </c>
      <c r="J489" s="14"/>
      <c r="K489" s="14"/>
      <c r="L489" s="3">
        <v>45767</v>
      </c>
      <c r="M489" s="6">
        <v>0.44236111111111109</v>
      </c>
      <c r="N489" s="6">
        <v>0.44861111111111113</v>
      </c>
      <c r="O489" t="s">
        <v>19</v>
      </c>
      <c r="P489" t="s">
        <v>20</v>
      </c>
      <c r="Q489" s="11">
        <v>6.2500000000000333E-3</v>
      </c>
      <c r="S489" t="s">
        <v>155</v>
      </c>
      <c r="Y489" t="s">
        <v>123</v>
      </c>
      <c r="AA489" t="str" cm="1">
        <f t="array" ref="AA48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90" spans="2:27" x14ac:dyDescent="0.25">
      <c r="B490" s="7">
        <f>_xlfn.ISOWEEKNUM(CHPP_DELAY[[#This Row],[DATE]])</f>
        <v>16</v>
      </c>
      <c r="C490" s="2" t="str">
        <f>UPPER(TEXT(MONTH(CHPP_DELAY[[#This Row],[DATE]])*29,"mmm"))</f>
        <v>APR</v>
      </c>
      <c r="D490" s="27">
        <f>YEAR(CHPP_DELAY[[#This Row],[DATE]])</f>
        <v>2025</v>
      </c>
      <c r="E490" s="11">
        <f>(CHPP_DELAY[[#This Row],[START]]-CHPP_DELAY[[#This Row],[STOP]])*24</f>
        <v>0.13333333333333286</v>
      </c>
      <c r="F490" s="14" t="str" cm="1">
        <f t="array" ref="F490">_xlfn.IFNA(_xlfn.IFS(CHPP_DELAY[[#This Row],[SCH MTN]]&lt;&gt;"","Scheduled",CHPP_DELAY[[#This Row],[UNSCH MTN]]&lt;&gt;"","Unscheduled"),"")</f>
        <v>Unscheduled</v>
      </c>
      <c r="G490" s="26">
        <f>24*(DAY(EOMONTH(CHPP_DELAY[[#This Row],[DATE]],0)))</f>
        <v>720</v>
      </c>
      <c r="H490" s="14">
        <v>0.85</v>
      </c>
      <c r="I490" s="14">
        <v>0.9</v>
      </c>
      <c r="J490" s="14"/>
      <c r="K490" s="14"/>
      <c r="L490" s="3">
        <v>45767</v>
      </c>
      <c r="M490" s="6">
        <v>0.62152777777777779</v>
      </c>
      <c r="N490" s="6">
        <v>0.62708333333333333</v>
      </c>
      <c r="O490" t="s">
        <v>68</v>
      </c>
      <c r="P490" t="s">
        <v>69</v>
      </c>
      <c r="Q490" s="11">
        <v>5.5555555555555358E-3</v>
      </c>
      <c r="S490" t="s">
        <v>155</v>
      </c>
      <c r="Y490" t="s">
        <v>835</v>
      </c>
      <c r="AA490" t="str" cm="1">
        <f t="array" ref="AA490">_xlfn.IFS(AND(CHPP_DELAY[[#This Row],[Column1]]="",CHPP_DELAY[[#This Row],[Column2]]=""),"",CHPP_DELAY[[#This Row],[Column1]]&lt;&gt;"",CHPP_DELAY[[#This Row],[Column1]],CHPP_DELAY[[#This Row],[Column2]]&lt;&gt;"",CHPP_DELAY[[#This Row],[Column2]])</f>
        <v>CM Pump_trip_low voltage  (due to internal failure of VSD)</v>
      </c>
    </row>
    <row r="491" spans="2:27" x14ac:dyDescent="0.25">
      <c r="B491" s="7">
        <f>_xlfn.ISOWEEKNUM(CHPP_DELAY[[#This Row],[DATE]])</f>
        <v>16</v>
      </c>
      <c r="C491" s="2" t="str">
        <f>UPPER(TEXT(MONTH(CHPP_DELAY[[#This Row],[DATE]])*29,"mmm"))</f>
        <v>APR</v>
      </c>
      <c r="D491" s="27">
        <f>YEAR(CHPP_DELAY[[#This Row],[DATE]])</f>
        <v>2025</v>
      </c>
      <c r="E491" s="11">
        <f>(CHPP_DELAY[[#This Row],[START]]-CHPP_DELAY[[#This Row],[STOP]])*24</f>
        <v>4.9999999999999822E-2</v>
      </c>
      <c r="F491" s="14" t="str" cm="1">
        <f t="array" ref="F491">_xlfn.IFNA(_xlfn.IFS(CHPP_DELAY[[#This Row],[SCH MTN]]&lt;&gt;"","Scheduled",CHPP_DELAY[[#This Row],[UNSCH MTN]]&lt;&gt;"","Unscheduled"),"")</f>
        <v/>
      </c>
      <c r="G491" s="26">
        <f>24*(DAY(EOMONTH(CHPP_DELAY[[#This Row],[DATE]],0)))</f>
        <v>720</v>
      </c>
      <c r="H491" s="14">
        <v>0.85</v>
      </c>
      <c r="I491" s="14">
        <v>0.9</v>
      </c>
      <c r="J491" s="14"/>
      <c r="K491" s="14"/>
      <c r="L491" s="3">
        <v>45767</v>
      </c>
      <c r="M491" s="6">
        <v>0.78472222222222221</v>
      </c>
      <c r="N491" s="6">
        <v>0.78680555555555554</v>
      </c>
      <c r="O491" t="s">
        <v>37</v>
      </c>
      <c r="P491" t="s">
        <v>38</v>
      </c>
      <c r="Q491" s="11">
        <v>2.0833333333333259E-3</v>
      </c>
      <c r="V491" t="s">
        <v>161</v>
      </c>
      <c r="Y491" t="s">
        <v>204</v>
      </c>
      <c r="AA491" t="str" cm="1">
        <f t="array" ref="AA491">_xlfn.IFS(AND(CHPP_DELAY[[#This Row],[Column1]]="",CHPP_DELAY[[#This Row],[Column2]]=""),"",CHPP_DELAY[[#This Row],[Column1]]&lt;&gt;"",CHPP_DELAY[[#This Row],[Column1]],CHPP_DELAY[[#This Row],[Column2]]&lt;&gt;"",CHPP_DELAY[[#This Row],[Column2]])</f>
        <v>Vibrating feeder_chute_block (due to sticky material)</v>
      </c>
    </row>
    <row r="492" spans="2:27" x14ac:dyDescent="0.25">
      <c r="B492" s="7">
        <f>_xlfn.ISOWEEKNUM(CHPP_DELAY[[#This Row],[DATE]])</f>
        <v>16</v>
      </c>
      <c r="C492" s="2" t="str">
        <f>UPPER(TEXT(MONTH(CHPP_DELAY[[#This Row],[DATE]])*29,"mmm"))</f>
        <v>APR</v>
      </c>
      <c r="D492" s="27">
        <f>YEAR(CHPP_DELAY[[#This Row],[DATE]])</f>
        <v>2025</v>
      </c>
      <c r="E492" s="11">
        <f>(CHPP_DELAY[[#This Row],[START]]-CHPP_DELAY[[#This Row],[STOP]])*24</f>
        <v>6.666666666666643E-2</v>
      </c>
      <c r="F492" s="14" t="str" cm="1">
        <f t="array" ref="F492">_xlfn.IFNA(_xlfn.IFS(CHPP_DELAY[[#This Row],[SCH MTN]]&lt;&gt;"","Scheduled",CHPP_DELAY[[#This Row],[UNSCH MTN]]&lt;&gt;"","Unscheduled"),"")</f>
        <v/>
      </c>
      <c r="G492" s="26">
        <f>24*(DAY(EOMONTH(CHPP_DELAY[[#This Row],[DATE]],0)))</f>
        <v>720</v>
      </c>
      <c r="H492" s="14">
        <v>0.85</v>
      </c>
      <c r="I492" s="14">
        <v>0.9</v>
      </c>
      <c r="J492" s="14"/>
      <c r="K492" s="14"/>
      <c r="L492" s="3">
        <v>45767</v>
      </c>
      <c r="M492" s="6">
        <v>0.89513888888888893</v>
      </c>
      <c r="N492" s="6">
        <v>0.8979166666666667</v>
      </c>
      <c r="O492" t="s">
        <v>37</v>
      </c>
      <c r="P492" t="s">
        <v>38</v>
      </c>
      <c r="Q492" s="11">
        <v>2.7777777777777679E-3</v>
      </c>
      <c r="V492" t="s">
        <v>161</v>
      </c>
      <c r="Y492" t="s">
        <v>204</v>
      </c>
      <c r="AA492" t="str" cm="1">
        <f t="array" ref="AA492">_xlfn.IFS(AND(CHPP_DELAY[[#This Row],[Column1]]="",CHPP_DELAY[[#This Row],[Column2]]=""),"",CHPP_DELAY[[#This Row],[Column1]]&lt;&gt;"",CHPP_DELAY[[#This Row],[Column1]],CHPP_DELAY[[#This Row],[Column2]]&lt;&gt;"",CHPP_DELAY[[#This Row],[Column2]])</f>
        <v>Vibrating feeder_chute_block (due to sticky material)</v>
      </c>
    </row>
    <row r="493" spans="2:27" x14ac:dyDescent="0.25">
      <c r="B493" s="7">
        <f>_xlfn.ISOWEEKNUM(CHPP_DELAY[[#This Row],[DATE]])</f>
        <v>16</v>
      </c>
      <c r="C493" s="2" t="str">
        <f>UPPER(TEXT(MONTH(CHPP_DELAY[[#This Row],[DATE]])*29,"mmm"))</f>
        <v>APR</v>
      </c>
      <c r="D493" s="27">
        <f>YEAR(CHPP_DELAY[[#This Row],[DATE]])</f>
        <v>2025</v>
      </c>
      <c r="E493" s="11">
        <f>(CHPP_DELAY[[#This Row],[START]]-CHPP_DELAY[[#This Row],[STOP]])*24</f>
        <v>0.46666666666666501</v>
      </c>
      <c r="F493" s="14" t="str" cm="1">
        <f t="array" ref="F493">_xlfn.IFNA(_xlfn.IFS(CHPP_DELAY[[#This Row],[SCH MTN]]&lt;&gt;"","Scheduled",CHPP_DELAY[[#This Row],[UNSCH MTN]]&lt;&gt;"","Unscheduled"),"")</f>
        <v/>
      </c>
      <c r="G493" s="26">
        <f>24*(DAY(EOMONTH(CHPP_DELAY[[#This Row],[DATE]],0)))</f>
        <v>720</v>
      </c>
      <c r="H493" s="14">
        <v>0.85</v>
      </c>
      <c r="I493" s="14">
        <v>0.9</v>
      </c>
      <c r="J493" s="14"/>
      <c r="K493" s="14"/>
      <c r="L493" s="3">
        <v>45767</v>
      </c>
      <c r="M493" s="6">
        <v>0.99444444444444446</v>
      </c>
      <c r="N493" s="6">
        <v>1.0138888888888888</v>
      </c>
      <c r="O493" t="s">
        <v>81</v>
      </c>
      <c r="P493" t="s">
        <v>82</v>
      </c>
      <c r="Q493" s="11">
        <v>1.9444444444444375E-2</v>
      </c>
      <c r="V493" t="s">
        <v>175</v>
      </c>
      <c r="Y493" t="s">
        <v>836</v>
      </c>
      <c r="AA493" t="str" cm="1">
        <f t="array" ref="AA493">_xlfn.IFS(AND(CHPP_DELAY[[#This Row],[Column1]]="",CHPP_DELAY[[#This Row],[Column2]]=""),"",CHPP_DELAY[[#This Row],[Column1]]&lt;&gt;"",CHPP_DELAY[[#This Row],[Column1]],CHPP_DELAY[[#This Row],[Column2]]&lt;&gt;"",CHPP_DELAY[[#This Row],[Column2]])</f>
        <v>Plant Feed Bin_low level (due to only one Loader available)</v>
      </c>
    </row>
    <row r="494" spans="2:27" x14ac:dyDescent="0.25">
      <c r="B494" s="7">
        <f>_xlfn.ISOWEEKNUM(CHPP_DELAY[[#This Row],[DATE]])</f>
        <v>17</v>
      </c>
      <c r="C494" s="2" t="str">
        <f>UPPER(TEXT(MONTH(CHPP_DELAY[[#This Row],[DATE]])*29,"mmm"))</f>
        <v>APR</v>
      </c>
      <c r="D494" s="27">
        <f>YEAR(CHPP_DELAY[[#This Row],[DATE]])</f>
        <v>2025</v>
      </c>
      <c r="E494" s="11">
        <f>(CHPP_DELAY[[#This Row],[START]]-CHPP_DELAY[[#This Row],[STOP]])*24</f>
        <v>2.2333333333333334</v>
      </c>
      <c r="F494" s="14" t="str" cm="1">
        <f t="array" ref="F494">_xlfn.IFNA(_xlfn.IFS(CHPP_DELAY[[#This Row],[SCH MTN]]&lt;&gt;"","Scheduled",CHPP_DELAY[[#This Row],[UNSCH MTN]]&lt;&gt;"","Unscheduled"),"")</f>
        <v/>
      </c>
      <c r="G494" s="26">
        <f>24*(DAY(EOMONTH(CHPP_DELAY[[#This Row],[DATE]],0)))</f>
        <v>720</v>
      </c>
      <c r="H494" s="14">
        <v>0.85</v>
      </c>
      <c r="I494" s="14">
        <v>0.9</v>
      </c>
      <c r="J494" s="14"/>
      <c r="K494" s="14"/>
      <c r="L494" s="3">
        <v>45768</v>
      </c>
      <c r="M494" s="6">
        <v>0.35625000000000001</v>
      </c>
      <c r="N494" s="6">
        <v>0.44930555555555557</v>
      </c>
      <c r="O494" t="s">
        <v>837</v>
      </c>
      <c r="P494" t="s">
        <v>29</v>
      </c>
      <c r="Q494" s="11">
        <v>9.3055555555555558E-2</v>
      </c>
      <c r="V494" t="s">
        <v>161</v>
      </c>
      <c r="Y494" t="s">
        <v>838</v>
      </c>
      <c r="AA494" t="str" cm="1">
        <f t="array" ref="AA494">_xlfn.IFS(AND(CHPP_DELAY[[#This Row],[Column1]]="",CHPP_DELAY[[#This Row],[Column2]]=""),"",CHPP_DELAY[[#This Row],[Column1]]&lt;&gt;"",CHPP_DELAY[[#This Row],[Column1]],CHPP_DELAY[[#This Row],[Column2]]&lt;&gt;"",CHPP_DELAY[[#This Row],[Column2]])</f>
        <v>Thickener_bed mass and torque_high (due to material low yield)</v>
      </c>
    </row>
    <row r="495" spans="2:27" x14ac:dyDescent="0.25">
      <c r="B495" s="7">
        <f>_xlfn.ISOWEEKNUM(CHPP_DELAY[[#This Row],[DATE]])</f>
        <v>17</v>
      </c>
      <c r="C495" s="2" t="str">
        <f>UPPER(TEXT(MONTH(CHPP_DELAY[[#This Row],[DATE]])*29,"mmm"))</f>
        <v>APR</v>
      </c>
      <c r="D495" s="27">
        <f>YEAR(CHPP_DELAY[[#This Row],[DATE]])</f>
        <v>2025</v>
      </c>
      <c r="E495" s="11">
        <f>(CHPP_DELAY[[#This Row],[START]]-CHPP_DELAY[[#This Row],[STOP]])*24</f>
        <v>6.666666666666643E-2</v>
      </c>
      <c r="F495" s="14" t="str" cm="1">
        <f t="array" ref="F495">_xlfn.IFNA(_xlfn.IFS(CHPP_DELAY[[#This Row],[SCH MTN]]&lt;&gt;"","Scheduled",CHPP_DELAY[[#This Row],[UNSCH MTN]]&lt;&gt;"","Unscheduled"),"")</f>
        <v>Unscheduled</v>
      </c>
      <c r="G495" s="26">
        <f>24*(DAY(EOMONTH(CHPP_DELAY[[#This Row],[DATE]],0)))</f>
        <v>720</v>
      </c>
      <c r="H495" s="14">
        <v>0.85</v>
      </c>
      <c r="I495" s="14">
        <v>0.9</v>
      </c>
      <c r="J495" s="14"/>
      <c r="K495" s="14"/>
      <c r="L495" s="3">
        <v>45769</v>
      </c>
      <c r="M495" s="6">
        <v>0.34652777777777777</v>
      </c>
      <c r="N495" s="6">
        <v>0.34930555555555554</v>
      </c>
      <c r="O495" t="s">
        <v>43</v>
      </c>
      <c r="P495" t="s">
        <v>44</v>
      </c>
      <c r="Q495" s="11">
        <v>2.7777777777777679E-3</v>
      </c>
      <c r="S495" t="s">
        <v>155</v>
      </c>
      <c r="Y495" t="s">
        <v>839</v>
      </c>
      <c r="AA495" t="str" cm="1">
        <f t="array" ref="AA495">_xlfn.IFS(AND(CHPP_DELAY[[#This Row],[Column1]]="",CHPP_DELAY[[#This Row],[Column2]]=""),"",CHPP_DELAY[[#This Row],[Column1]]&lt;&gt;"",CHPP_DELAY[[#This Row],[Column1]],CHPP_DELAY[[#This Row],[Column2]]&lt;&gt;"",CHPP_DELAY[[#This Row],[Column2]])</f>
        <v>HM Cyclone_induction (due to welding)</v>
      </c>
    </row>
    <row r="496" spans="2:27" x14ac:dyDescent="0.25">
      <c r="B496" s="7">
        <f>_xlfn.ISOWEEKNUM(CHPP_DELAY[[#This Row],[DATE]])</f>
        <v>17</v>
      </c>
      <c r="C496" s="2" t="str">
        <f>UPPER(TEXT(MONTH(CHPP_DELAY[[#This Row],[DATE]])*29,"mmm"))</f>
        <v>APR</v>
      </c>
      <c r="D496" s="27">
        <f>YEAR(CHPP_DELAY[[#This Row],[DATE]])</f>
        <v>2025</v>
      </c>
      <c r="E496" s="11">
        <f>(CHPP_DELAY[[#This Row],[START]]-CHPP_DELAY[[#This Row],[STOP]])*24</f>
        <v>0.91666666666666607</v>
      </c>
      <c r="F496" s="14" t="str" cm="1">
        <f t="array" ref="F496">_xlfn.IFNA(_xlfn.IFS(CHPP_DELAY[[#This Row],[SCH MTN]]&lt;&gt;"","Scheduled",CHPP_DELAY[[#This Row],[UNSCH MTN]]&lt;&gt;"","Unscheduled"),"")</f>
        <v/>
      </c>
      <c r="G496" s="26">
        <f>24*(DAY(EOMONTH(CHPP_DELAY[[#This Row],[DATE]],0)))</f>
        <v>720</v>
      </c>
      <c r="H496" s="14">
        <v>0.85</v>
      </c>
      <c r="I496" s="14">
        <v>0.9</v>
      </c>
      <c r="J496" s="14"/>
      <c r="K496" s="14"/>
      <c r="L496" s="3">
        <v>45769</v>
      </c>
      <c r="M496" s="6">
        <v>0.59444444444444444</v>
      </c>
      <c r="N496" s="6">
        <v>0.63263888888888886</v>
      </c>
      <c r="O496" t="s">
        <v>837</v>
      </c>
      <c r="P496" t="s">
        <v>29</v>
      </c>
      <c r="Q496" s="11">
        <v>3.819444444444442E-2</v>
      </c>
      <c r="V496" t="s">
        <v>161</v>
      </c>
      <c r="Y496" t="s">
        <v>840</v>
      </c>
      <c r="AA496" t="str" cm="1">
        <f t="array" ref="AA496">_xlfn.IFS(AND(CHPP_DELAY[[#This Row],[Column1]]="",CHPP_DELAY[[#This Row],[Column2]]=""),"",CHPP_DELAY[[#This Row],[Column1]]&lt;&gt;"",CHPP_DELAY[[#This Row],[Column1]],CHPP_DELAY[[#This Row],[Column2]]&lt;&gt;"",CHPP_DELAY[[#This Row],[Column2]])</f>
        <v>Thickener_material cannot setling (due to much clay contamination)</v>
      </c>
    </row>
    <row r="497" spans="2:27" x14ac:dyDescent="0.25">
      <c r="B497" s="7">
        <f>_xlfn.ISOWEEKNUM(CHPP_DELAY[[#This Row],[DATE]])</f>
        <v>17</v>
      </c>
      <c r="C497" s="2" t="str">
        <f>UPPER(TEXT(MONTH(CHPP_DELAY[[#This Row],[DATE]])*29,"mmm"))</f>
        <v>APR</v>
      </c>
      <c r="D497" s="27">
        <f>YEAR(CHPP_DELAY[[#This Row],[DATE]])</f>
        <v>2025</v>
      </c>
      <c r="E497" s="11">
        <f>(CHPP_DELAY[[#This Row],[START]]-CHPP_DELAY[[#This Row],[STOP]])*24</f>
        <v>0.21666666666666856</v>
      </c>
      <c r="F497" s="14" t="str" cm="1">
        <f t="array" ref="F497">_xlfn.IFNA(_xlfn.IFS(CHPP_DELAY[[#This Row],[SCH MTN]]&lt;&gt;"","Scheduled",CHPP_DELAY[[#This Row],[UNSCH MTN]]&lt;&gt;"","Unscheduled"),"")</f>
        <v>Unscheduled</v>
      </c>
      <c r="G497" s="26">
        <f>24*(DAY(EOMONTH(CHPP_DELAY[[#This Row],[DATE]],0)))</f>
        <v>720</v>
      </c>
      <c r="H497" s="14">
        <v>0.85</v>
      </c>
      <c r="I497" s="14">
        <v>0.9</v>
      </c>
      <c r="J497" s="14"/>
      <c r="K497" s="14"/>
      <c r="L497" s="3">
        <v>45769</v>
      </c>
      <c r="M497" s="6">
        <v>0.63263888888888886</v>
      </c>
      <c r="N497" s="6">
        <v>0.64166666666666672</v>
      </c>
      <c r="O497" t="s">
        <v>16</v>
      </c>
      <c r="P497" t="s">
        <v>17</v>
      </c>
      <c r="Q497" s="11">
        <v>9.0277777777778567E-3</v>
      </c>
      <c r="S497" t="s">
        <v>155</v>
      </c>
      <c r="Y497" t="s">
        <v>183</v>
      </c>
      <c r="AA497" t="str" cm="1">
        <f t="array" ref="AA497">_xlfn.IFS(AND(CHPP_DELAY[[#This Row],[Column1]]="",CHPP_DELAY[[#This Row],[Column2]]=""),"",CHPP_DELAY[[#This Row],[Column1]]&lt;&gt;"",CHPP_DELAY[[#This Row],[Column1]],CHPP_DELAY[[#This Row],[Column2]]&lt;&gt;"",CHPP_DELAY[[#This Row],[Column2]])</f>
        <v>Desliming screen_panel_replace (due to panel broken)</v>
      </c>
    </row>
    <row r="498" spans="2:27" x14ac:dyDescent="0.25">
      <c r="B498" s="7">
        <f>_xlfn.ISOWEEKNUM(CHPP_DELAY[[#This Row],[DATE]])</f>
        <v>17</v>
      </c>
      <c r="C498" s="2" t="str">
        <f>UPPER(TEXT(MONTH(CHPP_DELAY[[#This Row],[DATE]])*29,"mmm"))</f>
        <v>APR</v>
      </c>
      <c r="D498" s="27">
        <f>YEAR(CHPP_DELAY[[#This Row],[DATE]])</f>
        <v>2025</v>
      </c>
      <c r="E498" s="11">
        <f>(CHPP_DELAY[[#This Row],[START]]-CHPP_DELAY[[#This Row],[STOP]])*24</f>
        <v>8.3333333333333037E-2</v>
      </c>
      <c r="F498" s="14" t="str" cm="1">
        <f t="array" ref="F498">_xlfn.IFNA(_xlfn.IFS(CHPP_DELAY[[#This Row],[SCH MTN]]&lt;&gt;"","Scheduled",CHPP_DELAY[[#This Row],[UNSCH MTN]]&lt;&gt;"","Unscheduled"),"")</f>
        <v>Unscheduled</v>
      </c>
      <c r="G498" s="26">
        <f>24*(DAY(EOMONTH(CHPP_DELAY[[#This Row],[DATE]],0)))</f>
        <v>720</v>
      </c>
      <c r="H498" s="14">
        <v>0.85</v>
      </c>
      <c r="I498" s="14">
        <v>0.9</v>
      </c>
      <c r="J498" s="14"/>
      <c r="K498" s="14"/>
      <c r="L498" s="3">
        <v>45770</v>
      </c>
      <c r="M498" s="6">
        <v>0.74444444444444446</v>
      </c>
      <c r="N498" s="6">
        <v>0.74791666666666667</v>
      </c>
      <c r="O498" t="s">
        <v>19</v>
      </c>
      <c r="P498" t="s">
        <v>20</v>
      </c>
      <c r="Q498" s="11">
        <v>3.4722222222222099E-3</v>
      </c>
      <c r="S498" t="s">
        <v>155</v>
      </c>
      <c r="Y498" t="s">
        <v>123</v>
      </c>
      <c r="AA498" t="str" cm="1">
        <f t="array" ref="AA49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499" spans="2:27" x14ac:dyDescent="0.25">
      <c r="B499" s="7">
        <f>_xlfn.ISOWEEKNUM(CHPP_DELAY[[#This Row],[DATE]])</f>
        <v>17</v>
      </c>
      <c r="C499" s="2" t="str">
        <f>UPPER(TEXT(MONTH(CHPP_DELAY[[#This Row],[DATE]])*29,"mmm"))</f>
        <v>APR</v>
      </c>
      <c r="D499" s="27">
        <f>YEAR(CHPP_DELAY[[#This Row],[DATE]])</f>
        <v>2025</v>
      </c>
      <c r="E499" s="11">
        <f>(CHPP_DELAY[[#This Row],[START]]-CHPP_DELAY[[#This Row],[STOP]])*24</f>
        <v>0.41666666666666519</v>
      </c>
      <c r="F499" s="14" t="str" cm="1">
        <f t="array" ref="F499">_xlfn.IFNA(_xlfn.IFS(CHPP_DELAY[[#This Row],[SCH MTN]]&lt;&gt;"","Scheduled",CHPP_DELAY[[#This Row],[UNSCH MTN]]&lt;&gt;"","Unscheduled"),"")</f>
        <v>Unscheduled</v>
      </c>
      <c r="G499" s="26">
        <f>24*(DAY(EOMONTH(CHPP_DELAY[[#This Row],[DATE]],0)))</f>
        <v>720</v>
      </c>
      <c r="H499" s="14">
        <v>0.85</v>
      </c>
      <c r="I499" s="14">
        <v>0.9</v>
      </c>
      <c r="J499" s="14"/>
      <c r="K499" s="14"/>
      <c r="L499" s="3">
        <v>45770</v>
      </c>
      <c r="M499" s="6">
        <v>0.74791666666666667</v>
      </c>
      <c r="N499" s="6">
        <v>0.76527777777777772</v>
      </c>
      <c r="O499" t="s">
        <v>16</v>
      </c>
      <c r="P499" t="s">
        <v>17</v>
      </c>
      <c r="Q499" s="11">
        <v>1.7361111111111049E-2</v>
      </c>
      <c r="S499" t="s">
        <v>155</v>
      </c>
      <c r="Y499" t="s">
        <v>841</v>
      </c>
      <c r="AA499" t="str" cm="1">
        <f t="array" ref="AA499">_xlfn.IFS(AND(CHPP_DELAY[[#This Row],[Column1]]="",CHPP_DELAY[[#This Row],[Column2]]=""),"",CHPP_DELAY[[#This Row],[Column1]]&lt;&gt;"",CHPP_DELAY[[#This Row],[Column1]],CHPP_DELAY[[#This Row],[Column2]]&lt;&gt;"",CHPP_DELAY[[#This Row],[Column2]])</f>
        <v>Desliming screen_polysnap_detached (due to polysnap is loose)</v>
      </c>
    </row>
    <row r="500" spans="2:27" x14ac:dyDescent="0.25">
      <c r="B500" s="7">
        <f>_xlfn.ISOWEEKNUM(CHPP_DELAY[[#This Row],[DATE]])</f>
        <v>17</v>
      </c>
      <c r="C500" s="2" t="str">
        <f>UPPER(TEXT(MONTH(CHPP_DELAY[[#This Row],[DATE]])*29,"mmm"))</f>
        <v>APR</v>
      </c>
      <c r="D500" s="27">
        <f>YEAR(CHPP_DELAY[[#This Row],[DATE]])</f>
        <v>2025</v>
      </c>
      <c r="E500" s="11">
        <f>(CHPP_DELAY[[#This Row],[START]]-CHPP_DELAY[[#This Row],[STOP]])*24</f>
        <v>3</v>
      </c>
      <c r="F500" s="14" t="str" cm="1">
        <f t="array" ref="F500">_xlfn.IFNA(_xlfn.IFS(CHPP_DELAY[[#This Row],[SCH MTN]]&lt;&gt;"","Scheduled",CHPP_DELAY[[#This Row],[UNSCH MTN]]&lt;&gt;"","Unscheduled"),"")</f>
        <v/>
      </c>
      <c r="G500" s="26">
        <f>24*(DAY(EOMONTH(CHPP_DELAY[[#This Row],[DATE]],0)))</f>
        <v>720</v>
      </c>
      <c r="H500" s="14">
        <v>0.85</v>
      </c>
      <c r="I500" s="14">
        <v>0.9</v>
      </c>
      <c r="J500" s="14"/>
      <c r="K500" s="14"/>
      <c r="L500" s="3">
        <v>45771</v>
      </c>
      <c r="M500" s="6">
        <v>1.125</v>
      </c>
      <c r="N500" s="6">
        <v>1.25</v>
      </c>
      <c r="O500" t="s">
        <v>837</v>
      </c>
      <c r="P500" t="s">
        <v>29</v>
      </c>
      <c r="Q500" s="11">
        <v>0.125</v>
      </c>
      <c r="V500" t="s">
        <v>161</v>
      </c>
      <c r="Y500" t="s">
        <v>842</v>
      </c>
      <c r="AA500" t="str" cm="1">
        <f t="array" ref="AA500">_xlfn.IFS(AND(CHPP_DELAY[[#This Row],[Column1]]="",CHPP_DELAY[[#This Row],[Column2]]=""),"",CHPP_DELAY[[#This Row],[Column1]]&lt;&gt;"",CHPP_DELAY[[#This Row],[Column1]],CHPP_DELAY[[#This Row],[Column2]]&lt;&gt;"",CHPP_DELAY[[#This Row],[Column2]])</f>
        <v>Thickener_torque_high (due to due to low yield material)</v>
      </c>
    </row>
    <row r="501" spans="2:27" x14ac:dyDescent="0.25">
      <c r="B501" s="7">
        <f>_xlfn.ISOWEEKNUM(CHPP_DELAY[[#This Row],[DATE]])</f>
        <v>17</v>
      </c>
      <c r="C501" s="2" t="str">
        <f>UPPER(TEXT(MONTH(CHPP_DELAY[[#This Row],[DATE]])*29,"mmm"))</f>
        <v>APR</v>
      </c>
      <c r="D501" s="27">
        <f>YEAR(CHPP_DELAY[[#This Row],[DATE]])</f>
        <v>2025</v>
      </c>
      <c r="E501" s="11">
        <f>(CHPP_DELAY[[#This Row],[START]]-CHPP_DELAY[[#This Row],[STOP]])*24</f>
        <v>6.666666666666643E-2</v>
      </c>
      <c r="F501" s="14" t="str" cm="1">
        <f t="array" ref="F501">_xlfn.IFNA(_xlfn.IFS(CHPP_DELAY[[#This Row],[SCH MTN]]&lt;&gt;"","Scheduled",CHPP_DELAY[[#This Row],[UNSCH MTN]]&lt;&gt;"","Unscheduled"),"")</f>
        <v/>
      </c>
      <c r="G501" s="26">
        <f>24*(DAY(EOMONTH(CHPP_DELAY[[#This Row],[DATE]],0)))</f>
        <v>720</v>
      </c>
      <c r="H501" s="14">
        <v>0.85</v>
      </c>
      <c r="I501" s="14">
        <v>0.9</v>
      </c>
      <c r="J501" s="14"/>
      <c r="K501" s="14"/>
      <c r="L501" s="3">
        <v>45772</v>
      </c>
      <c r="M501" s="6">
        <v>0.25</v>
      </c>
      <c r="N501" s="6">
        <v>0.25277777777777777</v>
      </c>
      <c r="O501" t="s">
        <v>837</v>
      </c>
      <c r="P501" t="s">
        <v>29</v>
      </c>
      <c r="Q501" s="11">
        <v>2.7777777777777679E-3</v>
      </c>
      <c r="V501" t="s">
        <v>161</v>
      </c>
      <c r="Y501" t="s">
        <v>843</v>
      </c>
      <c r="AA501" t="str" cm="1">
        <f t="array" ref="AA501">_xlfn.IFS(AND(CHPP_DELAY[[#This Row],[Column1]]="",CHPP_DELAY[[#This Row],[Column2]]=""),"",CHPP_DELAY[[#This Row],[Column1]]&lt;&gt;"",CHPP_DELAY[[#This Row],[Column1]],CHPP_DELAY[[#This Row],[Column2]]&lt;&gt;"",CHPP_DELAY[[#This Row],[Column2]])</f>
        <v>Thickener_torque_high (due to material low yield)</v>
      </c>
    </row>
    <row r="502" spans="2:27" x14ac:dyDescent="0.25">
      <c r="B502" s="7">
        <f>_xlfn.ISOWEEKNUM(CHPP_DELAY[[#This Row],[DATE]])</f>
        <v>17</v>
      </c>
      <c r="C502" s="2" t="str">
        <f>UPPER(TEXT(MONTH(CHPP_DELAY[[#This Row],[DATE]])*29,"mmm"))</f>
        <v>APR</v>
      </c>
      <c r="D502" s="27">
        <f>YEAR(CHPP_DELAY[[#This Row],[DATE]])</f>
        <v>2025</v>
      </c>
      <c r="E502" s="11">
        <f>(CHPP_DELAY[[#This Row],[START]]-CHPP_DELAY[[#This Row],[STOP]])*24</f>
        <v>10.033333333333333</v>
      </c>
      <c r="F502" s="14" t="str" cm="1">
        <f t="array" ref="F502">_xlfn.IFNA(_xlfn.IFS(CHPP_DELAY[[#This Row],[SCH MTN]]&lt;&gt;"","Scheduled",CHPP_DELAY[[#This Row],[UNSCH MTN]]&lt;&gt;"","Unscheduled"),"")</f>
        <v>Unscheduled</v>
      </c>
      <c r="G502" s="26">
        <f>24*(DAY(EOMONTH(CHPP_DELAY[[#This Row],[DATE]],0)))</f>
        <v>720</v>
      </c>
      <c r="H502" s="14">
        <v>0.85</v>
      </c>
      <c r="I502" s="14">
        <v>0.9</v>
      </c>
      <c r="J502" s="14"/>
      <c r="K502" s="14"/>
      <c r="L502" s="3">
        <v>45772</v>
      </c>
      <c r="M502" s="6">
        <v>0.25833333333333336</v>
      </c>
      <c r="N502" s="6">
        <v>0.67638888888888893</v>
      </c>
      <c r="O502" t="s">
        <v>43</v>
      </c>
      <c r="P502" t="s">
        <v>44</v>
      </c>
      <c r="Q502" s="11">
        <v>0.41805555555555557</v>
      </c>
      <c r="S502" t="s">
        <v>155</v>
      </c>
      <c r="Y502" t="s">
        <v>844</v>
      </c>
      <c r="AA502" t="str" cm="1">
        <f t="array" ref="AA502">_xlfn.IFS(AND(CHPP_DELAY[[#This Row],[Column1]]="",CHPP_DELAY[[#This Row],[Column2]]=""),"",CHPP_DELAY[[#This Row],[Column1]]&lt;&gt;"",CHPP_DELAY[[#This Row],[Column1]],CHPP_DELAY[[#This Row],[Column2]]&lt;&gt;"",CHPP_DELAY[[#This Row],[Column2]])</f>
        <v>HM cyclone_block (due to spigot cover broken)</v>
      </c>
    </row>
    <row r="503" spans="2:27" x14ac:dyDescent="0.25">
      <c r="B503" s="7">
        <f>_xlfn.ISOWEEKNUM(CHPP_DELAY[[#This Row],[DATE]])</f>
        <v>17</v>
      </c>
      <c r="C503" s="2" t="str">
        <f>UPPER(TEXT(MONTH(CHPP_DELAY[[#This Row],[DATE]])*29,"mmm"))</f>
        <v>APR</v>
      </c>
      <c r="D503" s="27">
        <f>YEAR(CHPP_DELAY[[#This Row],[DATE]])</f>
        <v>2025</v>
      </c>
      <c r="E503" s="11">
        <f>(CHPP_DELAY[[#This Row],[START]]-CHPP_DELAY[[#This Row],[STOP]])*24</f>
        <v>0.51666666666666483</v>
      </c>
      <c r="F503" s="14" t="str" cm="1">
        <f t="array" ref="F503">_xlfn.IFNA(_xlfn.IFS(CHPP_DELAY[[#This Row],[SCH MTN]]&lt;&gt;"","Scheduled",CHPP_DELAY[[#This Row],[UNSCH MTN]]&lt;&gt;"","Unscheduled"),"")</f>
        <v>Unscheduled</v>
      </c>
      <c r="G503" s="26">
        <f>24*(DAY(EOMONTH(CHPP_DELAY[[#This Row],[DATE]],0)))</f>
        <v>720</v>
      </c>
      <c r="H503" s="14">
        <v>0.85</v>
      </c>
      <c r="I503" s="14">
        <v>0.9</v>
      </c>
      <c r="J503" s="14"/>
      <c r="K503" s="14"/>
      <c r="L503" s="3">
        <v>45772</v>
      </c>
      <c r="M503" s="6">
        <v>0.74305555555555558</v>
      </c>
      <c r="N503" s="6">
        <v>0.76458333333333328</v>
      </c>
      <c r="O503" t="s">
        <v>56</v>
      </c>
      <c r="P503" t="s">
        <v>59</v>
      </c>
      <c r="Q503" s="11">
        <v>2.1527777777777701E-2</v>
      </c>
      <c r="S503" t="s">
        <v>155</v>
      </c>
      <c r="Y503" t="s">
        <v>845</v>
      </c>
      <c r="AA503" t="str" cm="1">
        <f t="array" ref="AA503">_xlfn.IFS(AND(CHPP_DELAY[[#This Row],[Column1]]="",CHPP_DELAY[[#This Row],[Column2]]=""),"",CHPP_DELAY[[#This Row],[Column1]]&lt;&gt;"",CHPP_DELAY[[#This Row],[Column1]],CHPP_DELAY[[#This Row],[Column2]]&lt;&gt;"",CHPP_DELAY[[#This Row],[Column2]])</f>
        <v>Vacuum disc filter_stuck (due to NDE Bearing Planetary gear broken)</v>
      </c>
    </row>
    <row r="504" spans="2:27" x14ac:dyDescent="0.25">
      <c r="B504" s="7">
        <f>_xlfn.ISOWEEKNUM(CHPP_DELAY[[#This Row],[DATE]])</f>
        <v>17</v>
      </c>
      <c r="C504" s="2" t="str">
        <f>UPPER(TEXT(MONTH(CHPP_DELAY[[#This Row],[DATE]])*29,"mmm"))</f>
        <v>APR</v>
      </c>
      <c r="D504" s="27">
        <f>YEAR(CHPP_DELAY[[#This Row],[DATE]])</f>
        <v>2025</v>
      </c>
      <c r="E504" s="11">
        <f>(CHPP_DELAY[[#This Row],[START]]-CHPP_DELAY[[#This Row],[STOP]])*24</f>
        <v>0.46666666666666501</v>
      </c>
      <c r="F504" s="14" t="str" cm="1">
        <f t="array" ref="F504">_xlfn.IFNA(_xlfn.IFS(CHPP_DELAY[[#This Row],[SCH MTN]]&lt;&gt;"","Scheduled",CHPP_DELAY[[#This Row],[UNSCH MTN]]&lt;&gt;"","Unscheduled"),"")</f>
        <v>Unscheduled</v>
      </c>
      <c r="G504" s="26">
        <f>24*(DAY(EOMONTH(CHPP_DELAY[[#This Row],[DATE]],0)))</f>
        <v>720</v>
      </c>
      <c r="H504" s="14">
        <v>0.85</v>
      </c>
      <c r="I504" s="14">
        <v>0.9</v>
      </c>
      <c r="J504" s="14"/>
      <c r="K504" s="14"/>
      <c r="L504" s="3">
        <v>45772</v>
      </c>
      <c r="M504" s="6">
        <v>1.0006944444444446</v>
      </c>
      <c r="N504" s="6">
        <v>1.0201388888888889</v>
      </c>
      <c r="O504" t="s">
        <v>56</v>
      </c>
      <c r="P504" t="s">
        <v>59</v>
      </c>
      <c r="Q504" s="11">
        <v>1.9444444444444375E-2</v>
      </c>
      <c r="S504" t="s">
        <v>155</v>
      </c>
      <c r="Y504" t="s">
        <v>845</v>
      </c>
      <c r="AA504" t="str" cm="1">
        <f t="array" ref="AA504">_xlfn.IFS(AND(CHPP_DELAY[[#This Row],[Column1]]="",CHPP_DELAY[[#This Row],[Column2]]=""),"",CHPP_DELAY[[#This Row],[Column1]]&lt;&gt;"",CHPP_DELAY[[#This Row],[Column1]],CHPP_DELAY[[#This Row],[Column2]]&lt;&gt;"",CHPP_DELAY[[#This Row],[Column2]])</f>
        <v>Vacuum disc filter_stuck (due to NDE Bearing Planetary gear broken)</v>
      </c>
    </row>
    <row r="505" spans="2:27" x14ac:dyDescent="0.25">
      <c r="B505" s="7">
        <f>_xlfn.ISOWEEKNUM(CHPP_DELAY[[#This Row],[DATE]])</f>
        <v>17</v>
      </c>
      <c r="C505" s="2" t="str">
        <f>UPPER(TEXT(MONTH(CHPP_DELAY[[#This Row],[DATE]])*29,"mmm"))</f>
        <v>APR</v>
      </c>
      <c r="D505" s="27">
        <f>YEAR(CHPP_DELAY[[#This Row],[DATE]])</f>
        <v>2025</v>
      </c>
      <c r="E505" s="11">
        <f>(CHPP_DELAY[[#This Row],[START]]-CHPP_DELAY[[#This Row],[STOP]])*24</f>
        <v>3.3333333333333215E-2</v>
      </c>
      <c r="F505" s="14" t="str" cm="1">
        <f t="array" ref="F505">_xlfn.IFNA(_xlfn.IFS(CHPP_DELAY[[#This Row],[SCH MTN]]&lt;&gt;"","Scheduled",CHPP_DELAY[[#This Row],[UNSCH MTN]]&lt;&gt;"","Unscheduled"),"")</f>
        <v/>
      </c>
      <c r="G505" s="26">
        <f>24*(DAY(EOMONTH(CHPP_DELAY[[#This Row],[DATE]],0)))</f>
        <v>720</v>
      </c>
      <c r="H505" s="14">
        <v>0.85</v>
      </c>
      <c r="I505" s="14">
        <v>0.9</v>
      </c>
      <c r="J505" s="14"/>
      <c r="K505" s="14"/>
      <c r="L505" s="3">
        <v>45773</v>
      </c>
      <c r="M505" s="6">
        <v>0.90208333333333335</v>
      </c>
      <c r="N505" s="6">
        <v>0.90347222222222223</v>
      </c>
      <c r="O505" t="s">
        <v>113</v>
      </c>
      <c r="P505" t="s">
        <v>91</v>
      </c>
      <c r="Q505" s="11">
        <v>1.388888888888884E-3</v>
      </c>
      <c r="U505" t="s">
        <v>157</v>
      </c>
      <c r="Y505" t="s">
        <v>846</v>
      </c>
      <c r="AA505" t="str" cm="1">
        <f t="array" ref="AA505">_xlfn.IFS(AND(CHPP_DELAY[[#This Row],[Column1]]="",CHPP_DELAY[[#This Row],[Column2]]=""),"",CHPP_DELAY[[#This Row],[Column1]]&lt;&gt;"",CHPP_DELAY[[#This Row],[Column1]],CHPP_DELAY[[#This Row],[Column2]]&lt;&gt;"",CHPP_DELAY[[#This Row],[Column2]])</f>
        <v>Fines centrifuge 1425 &amp; 1435_ampere_trip (due to unbalance)</v>
      </c>
    </row>
    <row r="506" spans="2:27" x14ac:dyDescent="0.25">
      <c r="B506" s="7">
        <f>_xlfn.ISOWEEKNUM(CHPP_DELAY[[#This Row],[DATE]])</f>
        <v>17</v>
      </c>
      <c r="C506" s="2" t="str">
        <f>UPPER(TEXT(MONTH(CHPP_DELAY[[#This Row],[DATE]])*29,"mmm"))</f>
        <v>APR</v>
      </c>
      <c r="D506" s="27">
        <f>YEAR(CHPP_DELAY[[#This Row],[DATE]])</f>
        <v>2025</v>
      </c>
      <c r="E506" s="11">
        <f>(CHPP_DELAY[[#This Row],[START]]-CHPP_DELAY[[#This Row],[STOP]])*24</f>
        <v>0.41666666666666785</v>
      </c>
      <c r="F506" s="14" t="str" cm="1">
        <f t="array" ref="F506">_xlfn.IFNA(_xlfn.IFS(CHPP_DELAY[[#This Row],[SCH MTN]]&lt;&gt;"","Scheduled",CHPP_DELAY[[#This Row],[UNSCH MTN]]&lt;&gt;"","Unscheduled"),"")</f>
        <v>Unscheduled</v>
      </c>
      <c r="G506" s="26">
        <f>24*(DAY(EOMONTH(CHPP_DELAY[[#This Row],[DATE]],0)))</f>
        <v>720</v>
      </c>
      <c r="H506" s="14">
        <v>0.85</v>
      </c>
      <c r="I506" s="14">
        <v>0.9</v>
      </c>
      <c r="J506" s="14"/>
      <c r="K506" s="14"/>
      <c r="L506" s="3">
        <v>45773</v>
      </c>
      <c r="M506" s="6">
        <v>1.0590277777777777</v>
      </c>
      <c r="N506" s="6">
        <v>1.0763888888888888</v>
      </c>
      <c r="O506" t="s">
        <v>56</v>
      </c>
      <c r="P506" t="s">
        <v>59</v>
      </c>
      <c r="Q506" s="11">
        <v>1.736111111111116E-2</v>
      </c>
      <c r="S506" t="s">
        <v>155</v>
      </c>
      <c r="Y506" t="s">
        <v>845</v>
      </c>
      <c r="AA506" t="str" cm="1">
        <f t="array" ref="AA506">_xlfn.IFS(AND(CHPP_DELAY[[#This Row],[Column1]]="",CHPP_DELAY[[#This Row],[Column2]]=""),"",CHPP_DELAY[[#This Row],[Column1]]&lt;&gt;"",CHPP_DELAY[[#This Row],[Column1]],CHPP_DELAY[[#This Row],[Column2]]&lt;&gt;"",CHPP_DELAY[[#This Row],[Column2]])</f>
        <v>Vacuum disc filter_stuck (due to NDE Bearing Planetary gear broken)</v>
      </c>
    </row>
    <row r="507" spans="2:27" x14ac:dyDescent="0.25">
      <c r="B507" s="7">
        <f>_xlfn.ISOWEEKNUM(CHPP_DELAY[[#This Row],[DATE]])</f>
        <v>17</v>
      </c>
      <c r="C507" s="2" t="str">
        <f>UPPER(TEXT(MONTH(CHPP_DELAY[[#This Row],[DATE]])*29,"mmm"))</f>
        <v>APR</v>
      </c>
      <c r="D507" s="27">
        <f>YEAR(CHPP_DELAY[[#This Row],[DATE]])</f>
        <v>2025</v>
      </c>
      <c r="E507" s="11">
        <f>(CHPP_DELAY[[#This Row],[START]]-CHPP_DELAY[[#This Row],[STOP]])*24</f>
        <v>1.0000000000000004</v>
      </c>
      <c r="F507" s="14" t="str" cm="1">
        <f t="array" ref="F507">_xlfn.IFNA(_xlfn.IFS(CHPP_DELAY[[#This Row],[SCH MTN]]&lt;&gt;"","Scheduled",CHPP_DELAY[[#This Row],[UNSCH MTN]]&lt;&gt;"","Unscheduled"),"")</f>
        <v/>
      </c>
      <c r="G507" s="26">
        <f>24*(DAY(EOMONTH(CHPP_DELAY[[#This Row],[DATE]],0)))</f>
        <v>720</v>
      </c>
      <c r="H507" s="14">
        <v>0.85</v>
      </c>
      <c r="I507" s="14">
        <v>0.9</v>
      </c>
      <c r="J507" s="14"/>
      <c r="K507" s="14"/>
      <c r="L507" s="3">
        <v>45774</v>
      </c>
      <c r="M507" s="6">
        <v>0.36527777777777776</v>
      </c>
      <c r="N507" s="6">
        <v>0.40694444444444444</v>
      </c>
      <c r="O507" t="s">
        <v>81</v>
      </c>
      <c r="P507" t="s">
        <v>82</v>
      </c>
      <c r="Q507" s="11">
        <v>4.1666666666666685E-2</v>
      </c>
      <c r="V507" t="s">
        <v>173</v>
      </c>
      <c r="Y507" t="s">
        <v>730</v>
      </c>
      <c r="AA507" t="str" cm="1">
        <f t="array" ref="AA507">_xlfn.IFS(AND(CHPP_DELAY[[#This Row],[Column1]]="",CHPP_DELAY[[#This Row],[Column2]]=""),"",CHPP_DELAY[[#This Row],[Column1]]&lt;&gt;"",CHPP_DELAY[[#This Row],[Column1]],CHPP_DELAY[[#This Row],[Column2]]&lt;&gt;"",CHPP_DELAY[[#This Row],[Column2]])</f>
        <v>Plant feed bin_low level (due to Loader breakdown)</v>
      </c>
    </row>
    <row r="508" spans="2:27" x14ac:dyDescent="0.25">
      <c r="B508" s="7">
        <f>_xlfn.ISOWEEKNUM(CHPP_DELAY[[#This Row],[DATE]])</f>
        <v>17</v>
      </c>
      <c r="C508" s="2" t="str">
        <f>UPPER(TEXT(MONTH(CHPP_DELAY[[#This Row],[DATE]])*29,"mmm"))</f>
        <v>APR</v>
      </c>
      <c r="D508" s="27">
        <f>YEAR(CHPP_DELAY[[#This Row],[DATE]])</f>
        <v>2025</v>
      </c>
      <c r="E508" s="11">
        <f>(CHPP_DELAY[[#This Row],[START]]-CHPP_DELAY[[#This Row],[STOP]])*24</f>
        <v>2.4666666666666659</v>
      </c>
      <c r="F508" s="14" t="str" cm="1">
        <f t="array" ref="F508">_xlfn.IFNA(_xlfn.IFS(CHPP_DELAY[[#This Row],[SCH MTN]]&lt;&gt;"","Scheduled",CHPP_DELAY[[#This Row],[UNSCH MTN]]&lt;&gt;"","Unscheduled"),"")</f>
        <v>Unscheduled</v>
      </c>
      <c r="G508" s="26">
        <f>24*(DAY(EOMONTH(CHPP_DELAY[[#This Row],[DATE]],0)))</f>
        <v>720</v>
      </c>
      <c r="H508" s="14">
        <v>0.85</v>
      </c>
      <c r="I508" s="14">
        <v>0.9</v>
      </c>
      <c r="J508" s="14"/>
      <c r="K508" s="14"/>
      <c r="L508" s="3">
        <v>45774</v>
      </c>
      <c r="M508" s="6">
        <v>0.40694444444444444</v>
      </c>
      <c r="N508" s="6">
        <v>0.50972222222222219</v>
      </c>
      <c r="O508" t="s">
        <v>22</v>
      </c>
      <c r="P508" t="s">
        <v>108</v>
      </c>
      <c r="Q508" s="11">
        <v>0.10277777777777775</v>
      </c>
      <c r="S508" t="s">
        <v>155</v>
      </c>
      <c r="Y508" t="s">
        <v>847</v>
      </c>
      <c r="AA508" t="str" cm="1">
        <f t="array" ref="AA508">_xlfn.IFS(AND(CHPP_DELAY[[#This Row],[Column1]]="",CHPP_DELAY[[#This Row],[Column2]]=""),"",CHPP_DELAY[[#This Row],[Column1]]&lt;&gt;"",CHPP_DELAY[[#This Row],[Column1]],CHPP_DELAY[[#This Row],[Column2]]&lt;&gt;"",CHPP_DELAY[[#This Row],[Column2]])</f>
        <v>Rejects dewatering screen_polysnap_repair (due to polysnap and side rail broken)</v>
      </c>
    </row>
    <row r="509" spans="2:27" x14ac:dyDescent="0.25">
      <c r="B509" s="7">
        <f>_xlfn.ISOWEEKNUM(CHPP_DELAY[[#This Row],[DATE]])</f>
        <v>17</v>
      </c>
      <c r="C509" s="2" t="str">
        <f>UPPER(TEXT(MONTH(CHPP_DELAY[[#This Row],[DATE]])*29,"mmm"))</f>
        <v>APR</v>
      </c>
      <c r="D509" s="27">
        <f>YEAR(CHPP_DELAY[[#This Row],[DATE]])</f>
        <v>2025</v>
      </c>
      <c r="E509" s="11">
        <f>(CHPP_DELAY[[#This Row],[START]]-CHPP_DELAY[[#This Row],[STOP]])*24</f>
        <v>4.9999999999999822E-2</v>
      </c>
      <c r="F509" s="14" t="str" cm="1">
        <f t="array" ref="F509">_xlfn.IFNA(_xlfn.IFS(CHPP_DELAY[[#This Row],[SCH MTN]]&lt;&gt;"","Scheduled",CHPP_DELAY[[#This Row],[UNSCH MTN]]&lt;&gt;"","Unscheduled"),"")</f>
        <v/>
      </c>
      <c r="G509" s="26">
        <f>24*(DAY(EOMONTH(CHPP_DELAY[[#This Row],[DATE]],0)))</f>
        <v>720</v>
      </c>
      <c r="H509" s="14">
        <v>0.85</v>
      </c>
      <c r="I509" s="14">
        <v>0.9</v>
      </c>
      <c r="J509" s="14"/>
      <c r="K509" s="14"/>
      <c r="L509" s="3">
        <v>45774</v>
      </c>
      <c r="M509" s="6">
        <v>0.6743055555555556</v>
      </c>
      <c r="N509" s="6">
        <v>0.67638888888888893</v>
      </c>
      <c r="O509" t="s">
        <v>37</v>
      </c>
      <c r="P509" t="s">
        <v>38</v>
      </c>
      <c r="Q509" s="11">
        <v>2.0833333333333259E-3</v>
      </c>
      <c r="V509" t="s">
        <v>161</v>
      </c>
      <c r="Y509" t="s">
        <v>204</v>
      </c>
      <c r="AA509" t="str" cm="1">
        <f t="array" ref="AA509">_xlfn.IFS(AND(CHPP_DELAY[[#This Row],[Column1]]="",CHPP_DELAY[[#This Row],[Column2]]=""),"",CHPP_DELAY[[#This Row],[Column1]]&lt;&gt;"",CHPP_DELAY[[#This Row],[Column1]],CHPP_DELAY[[#This Row],[Column2]]&lt;&gt;"",CHPP_DELAY[[#This Row],[Column2]])</f>
        <v>Vibrating feeder_chute_block (due to sticky material)</v>
      </c>
    </row>
    <row r="510" spans="2:27" x14ac:dyDescent="0.25">
      <c r="B510" s="7">
        <f>_xlfn.ISOWEEKNUM(CHPP_DELAY[[#This Row],[DATE]])</f>
        <v>17</v>
      </c>
      <c r="C510" s="2" t="str">
        <f>UPPER(TEXT(MONTH(CHPP_DELAY[[#This Row],[DATE]])*29,"mmm"))</f>
        <v>APR</v>
      </c>
      <c r="D510" s="27">
        <f>YEAR(CHPP_DELAY[[#This Row],[DATE]])</f>
        <v>2025</v>
      </c>
      <c r="E510" s="11">
        <f>(CHPP_DELAY[[#This Row],[START]]-CHPP_DELAY[[#This Row],[STOP]])*24</f>
        <v>9.9999999999999645E-2</v>
      </c>
      <c r="F510" s="14" t="str" cm="1">
        <f t="array" ref="F510">_xlfn.IFNA(_xlfn.IFS(CHPP_DELAY[[#This Row],[SCH MTN]]&lt;&gt;"","Scheduled",CHPP_DELAY[[#This Row],[UNSCH MTN]]&lt;&gt;"","Unscheduled"),"")</f>
        <v/>
      </c>
      <c r="G510" s="26">
        <f>24*(DAY(EOMONTH(CHPP_DELAY[[#This Row],[DATE]],0)))</f>
        <v>720</v>
      </c>
      <c r="H510" s="14">
        <v>0.85</v>
      </c>
      <c r="I510" s="14">
        <v>0.9</v>
      </c>
      <c r="J510" s="14"/>
      <c r="K510" s="14"/>
      <c r="L510" s="3">
        <v>45774</v>
      </c>
      <c r="M510" s="6">
        <v>0.78263888888888888</v>
      </c>
      <c r="N510" s="6">
        <v>0.78680555555555554</v>
      </c>
      <c r="O510" t="s">
        <v>19</v>
      </c>
      <c r="P510" t="s">
        <v>20</v>
      </c>
      <c r="Q510" s="11">
        <v>4.1666666666666519E-3</v>
      </c>
      <c r="U510" t="s">
        <v>137</v>
      </c>
      <c r="Y510" t="s">
        <v>815</v>
      </c>
      <c r="AA510" t="str" cm="1">
        <f t="array" ref="AA510">_xlfn.IFS(AND(CHPP_DELAY[[#This Row],[Column1]]="",CHPP_DELAY[[#This Row],[Column2]]=""),"",CHPP_DELAY[[#This Row],[Column1]]&lt;&gt;"",CHPP_DELAY[[#This Row],[Column1]],CHPP_DELAY[[#This Row],[Column2]]&lt;&gt;"",CHPP_DELAY[[#This Row],[Column2]])</f>
        <v>Floats screen_chute_build up material (blocked condition when it is above the centrifuge's capacity)</v>
      </c>
    </row>
    <row r="511" spans="2:27" x14ac:dyDescent="0.25">
      <c r="B511" s="7">
        <f>_xlfn.ISOWEEKNUM(CHPP_DELAY[[#This Row],[DATE]])</f>
        <v>17</v>
      </c>
      <c r="C511" s="2" t="str">
        <f>UPPER(TEXT(MONTH(CHPP_DELAY[[#This Row],[DATE]])*29,"mmm"))</f>
        <v>APR</v>
      </c>
      <c r="D511" s="27">
        <f>YEAR(CHPP_DELAY[[#This Row],[DATE]])</f>
        <v>2025</v>
      </c>
      <c r="E511" s="11">
        <f>(CHPP_DELAY[[#This Row],[START]]-CHPP_DELAY[[#This Row],[STOP]])*24</f>
        <v>0.28333333333333233</v>
      </c>
      <c r="F511" s="14" t="str" cm="1">
        <f t="array" ref="F511">_xlfn.IFNA(_xlfn.IFS(CHPP_DELAY[[#This Row],[SCH MTN]]&lt;&gt;"","Scheduled",CHPP_DELAY[[#This Row],[UNSCH MTN]]&lt;&gt;"","Unscheduled"),"")</f>
        <v>Unscheduled</v>
      </c>
      <c r="G511" s="26">
        <f>24*(DAY(EOMONTH(CHPP_DELAY[[#This Row],[DATE]],0)))</f>
        <v>720</v>
      </c>
      <c r="H511" s="14">
        <v>0.85</v>
      </c>
      <c r="I511" s="14">
        <v>0.9</v>
      </c>
      <c r="J511" s="14"/>
      <c r="K511" s="14"/>
      <c r="L511" s="3">
        <v>45774</v>
      </c>
      <c r="M511" s="6">
        <v>0.80277777777777781</v>
      </c>
      <c r="N511" s="6">
        <v>0.81458333333333333</v>
      </c>
      <c r="O511" t="s">
        <v>56</v>
      </c>
      <c r="P511" t="s">
        <v>59</v>
      </c>
      <c r="Q511" s="11">
        <v>1.1805555555555514E-2</v>
      </c>
      <c r="S511" t="s">
        <v>155</v>
      </c>
      <c r="Y511" t="s">
        <v>845</v>
      </c>
      <c r="AA511" t="str" cm="1">
        <f t="array" ref="AA511">_xlfn.IFS(AND(CHPP_DELAY[[#This Row],[Column1]]="",CHPP_DELAY[[#This Row],[Column2]]=""),"",CHPP_DELAY[[#This Row],[Column1]]&lt;&gt;"",CHPP_DELAY[[#This Row],[Column1]],CHPP_DELAY[[#This Row],[Column2]]&lt;&gt;"",CHPP_DELAY[[#This Row],[Column2]])</f>
        <v>Vacuum disc filter_stuck (due to NDE Bearing Planetary gear broken)</v>
      </c>
    </row>
    <row r="512" spans="2:27" x14ac:dyDescent="0.25">
      <c r="B512" s="7">
        <f>_xlfn.ISOWEEKNUM(CHPP_DELAY[[#This Row],[DATE]])</f>
        <v>17</v>
      </c>
      <c r="C512" s="2" t="str">
        <f>UPPER(TEXT(MONTH(CHPP_DELAY[[#This Row],[DATE]])*29,"mmm"))</f>
        <v>APR</v>
      </c>
      <c r="D512" s="27">
        <f>YEAR(CHPP_DELAY[[#This Row],[DATE]])</f>
        <v>2025</v>
      </c>
      <c r="E512" s="11">
        <f>(CHPP_DELAY[[#This Row],[START]]-CHPP_DELAY[[#This Row],[STOP]])*24</f>
        <v>0.38333333333333464</v>
      </c>
      <c r="F512" s="14" t="str" cm="1">
        <f t="array" ref="F512">_xlfn.IFNA(_xlfn.IFS(CHPP_DELAY[[#This Row],[SCH MTN]]&lt;&gt;"","Scheduled",CHPP_DELAY[[#This Row],[UNSCH MTN]]&lt;&gt;"","Unscheduled"),"")</f>
        <v>Unscheduled</v>
      </c>
      <c r="G512" s="26">
        <f>24*(DAY(EOMONTH(CHPP_DELAY[[#This Row],[DATE]],0)))</f>
        <v>720</v>
      </c>
      <c r="H512" s="14">
        <v>0.85</v>
      </c>
      <c r="I512" s="14">
        <v>0.9</v>
      </c>
      <c r="J512" s="14"/>
      <c r="K512" s="14"/>
      <c r="L512" s="3">
        <v>45774</v>
      </c>
      <c r="M512" s="6">
        <v>1.0625</v>
      </c>
      <c r="N512" s="6">
        <v>1.0784722222222223</v>
      </c>
      <c r="O512" t="s">
        <v>56</v>
      </c>
      <c r="P512" t="s">
        <v>59</v>
      </c>
      <c r="Q512" s="11">
        <v>1.5972222222222276E-2</v>
      </c>
      <c r="S512" t="s">
        <v>155</v>
      </c>
      <c r="Y512" t="s">
        <v>845</v>
      </c>
      <c r="AA512" t="str" cm="1">
        <f t="array" ref="AA512">_xlfn.IFS(AND(CHPP_DELAY[[#This Row],[Column1]]="",CHPP_DELAY[[#This Row],[Column2]]=""),"",CHPP_DELAY[[#This Row],[Column1]]&lt;&gt;"",CHPP_DELAY[[#This Row],[Column1]],CHPP_DELAY[[#This Row],[Column2]]&lt;&gt;"",CHPP_DELAY[[#This Row],[Column2]])</f>
        <v>Vacuum disc filter_stuck (due to NDE Bearing Planetary gear broken)</v>
      </c>
    </row>
    <row r="513" spans="2:27" x14ac:dyDescent="0.25">
      <c r="B513" s="7">
        <f>_xlfn.ISOWEEKNUM(CHPP_DELAY[[#This Row],[DATE]])</f>
        <v>18</v>
      </c>
      <c r="C513" s="2" t="str">
        <f>UPPER(TEXT(MONTH(CHPP_DELAY[[#This Row],[DATE]])*29,"mmm"))</f>
        <v>APR</v>
      </c>
      <c r="D513" s="27">
        <f>YEAR(CHPP_DELAY[[#This Row],[DATE]])</f>
        <v>2025</v>
      </c>
      <c r="E513" s="11">
        <f>(CHPP_DELAY[[#This Row],[START]]-CHPP_DELAY[[#This Row],[STOP]])*24</f>
        <v>0.29999999999999893</v>
      </c>
      <c r="F513" s="14" t="str" cm="1">
        <f t="array" ref="F513">_xlfn.IFNA(_xlfn.IFS(CHPP_DELAY[[#This Row],[SCH MTN]]&lt;&gt;"","Scheduled",CHPP_DELAY[[#This Row],[UNSCH MTN]]&lt;&gt;"","Unscheduled"),"")</f>
        <v/>
      </c>
      <c r="G513" s="26">
        <f>24*(DAY(EOMONTH(CHPP_DELAY[[#This Row],[DATE]],0)))</f>
        <v>720</v>
      </c>
      <c r="H513" s="14">
        <v>0.85</v>
      </c>
      <c r="I513" s="14">
        <v>0.9</v>
      </c>
      <c r="J513" s="14"/>
      <c r="K513" s="14"/>
      <c r="L513" s="3">
        <v>45775</v>
      </c>
      <c r="M513" s="6">
        <v>0.25972222222222224</v>
      </c>
      <c r="N513" s="6">
        <v>0.2722222222222222</v>
      </c>
      <c r="O513" t="s">
        <v>81</v>
      </c>
      <c r="P513" t="s">
        <v>82</v>
      </c>
      <c r="Q513" s="11">
        <v>1.2499999999999956E-2</v>
      </c>
      <c r="V513" t="s">
        <v>179</v>
      </c>
      <c r="Y513" t="s">
        <v>848</v>
      </c>
      <c r="AA513" t="str" cm="1">
        <f t="array" ref="AA513">_xlfn.IFS(AND(CHPP_DELAY[[#This Row],[Column1]]="",CHPP_DELAY[[#This Row],[Column2]]=""),"",CHPP_DELAY[[#This Row],[Column1]]&lt;&gt;"",CHPP_DELAY[[#This Row],[Column1]],CHPP_DELAY[[#This Row],[Column2]]&lt;&gt;"",CHPP_DELAY[[#This Row],[Column2]])</f>
        <v>Plant feed bin_low level (due to Loader operator change shift)</v>
      </c>
    </row>
    <row r="514" spans="2:27" x14ac:dyDescent="0.25">
      <c r="B514" s="7">
        <f>_xlfn.ISOWEEKNUM(CHPP_DELAY[[#This Row],[DATE]])</f>
        <v>18</v>
      </c>
      <c r="C514" s="2" t="str">
        <f>UPPER(TEXT(MONTH(CHPP_DELAY[[#This Row],[DATE]])*29,"mmm"))</f>
        <v>APR</v>
      </c>
      <c r="D514" s="27">
        <f>YEAR(CHPP_DELAY[[#This Row],[DATE]])</f>
        <v>2025</v>
      </c>
      <c r="E514" s="11">
        <f>(CHPP_DELAY[[#This Row],[START]]-CHPP_DELAY[[#This Row],[STOP]])*24</f>
        <v>0.9000000000000008</v>
      </c>
      <c r="F514" s="14" t="str" cm="1">
        <f t="array" ref="F514">_xlfn.IFNA(_xlfn.IFS(CHPP_DELAY[[#This Row],[SCH MTN]]&lt;&gt;"","Scheduled",CHPP_DELAY[[#This Row],[UNSCH MTN]]&lt;&gt;"","Unscheduled"),"")</f>
        <v/>
      </c>
      <c r="G514" s="26">
        <f>24*(DAY(EOMONTH(CHPP_DELAY[[#This Row],[DATE]],0)))</f>
        <v>720</v>
      </c>
      <c r="H514" s="14">
        <v>0.85</v>
      </c>
      <c r="I514" s="14">
        <v>0.9</v>
      </c>
      <c r="J514" s="14"/>
      <c r="K514" s="14"/>
      <c r="L514" s="3">
        <v>45775</v>
      </c>
      <c r="M514" s="6">
        <v>0.28749999999999998</v>
      </c>
      <c r="N514" s="6">
        <v>0.32500000000000001</v>
      </c>
      <c r="O514" t="s">
        <v>81</v>
      </c>
      <c r="P514" t="s">
        <v>82</v>
      </c>
      <c r="Q514" s="11">
        <v>3.7500000000000033E-2</v>
      </c>
      <c r="V514" t="s">
        <v>175</v>
      </c>
      <c r="Y514" t="s">
        <v>792</v>
      </c>
      <c r="AA514" t="str" cm="1">
        <f t="array" ref="AA514">_xlfn.IFS(AND(CHPP_DELAY[[#This Row],[Column1]]="",CHPP_DELAY[[#This Row],[Column2]]=""),"",CHPP_DELAY[[#This Row],[Column1]]&lt;&gt;"",CHPP_DELAY[[#This Row],[Column1]],CHPP_DELAY[[#This Row],[Column2]]&lt;&gt;"",CHPP_DELAY[[#This Row],[Column2]])</f>
        <v>Plant feed bin_low level (due to only one Loader available)</v>
      </c>
    </row>
    <row r="515" spans="2:27" x14ac:dyDescent="0.25">
      <c r="B515" s="7">
        <f>_xlfn.ISOWEEKNUM(CHPP_DELAY[[#This Row],[DATE]])</f>
        <v>18</v>
      </c>
      <c r="C515" s="2" t="str">
        <f>UPPER(TEXT(MONTH(CHPP_DELAY[[#This Row],[DATE]])*29,"mmm"))</f>
        <v>APR</v>
      </c>
      <c r="D515" s="27">
        <f>YEAR(CHPP_DELAY[[#This Row],[DATE]])</f>
        <v>2025</v>
      </c>
      <c r="E515" s="11">
        <f>(CHPP_DELAY[[#This Row],[START]]-CHPP_DELAY[[#This Row],[STOP]])*24</f>
        <v>8.3333333333333037E-2</v>
      </c>
      <c r="F515" s="14" t="str" cm="1">
        <f t="array" ref="F515">_xlfn.IFNA(_xlfn.IFS(CHPP_DELAY[[#This Row],[SCH MTN]]&lt;&gt;"","Scheduled",CHPP_DELAY[[#This Row],[UNSCH MTN]]&lt;&gt;"","Unscheduled"),"")</f>
        <v>Unscheduled</v>
      </c>
      <c r="G515" s="26">
        <f>24*(DAY(EOMONTH(CHPP_DELAY[[#This Row],[DATE]],0)))</f>
        <v>720</v>
      </c>
      <c r="H515" s="14">
        <v>0.85</v>
      </c>
      <c r="I515" s="14">
        <v>0.9</v>
      </c>
      <c r="J515" s="14"/>
      <c r="K515" s="14"/>
      <c r="L515" s="3">
        <v>45775</v>
      </c>
      <c r="M515" s="6">
        <v>0.34375</v>
      </c>
      <c r="N515" s="6">
        <v>0.34722222222222221</v>
      </c>
      <c r="O515" t="s">
        <v>16</v>
      </c>
      <c r="P515" t="s">
        <v>17</v>
      </c>
      <c r="Q515" s="11">
        <v>3.4722222222222099E-3</v>
      </c>
      <c r="S515" t="s">
        <v>155</v>
      </c>
      <c r="Y515" t="s">
        <v>849</v>
      </c>
      <c r="AA515" t="str" cm="1">
        <f t="array" ref="AA515">_xlfn.IFS(AND(CHPP_DELAY[[#This Row],[Column1]]="",CHPP_DELAY[[#This Row],[Column2]]=""),"",CHPP_DELAY[[#This Row],[Column1]]&lt;&gt;"",CHPP_DELAY[[#This Row],[Column1]],CHPP_DELAY[[#This Row],[Column2]]&lt;&gt;"",CHPP_DELAY[[#This Row],[Column2]])</f>
        <v>Desliming screen_grizzly_evacuation plate (due to contaminant from wear plate liner at plant feed bin)</v>
      </c>
    </row>
    <row r="516" spans="2:27" x14ac:dyDescent="0.25">
      <c r="B516" s="7">
        <f>_xlfn.ISOWEEKNUM(CHPP_DELAY[[#This Row],[DATE]])</f>
        <v>18</v>
      </c>
      <c r="C516" s="2" t="str">
        <f>UPPER(TEXT(MONTH(CHPP_DELAY[[#This Row],[DATE]])*29,"mmm"))</f>
        <v>APR</v>
      </c>
      <c r="D516" s="27">
        <f>YEAR(CHPP_DELAY[[#This Row],[DATE]])</f>
        <v>2025</v>
      </c>
      <c r="E516" s="11">
        <f>(CHPP_DELAY[[#This Row],[START]]-CHPP_DELAY[[#This Row],[STOP]])*24</f>
        <v>0.30000000000000027</v>
      </c>
      <c r="F516" s="14" t="str" cm="1">
        <f t="array" ref="F516">_xlfn.IFNA(_xlfn.IFS(CHPP_DELAY[[#This Row],[SCH MTN]]&lt;&gt;"","Scheduled",CHPP_DELAY[[#This Row],[UNSCH MTN]]&lt;&gt;"","Unscheduled"),"")</f>
        <v>Unscheduled</v>
      </c>
      <c r="G516" s="26">
        <f>24*(DAY(EOMONTH(CHPP_DELAY[[#This Row],[DATE]],0)))</f>
        <v>720</v>
      </c>
      <c r="H516" s="14">
        <v>0.85</v>
      </c>
      <c r="I516" s="14">
        <v>0.9</v>
      </c>
      <c r="J516" s="14"/>
      <c r="K516" s="14"/>
      <c r="L516" s="3">
        <v>45775</v>
      </c>
      <c r="M516" s="6">
        <v>0.41875000000000001</v>
      </c>
      <c r="N516" s="6">
        <v>0.43125000000000002</v>
      </c>
      <c r="O516" t="s">
        <v>56</v>
      </c>
      <c r="P516" t="s">
        <v>59</v>
      </c>
      <c r="Q516" s="11">
        <v>1.2500000000000011E-2</v>
      </c>
      <c r="S516" t="s">
        <v>155</v>
      </c>
      <c r="Y516" t="s">
        <v>845</v>
      </c>
      <c r="AA516" t="str" cm="1">
        <f t="array" ref="AA516">_xlfn.IFS(AND(CHPP_DELAY[[#This Row],[Column1]]="",CHPP_DELAY[[#This Row],[Column2]]=""),"",CHPP_DELAY[[#This Row],[Column1]]&lt;&gt;"",CHPP_DELAY[[#This Row],[Column1]],CHPP_DELAY[[#This Row],[Column2]]&lt;&gt;"",CHPP_DELAY[[#This Row],[Column2]])</f>
        <v>Vacuum disc filter_stuck (due to NDE Bearing Planetary gear broken)</v>
      </c>
    </row>
    <row r="517" spans="2:27" x14ac:dyDescent="0.25">
      <c r="B517" s="7">
        <f>_xlfn.ISOWEEKNUM(CHPP_DELAY[[#This Row],[DATE]])</f>
        <v>18</v>
      </c>
      <c r="C517" s="2" t="str">
        <f>UPPER(TEXT(MONTH(CHPP_DELAY[[#This Row],[DATE]])*29,"mmm"))</f>
        <v>APR</v>
      </c>
      <c r="D517" s="27">
        <f>YEAR(CHPP_DELAY[[#This Row],[DATE]])</f>
        <v>2025</v>
      </c>
      <c r="E517" s="11">
        <f>(CHPP_DELAY[[#This Row],[START]]-CHPP_DELAY[[#This Row],[STOP]])*24</f>
        <v>0.28333333333333366</v>
      </c>
      <c r="F517" s="14" t="str" cm="1">
        <f t="array" ref="F517">_xlfn.IFNA(_xlfn.IFS(CHPP_DELAY[[#This Row],[SCH MTN]]&lt;&gt;"","Scheduled",CHPP_DELAY[[#This Row],[UNSCH MTN]]&lt;&gt;"","Unscheduled"),"")</f>
        <v/>
      </c>
      <c r="G517" s="26">
        <f>24*(DAY(EOMONTH(CHPP_DELAY[[#This Row],[DATE]],0)))</f>
        <v>720</v>
      </c>
      <c r="H517" s="14">
        <v>0.85</v>
      </c>
      <c r="I517" s="14">
        <v>0.9</v>
      </c>
      <c r="J517" s="14"/>
      <c r="K517" s="14"/>
      <c r="L517" s="3">
        <v>45775</v>
      </c>
      <c r="M517" s="6">
        <v>0.45</v>
      </c>
      <c r="N517" s="6">
        <v>0.46180555555555558</v>
      </c>
      <c r="O517" t="s">
        <v>93</v>
      </c>
      <c r="P517" t="s">
        <v>94</v>
      </c>
      <c r="Q517" s="11">
        <v>1.1805555555555569E-2</v>
      </c>
      <c r="V517" t="s">
        <v>162</v>
      </c>
      <c r="Y517" t="s">
        <v>208</v>
      </c>
      <c r="AA517" t="str" cm="1">
        <f t="array" ref="AA517">_xlfn.IFS(AND(CHPP_DELAY[[#This Row],[Column1]]="",CHPP_DELAY[[#This Row],[Column2]]=""),"",CHPP_DELAY[[#This Row],[Column1]]&lt;&gt;"",CHPP_DELAY[[#This Row],[Column1]],CHPP_DELAY[[#This Row],[Column2]]&lt;&gt;"",CHPP_DELAY[[#This Row],[Column2]])</f>
        <v>Secondary sizer_block (due to sticky material)</v>
      </c>
    </row>
    <row r="518" spans="2:27" x14ac:dyDescent="0.25">
      <c r="B518" s="7">
        <f>_xlfn.ISOWEEKNUM(CHPP_DELAY[[#This Row],[DATE]])</f>
        <v>18</v>
      </c>
      <c r="C518" s="2" t="str">
        <f>UPPER(TEXT(MONTH(CHPP_DELAY[[#This Row],[DATE]])*29,"mmm"))</f>
        <v>APR</v>
      </c>
      <c r="D518" s="27">
        <f>YEAR(CHPP_DELAY[[#This Row],[DATE]])</f>
        <v>2025</v>
      </c>
      <c r="E518" s="11">
        <f>(CHPP_DELAY[[#This Row],[START]]-CHPP_DELAY[[#This Row],[STOP]])*24</f>
        <v>0.26666666666666572</v>
      </c>
      <c r="F518" s="14" t="str" cm="1">
        <f t="array" ref="F518">_xlfn.IFNA(_xlfn.IFS(CHPP_DELAY[[#This Row],[SCH MTN]]&lt;&gt;"","Scheduled",CHPP_DELAY[[#This Row],[UNSCH MTN]]&lt;&gt;"","Unscheduled"),"")</f>
        <v>Unscheduled</v>
      </c>
      <c r="G518" s="26">
        <f>24*(DAY(EOMONTH(CHPP_DELAY[[#This Row],[DATE]],0)))</f>
        <v>720</v>
      </c>
      <c r="H518" s="14">
        <v>0.85</v>
      </c>
      <c r="I518" s="14">
        <v>0.9</v>
      </c>
      <c r="J518" s="14"/>
      <c r="K518" s="14"/>
      <c r="L518" s="3">
        <v>45775</v>
      </c>
      <c r="M518" s="6">
        <v>0.46180555555555558</v>
      </c>
      <c r="N518" s="6">
        <v>0.47291666666666665</v>
      </c>
      <c r="O518" t="s">
        <v>19</v>
      </c>
      <c r="P518" t="s">
        <v>20</v>
      </c>
      <c r="Q518" s="11">
        <v>1.1111111111111072E-2</v>
      </c>
      <c r="S518" t="s">
        <v>155</v>
      </c>
      <c r="Y518" t="s">
        <v>821</v>
      </c>
      <c r="AA518" t="str" cm="1">
        <f t="array" ref="AA518">_xlfn.IFS(AND(CHPP_DELAY[[#This Row],[Column1]]="",CHPP_DELAY[[#This Row],[Column2]]=""),"",CHPP_DELAY[[#This Row],[Column1]]&lt;&gt;"",CHPP_DELAY[[#This Row],[Column1]],CHPP_DELAY[[#This Row],[Column2]]&lt;&gt;"",CHPP_DELAY[[#This Row],[Column2]])</f>
        <v>Floats screen_panel_detached (due to panel broken)</v>
      </c>
    </row>
    <row r="519" spans="2:27" x14ac:dyDescent="0.25">
      <c r="B519" s="7">
        <f>_xlfn.ISOWEEKNUM(CHPP_DELAY[[#This Row],[DATE]])</f>
        <v>18</v>
      </c>
      <c r="C519" s="2" t="str">
        <f>UPPER(TEXT(MONTH(CHPP_DELAY[[#This Row],[DATE]])*29,"mmm"))</f>
        <v>APR</v>
      </c>
      <c r="D519" s="27">
        <f>YEAR(CHPP_DELAY[[#This Row],[DATE]])</f>
        <v>2025</v>
      </c>
      <c r="E519" s="11">
        <f>(CHPP_DELAY[[#This Row],[START]]-CHPP_DELAY[[#This Row],[STOP]])*24</f>
        <v>0.61666666666666714</v>
      </c>
      <c r="F519" s="14" t="str" cm="1">
        <f t="array" ref="F519">_xlfn.IFNA(_xlfn.IFS(CHPP_DELAY[[#This Row],[SCH MTN]]&lt;&gt;"","Scheduled",CHPP_DELAY[[#This Row],[UNSCH MTN]]&lt;&gt;"","Unscheduled"),"")</f>
        <v/>
      </c>
      <c r="G519" s="26">
        <f>24*(DAY(EOMONTH(CHPP_DELAY[[#This Row],[DATE]],0)))</f>
        <v>720</v>
      </c>
      <c r="H519" s="14">
        <v>0.85</v>
      </c>
      <c r="I519" s="14">
        <v>0.9</v>
      </c>
      <c r="J519" s="14"/>
      <c r="K519" s="14"/>
      <c r="L519" s="3">
        <v>45775</v>
      </c>
      <c r="M519" s="6">
        <v>0.64652777777777781</v>
      </c>
      <c r="N519" s="6">
        <v>0.67222222222222228</v>
      </c>
      <c r="O519" t="s">
        <v>35</v>
      </c>
      <c r="P519" t="s">
        <v>36</v>
      </c>
      <c r="Q519" s="11">
        <v>2.5694444444444464E-2</v>
      </c>
      <c r="U519" t="s">
        <v>137</v>
      </c>
      <c r="Y519" t="s">
        <v>850</v>
      </c>
      <c r="AA519" t="str" cm="1">
        <f t="array" ref="AA519">_xlfn.IFS(AND(CHPP_DELAY[[#This Row],[Column1]]="",CHPP_DELAY[[#This Row],[Column2]]=""),"",CHPP_DELAY[[#This Row],[Column1]]&lt;&gt;"",CHPP_DELAY[[#This Row],[Column1]],CHPP_DELAY[[#This Row],[Column2]]&lt;&gt;"",CHPP_DELAY[[#This Row],[Column2]])</f>
        <v>Sinks screen_chute_block (due to sticky material)</v>
      </c>
    </row>
    <row r="520" spans="2:27" x14ac:dyDescent="0.25">
      <c r="B520" s="7">
        <f>_xlfn.ISOWEEKNUM(CHPP_DELAY[[#This Row],[DATE]])</f>
        <v>18</v>
      </c>
      <c r="C520" s="2" t="str">
        <f>UPPER(TEXT(MONTH(CHPP_DELAY[[#This Row],[DATE]])*29,"mmm"))</f>
        <v>APR</v>
      </c>
      <c r="D520" s="27">
        <f>YEAR(CHPP_DELAY[[#This Row],[DATE]])</f>
        <v>2025</v>
      </c>
      <c r="E520" s="11">
        <f>(CHPP_DELAY[[#This Row],[START]]-CHPP_DELAY[[#This Row],[STOP]])*24</f>
        <v>0.61666666666666714</v>
      </c>
      <c r="F520" s="14" t="str" cm="1">
        <f t="array" ref="F520">_xlfn.IFNA(_xlfn.IFS(CHPP_DELAY[[#This Row],[SCH MTN]]&lt;&gt;"","Scheduled",CHPP_DELAY[[#This Row],[UNSCH MTN]]&lt;&gt;"","Unscheduled"),"")</f>
        <v>Unscheduled</v>
      </c>
      <c r="G520" s="26">
        <f>24*(DAY(EOMONTH(CHPP_DELAY[[#This Row],[DATE]],0)))</f>
        <v>720</v>
      </c>
      <c r="H520" s="14">
        <v>0.85</v>
      </c>
      <c r="I520" s="14">
        <v>0.9</v>
      </c>
      <c r="J520" s="14"/>
      <c r="K520" s="14"/>
      <c r="L520" s="3">
        <v>45775</v>
      </c>
      <c r="M520" s="6">
        <v>1</v>
      </c>
      <c r="N520" s="6">
        <v>1.0256944444444445</v>
      </c>
      <c r="O520" t="s">
        <v>56</v>
      </c>
      <c r="P520" t="s">
        <v>59</v>
      </c>
      <c r="Q520" s="11">
        <v>2.5694444444444464E-2</v>
      </c>
      <c r="S520" t="s">
        <v>155</v>
      </c>
      <c r="Y520" t="s">
        <v>845</v>
      </c>
      <c r="AA520" t="str" cm="1">
        <f t="array" ref="AA520">_xlfn.IFS(AND(CHPP_DELAY[[#This Row],[Column1]]="",CHPP_DELAY[[#This Row],[Column2]]=""),"",CHPP_DELAY[[#This Row],[Column1]]&lt;&gt;"",CHPP_DELAY[[#This Row],[Column1]],CHPP_DELAY[[#This Row],[Column2]]&lt;&gt;"",CHPP_DELAY[[#This Row],[Column2]])</f>
        <v>Vacuum disc filter_stuck (due to NDE Bearing Planetary gear broken)</v>
      </c>
    </row>
    <row r="521" spans="2:27" x14ac:dyDescent="0.25">
      <c r="B521" s="7">
        <f>_xlfn.ISOWEEKNUM(CHPP_DELAY[[#This Row],[DATE]])</f>
        <v>18</v>
      </c>
      <c r="C521" s="2" t="str">
        <f>UPPER(TEXT(MONTH(CHPP_DELAY[[#This Row],[DATE]])*29,"mmm"))</f>
        <v>APR</v>
      </c>
      <c r="D521" s="27">
        <f>YEAR(CHPP_DELAY[[#This Row],[DATE]])</f>
        <v>2025</v>
      </c>
      <c r="E521" s="11">
        <f>(CHPP_DELAY[[#This Row],[START]]-CHPP_DELAY[[#This Row],[STOP]])*24</f>
        <v>0.31666666666666821</v>
      </c>
      <c r="F521" s="14" t="str" cm="1">
        <f t="array" ref="F521">_xlfn.IFNA(_xlfn.IFS(CHPP_DELAY[[#This Row],[SCH MTN]]&lt;&gt;"","Scheduled",CHPP_DELAY[[#This Row],[UNSCH MTN]]&lt;&gt;"","Unscheduled"),"")</f>
        <v>Unscheduled</v>
      </c>
      <c r="G521" s="26">
        <f>24*(DAY(EOMONTH(CHPP_DELAY[[#This Row],[DATE]],0)))</f>
        <v>720</v>
      </c>
      <c r="H521" s="14">
        <v>0.85</v>
      </c>
      <c r="I521" s="14">
        <v>0.9</v>
      </c>
      <c r="J521" s="14"/>
      <c r="K521" s="14"/>
      <c r="L521" s="3">
        <v>45775</v>
      </c>
      <c r="M521" s="6">
        <v>1.2368055555555555</v>
      </c>
      <c r="N521" s="6">
        <v>1.25</v>
      </c>
      <c r="O521" t="s">
        <v>56</v>
      </c>
      <c r="P521" t="s">
        <v>59</v>
      </c>
      <c r="Q521" s="11">
        <v>1.3194444444444509E-2</v>
      </c>
      <c r="S521" t="s">
        <v>155</v>
      </c>
      <c r="Y521" t="s">
        <v>845</v>
      </c>
      <c r="AA521" t="str" cm="1">
        <f t="array" ref="AA521">_xlfn.IFS(AND(CHPP_DELAY[[#This Row],[Column1]]="",CHPP_DELAY[[#This Row],[Column2]]=""),"",CHPP_DELAY[[#This Row],[Column1]]&lt;&gt;"",CHPP_DELAY[[#This Row],[Column1]],CHPP_DELAY[[#This Row],[Column2]]&lt;&gt;"",CHPP_DELAY[[#This Row],[Column2]])</f>
        <v>Vacuum disc filter_stuck (due to NDE Bearing Planetary gear broken)</v>
      </c>
    </row>
    <row r="522" spans="2:27" x14ac:dyDescent="0.25">
      <c r="B522" s="7">
        <f>_xlfn.ISOWEEKNUM(CHPP_DELAY[[#This Row],[DATE]])</f>
        <v>18</v>
      </c>
      <c r="C522" s="2" t="str">
        <f>UPPER(TEXT(MONTH(CHPP_DELAY[[#This Row],[DATE]])*29,"mmm"))</f>
        <v>APR</v>
      </c>
      <c r="D522" s="27">
        <f>YEAR(CHPP_DELAY[[#This Row],[DATE]])</f>
        <v>2025</v>
      </c>
      <c r="E522" s="11">
        <f>(CHPP_DELAY[[#This Row],[START]]-CHPP_DELAY[[#This Row],[STOP]])*24</f>
        <v>8.5166666666666657</v>
      </c>
      <c r="F522" s="14" t="str" cm="1">
        <f t="array" ref="F522">_xlfn.IFNA(_xlfn.IFS(CHPP_DELAY[[#This Row],[SCH MTN]]&lt;&gt;"","Scheduled",CHPP_DELAY[[#This Row],[UNSCH MTN]]&lt;&gt;"","Unscheduled"),"")</f>
        <v/>
      </c>
      <c r="G522" s="26">
        <f>24*(DAY(EOMONTH(CHPP_DELAY[[#This Row],[DATE]],0)))</f>
        <v>720</v>
      </c>
      <c r="H522" s="14">
        <v>0.85</v>
      </c>
      <c r="I522" s="14">
        <v>0.9</v>
      </c>
      <c r="J522" s="14"/>
      <c r="K522" s="14"/>
      <c r="L522" s="3">
        <v>45776</v>
      </c>
      <c r="M522" s="6">
        <v>0.62569444444444444</v>
      </c>
      <c r="N522" s="6">
        <v>0.98055555555555551</v>
      </c>
      <c r="O522" t="s">
        <v>187</v>
      </c>
      <c r="P522" t="s">
        <v>188</v>
      </c>
      <c r="Q522" s="11">
        <v>0.35486111111111107</v>
      </c>
      <c r="V522" t="s">
        <v>189</v>
      </c>
      <c r="Y522" t="s">
        <v>688</v>
      </c>
      <c r="AA522" t="str" cm="1">
        <f t="array" ref="AA522">_xlfn.IFS(AND(CHPP_DELAY[[#This Row],[Column1]]="",CHPP_DELAY[[#This Row],[Column2]]=""),"",CHPP_DELAY[[#This Row],[Column1]]&lt;&gt;"",CHPP_DELAY[[#This Row],[Column1]],CHPP_DELAY[[#This Row],[Column2]]&lt;&gt;"",CHPP_DELAY[[#This Row],[Column2]])</f>
        <v>Reject emergency yard_full  (due to rain and slippery at reject disposal access)</v>
      </c>
    </row>
    <row r="523" spans="2:27" x14ac:dyDescent="0.25">
      <c r="B523" s="7">
        <f>_xlfn.ISOWEEKNUM(CHPP_DELAY[[#This Row],[DATE]])</f>
        <v>18</v>
      </c>
      <c r="C523" s="2" t="str">
        <f>UPPER(TEXT(MONTH(CHPP_DELAY[[#This Row],[DATE]])*29,"mmm"))</f>
        <v>APR</v>
      </c>
      <c r="D523" s="27">
        <f>YEAR(CHPP_DELAY[[#This Row],[DATE]])</f>
        <v>2025</v>
      </c>
      <c r="E523" s="11">
        <f>(CHPP_DELAY[[#This Row],[START]]-CHPP_DELAY[[#This Row],[STOP]])*24</f>
        <v>0.35000000000000142</v>
      </c>
      <c r="F523" s="14" t="str" cm="1">
        <f t="array" ref="F523">_xlfn.IFNA(_xlfn.IFS(CHPP_DELAY[[#This Row],[SCH MTN]]&lt;&gt;"","Scheduled",CHPP_DELAY[[#This Row],[UNSCH MTN]]&lt;&gt;"","Unscheduled"),"")</f>
        <v/>
      </c>
      <c r="G523" s="26">
        <f>24*(DAY(EOMONTH(CHPP_DELAY[[#This Row],[DATE]],0)))</f>
        <v>720</v>
      </c>
      <c r="H523" s="14">
        <v>0.85</v>
      </c>
      <c r="I523" s="14">
        <v>0.9</v>
      </c>
      <c r="J523" s="14"/>
      <c r="K523" s="14"/>
      <c r="L523" s="3">
        <v>45776</v>
      </c>
      <c r="M523" s="6">
        <v>0.98055555555555551</v>
      </c>
      <c r="N523" s="6">
        <v>0.99513888888888891</v>
      </c>
      <c r="O523" t="s">
        <v>837</v>
      </c>
      <c r="P523" t="s">
        <v>29</v>
      </c>
      <c r="Q523" s="11">
        <v>1.4583333333333393E-2</v>
      </c>
      <c r="V523" t="s">
        <v>161</v>
      </c>
      <c r="Y523" t="s">
        <v>851</v>
      </c>
      <c r="AA523" t="str" cm="1">
        <f t="array" ref="AA523">_xlfn.IFS(AND(CHPP_DELAY[[#This Row],[Column1]]="",CHPP_DELAY[[#This Row],[Column2]]=""),"",CHPP_DELAY[[#This Row],[Column1]]&lt;&gt;"",CHPP_DELAY[[#This Row],[Column1]],CHPP_DELAY[[#This Row],[Column2]]&lt;&gt;"",CHPP_DELAY[[#This Row],[Column2]])</f>
        <v>Thickener_bed mass and torque_high (due to low yield)</v>
      </c>
    </row>
    <row r="524" spans="2:27" x14ac:dyDescent="0.25">
      <c r="B524" s="7">
        <f>_xlfn.ISOWEEKNUM(CHPP_DELAY[[#This Row],[DATE]])</f>
        <v>18</v>
      </c>
      <c r="C524" s="2" t="str">
        <f>UPPER(TEXT(MONTH(CHPP_DELAY[[#This Row],[DATE]])*29,"mmm"))</f>
        <v>APR</v>
      </c>
      <c r="D524" s="27">
        <f>YEAR(CHPP_DELAY[[#This Row],[DATE]])</f>
        <v>2025</v>
      </c>
      <c r="E524" s="11">
        <f>(CHPP_DELAY[[#This Row],[START]]-CHPP_DELAY[[#This Row],[STOP]])*24</f>
        <v>0.71666666666666679</v>
      </c>
      <c r="F524" s="14" t="str" cm="1">
        <f t="array" ref="F524">_xlfn.IFNA(_xlfn.IFS(CHPP_DELAY[[#This Row],[SCH MTN]]&lt;&gt;"","Scheduled",CHPP_DELAY[[#This Row],[UNSCH MTN]]&lt;&gt;"","Unscheduled"),"")</f>
        <v/>
      </c>
      <c r="G524" s="26">
        <f>24*(DAY(EOMONTH(CHPP_DELAY[[#This Row],[DATE]],0)))</f>
        <v>720</v>
      </c>
      <c r="H524" s="14">
        <v>0.85</v>
      </c>
      <c r="I524" s="14">
        <v>0.9</v>
      </c>
      <c r="J524" s="14"/>
      <c r="K524" s="14"/>
      <c r="L524" s="3">
        <v>45776</v>
      </c>
      <c r="M524" s="6">
        <v>1.2</v>
      </c>
      <c r="N524" s="6">
        <v>1.2298611111111111</v>
      </c>
      <c r="O524" t="s">
        <v>81</v>
      </c>
      <c r="P524" t="s">
        <v>82</v>
      </c>
      <c r="Q524" s="11">
        <v>2.9861111111111116E-2</v>
      </c>
      <c r="V524" t="s">
        <v>179</v>
      </c>
      <c r="Y524" t="s">
        <v>852</v>
      </c>
      <c r="AA524" t="str" cm="1">
        <f t="array" ref="AA524">_xlfn.IFS(AND(CHPP_DELAY[[#This Row],[Column1]]="",CHPP_DELAY[[#This Row],[Column2]]=""),"",CHPP_DELAY[[#This Row],[Column1]]&lt;&gt;"",CHPP_DELAY[[#This Row],[Column1]],CHPP_DELAY[[#This Row],[Column2]]&lt;&gt;"",CHPP_DELAY[[#This Row],[Column2]])</f>
        <v>Feed bin_low level (due to not enough operator loader available)</v>
      </c>
    </row>
    <row r="525" spans="2:27" x14ac:dyDescent="0.25">
      <c r="B525" s="7">
        <f>_xlfn.ISOWEEKNUM(CHPP_DELAY[[#This Row],[DATE]])</f>
        <v>18</v>
      </c>
      <c r="C525" s="2" t="str">
        <f>UPPER(TEXT(MONTH(CHPP_DELAY[[#This Row],[DATE]])*29,"mmm"))</f>
        <v>APR</v>
      </c>
      <c r="D525" s="27">
        <f>YEAR(CHPP_DELAY[[#This Row],[DATE]])</f>
        <v>2025</v>
      </c>
      <c r="E525" s="11">
        <f>(CHPP_DELAY[[#This Row],[START]]-CHPP_DELAY[[#This Row],[STOP]])*24</f>
        <v>1.4833333333333334</v>
      </c>
      <c r="F525" s="14" t="str" cm="1">
        <f t="array" ref="F525">_xlfn.IFNA(_xlfn.IFS(CHPP_DELAY[[#This Row],[SCH MTN]]&lt;&gt;"","Scheduled",CHPP_DELAY[[#This Row],[UNSCH MTN]]&lt;&gt;"","Unscheduled"),"")</f>
        <v/>
      </c>
      <c r="G525" s="26">
        <f>24*(DAY(EOMONTH(CHPP_DELAY[[#This Row],[DATE]],0)))</f>
        <v>720</v>
      </c>
      <c r="H525" s="14">
        <v>0.85</v>
      </c>
      <c r="I525" s="14">
        <v>0.9</v>
      </c>
      <c r="J525" s="14"/>
      <c r="K525" s="14"/>
      <c r="L525" s="3">
        <v>45777</v>
      </c>
      <c r="M525" s="6">
        <v>0.68819444444444444</v>
      </c>
      <c r="N525" s="6">
        <v>0.75</v>
      </c>
      <c r="O525" t="s">
        <v>837</v>
      </c>
      <c r="P525" t="s">
        <v>29</v>
      </c>
      <c r="Q525" s="11">
        <v>6.1805555555555558E-2</v>
      </c>
      <c r="V525" t="s">
        <v>161</v>
      </c>
      <c r="Y525" t="s">
        <v>853</v>
      </c>
      <c r="AA525" t="str" cm="1">
        <f t="array" ref="AA525">_xlfn.IFS(AND(CHPP_DELAY[[#This Row],[Column1]]="",CHPP_DELAY[[#This Row],[Column2]]=""),"",CHPP_DELAY[[#This Row],[Column1]]&lt;&gt;"",CHPP_DELAY[[#This Row],[Column1]],CHPP_DELAY[[#This Row],[Column2]]&lt;&gt;"",CHPP_DELAY[[#This Row],[Column2]])</f>
        <v>Thickener_dirty water (due to material not setling)</v>
      </c>
    </row>
    <row r="526" spans="2:27" x14ac:dyDescent="0.25">
      <c r="B526" s="7">
        <f>_xlfn.ISOWEEKNUM(CHPP_DELAY[[#This Row],[DATE]])</f>
        <v>18</v>
      </c>
      <c r="C526" s="2" t="str">
        <f>UPPER(TEXT(MONTH(CHPP_DELAY[[#This Row],[DATE]])*29,"mmm"))</f>
        <v>MAY</v>
      </c>
      <c r="D526" s="27">
        <f>YEAR(CHPP_DELAY[[#This Row],[DATE]])</f>
        <v>2025</v>
      </c>
      <c r="E526" s="11">
        <f>(CHPP_DELAY[[#This Row],[START]]-CHPP_DELAY[[#This Row],[STOP]])*24</f>
        <v>0.48333333333333295</v>
      </c>
      <c r="F526" s="14" t="str" cm="1">
        <f t="array" ref="F526">_xlfn.IFNA(_xlfn.IFS(CHPP_DELAY[[#This Row],[SCH MTN]]&lt;&gt;"","Scheduled",CHPP_DELAY[[#This Row],[UNSCH MTN]]&lt;&gt;"","Unscheduled"),"")</f>
        <v>Unscheduled</v>
      </c>
      <c r="G526" s="26">
        <f>24*(DAY(EOMONTH(CHPP_DELAY[[#This Row],[DATE]],0)))</f>
        <v>744</v>
      </c>
      <c r="H526" s="14">
        <v>0.85</v>
      </c>
      <c r="I526" s="14">
        <v>0.9</v>
      </c>
      <c r="J526" s="14"/>
      <c r="K526" s="14"/>
      <c r="L526" s="3">
        <v>45778</v>
      </c>
      <c r="M526" s="6">
        <v>0.43819444444444444</v>
      </c>
      <c r="N526" s="6">
        <v>0.45833333333333331</v>
      </c>
      <c r="O526" t="s">
        <v>113</v>
      </c>
      <c r="P526" t="s">
        <v>91</v>
      </c>
      <c r="Q526" s="11">
        <v>2.0138888888888873E-2</v>
      </c>
      <c r="S526" t="s">
        <v>155</v>
      </c>
      <c r="Y526" t="s">
        <v>854</v>
      </c>
      <c r="AA526" t="str" cm="1">
        <f t="array" ref="AA526">_xlfn.IFS(AND(CHPP_DELAY[[#This Row],[Column1]]="",CHPP_DELAY[[#This Row],[Column2]]=""),"",CHPP_DELAY[[#This Row],[Column1]]&lt;&gt;"",CHPP_DELAY[[#This Row],[Column1]],CHPP_DELAY[[#This Row],[Column2]]&lt;&gt;"",CHPP_DELAY[[#This Row],[Column2]])</f>
        <v>Fines centrifuge_chute_block (due to broken cyclo drive)</v>
      </c>
    </row>
    <row r="527" spans="2:27" x14ac:dyDescent="0.25">
      <c r="B527" s="7">
        <f>_xlfn.ISOWEEKNUM(CHPP_DELAY[[#This Row],[DATE]])</f>
        <v>18</v>
      </c>
      <c r="C527" s="2" t="str">
        <f>UPPER(TEXT(MONTH(CHPP_DELAY[[#This Row],[DATE]])*29,"mmm"))</f>
        <v>MAY</v>
      </c>
      <c r="D527" s="27">
        <f>YEAR(CHPP_DELAY[[#This Row],[DATE]])</f>
        <v>2025</v>
      </c>
      <c r="E527" s="11">
        <f>(CHPP_DELAY[[#This Row],[START]]-CHPP_DELAY[[#This Row],[STOP]])*24</f>
        <v>0.13333333333333286</v>
      </c>
      <c r="F527" s="14" t="str" cm="1">
        <f t="array" ref="F527">_xlfn.IFNA(_xlfn.IFS(CHPP_DELAY[[#This Row],[SCH MTN]]&lt;&gt;"","Scheduled",CHPP_DELAY[[#This Row],[UNSCH MTN]]&lt;&gt;"","Unscheduled"),"")</f>
        <v>Unscheduled</v>
      </c>
      <c r="G527" s="26">
        <f>24*(DAY(EOMONTH(CHPP_DELAY[[#This Row],[DATE]],0)))</f>
        <v>744</v>
      </c>
      <c r="H527" s="14">
        <v>0.85</v>
      </c>
      <c r="I527" s="14">
        <v>0.9</v>
      </c>
      <c r="J527" s="14"/>
      <c r="K527" s="14"/>
      <c r="L527" s="3">
        <v>45778</v>
      </c>
      <c r="M527" s="6">
        <v>0.61250000000000004</v>
      </c>
      <c r="N527" s="6">
        <v>0.61805555555555558</v>
      </c>
      <c r="O527" t="s">
        <v>19</v>
      </c>
      <c r="P527" t="s">
        <v>20</v>
      </c>
      <c r="Q527" s="11">
        <v>5.5555555555555358E-3</v>
      </c>
      <c r="S527" t="s">
        <v>155</v>
      </c>
      <c r="Y527" t="s">
        <v>123</v>
      </c>
      <c r="AA527" t="str" cm="1">
        <f t="array" ref="AA52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528" spans="2:27" x14ac:dyDescent="0.25">
      <c r="B528" s="7">
        <f>_xlfn.ISOWEEKNUM(CHPP_DELAY[[#This Row],[DATE]])</f>
        <v>18</v>
      </c>
      <c r="C528" s="2" t="str">
        <f>UPPER(TEXT(MONTH(CHPP_DELAY[[#This Row],[DATE]])*29,"mmm"))</f>
        <v>MAY</v>
      </c>
      <c r="D528" s="27">
        <f>YEAR(CHPP_DELAY[[#This Row],[DATE]])</f>
        <v>2025</v>
      </c>
      <c r="E528" s="11">
        <f>(CHPP_DELAY[[#This Row],[START]]-CHPP_DELAY[[#This Row],[STOP]])*24</f>
        <v>9.9999999999999645E-2</v>
      </c>
      <c r="F528" s="14" t="str" cm="1">
        <f t="array" ref="F528">_xlfn.IFNA(_xlfn.IFS(CHPP_DELAY[[#This Row],[SCH MTN]]&lt;&gt;"","Scheduled",CHPP_DELAY[[#This Row],[UNSCH MTN]]&lt;&gt;"","Unscheduled"),"")</f>
        <v>Unscheduled</v>
      </c>
      <c r="G528" s="26">
        <f>24*(DAY(EOMONTH(CHPP_DELAY[[#This Row],[DATE]],0)))</f>
        <v>744</v>
      </c>
      <c r="H528" s="14">
        <v>0.85</v>
      </c>
      <c r="I528" s="14">
        <v>0.9</v>
      </c>
      <c r="J528" s="14"/>
      <c r="K528" s="14"/>
      <c r="L528" s="3">
        <v>45778</v>
      </c>
      <c r="M528" s="6">
        <v>0.62430555555555556</v>
      </c>
      <c r="N528" s="6">
        <v>0.62847222222222221</v>
      </c>
      <c r="O528" t="s">
        <v>19</v>
      </c>
      <c r="P528" t="s">
        <v>20</v>
      </c>
      <c r="Q528" s="11">
        <v>4.1666666666666519E-3</v>
      </c>
      <c r="S528" t="s">
        <v>155</v>
      </c>
      <c r="Y528" t="s">
        <v>123</v>
      </c>
      <c r="AA528" t="str" cm="1">
        <f t="array" ref="AA52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529" spans="2:27" x14ac:dyDescent="0.25">
      <c r="B529" s="7">
        <f>_xlfn.ISOWEEKNUM(CHPP_DELAY[[#This Row],[DATE]])</f>
        <v>18</v>
      </c>
      <c r="C529" s="2" t="str">
        <f>UPPER(TEXT(MONTH(CHPP_DELAY[[#This Row],[DATE]])*29,"mmm"))</f>
        <v>MAY</v>
      </c>
      <c r="D529" s="27">
        <f>YEAR(CHPP_DELAY[[#This Row],[DATE]])</f>
        <v>2025</v>
      </c>
      <c r="E529" s="11">
        <f>(CHPP_DELAY[[#This Row],[START]]-CHPP_DELAY[[#This Row],[STOP]])*24</f>
        <v>0.33333333333333481</v>
      </c>
      <c r="F529" s="14" t="str" cm="1">
        <f t="array" ref="F529">_xlfn.IFNA(_xlfn.IFS(CHPP_DELAY[[#This Row],[SCH MTN]]&lt;&gt;"","Scheduled",CHPP_DELAY[[#This Row],[UNSCH MTN]]&lt;&gt;"","Unscheduled"),"")</f>
        <v>Unscheduled</v>
      </c>
      <c r="G529" s="26">
        <f>24*(DAY(EOMONTH(CHPP_DELAY[[#This Row],[DATE]],0)))</f>
        <v>744</v>
      </c>
      <c r="H529" s="14">
        <v>0.85</v>
      </c>
      <c r="I529" s="14">
        <v>0.9</v>
      </c>
      <c r="J529" s="14"/>
      <c r="K529" s="14"/>
      <c r="L529" s="3">
        <v>45778</v>
      </c>
      <c r="M529" s="6">
        <v>0.62847222222222221</v>
      </c>
      <c r="N529" s="6">
        <v>0.64236111111111116</v>
      </c>
      <c r="O529" t="s">
        <v>19</v>
      </c>
      <c r="P529" t="s">
        <v>20</v>
      </c>
      <c r="Q529" s="11">
        <v>1.3888888888888951E-2</v>
      </c>
      <c r="S529" t="s">
        <v>155</v>
      </c>
      <c r="Y529" t="s">
        <v>855</v>
      </c>
      <c r="AA529" t="str" cm="1">
        <f t="array" ref="AA529">_xlfn.IFS(AND(CHPP_DELAY[[#This Row],[Column1]]="",CHPP_DELAY[[#This Row],[Column2]]=""),"",CHPP_DELAY[[#This Row],[Column1]]&lt;&gt;"",CHPP_DELAY[[#This Row],[Column1]],CHPP_DELAY[[#This Row],[Column2]]&lt;&gt;"",CHPP_DELAY[[#This Row],[Column2]])</f>
        <v>Floats screen_panel_repair (due to panel broken and detached)</v>
      </c>
    </row>
    <row r="530" spans="2:27" x14ac:dyDescent="0.25">
      <c r="B530" s="7">
        <f>_xlfn.ISOWEEKNUM(CHPP_DELAY[[#This Row],[DATE]])</f>
        <v>18</v>
      </c>
      <c r="C530" s="2" t="str">
        <f>UPPER(TEXT(MONTH(CHPP_DELAY[[#This Row],[DATE]])*29,"mmm"))</f>
        <v>MAY</v>
      </c>
      <c r="D530" s="27">
        <f>YEAR(CHPP_DELAY[[#This Row],[DATE]])</f>
        <v>2025</v>
      </c>
      <c r="E530" s="11">
        <f>(CHPP_DELAY[[#This Row],[START]]-CHPP_DELAY[[#This Row],[STOP]])*24</f>
        <v>0.14999999999999947</v>
      </c>
      <c r="F530" s="14" t="str" cm="1">
        <f t="array" ref="F530">_xlfn.IFNA(_xlfn.IFS(CHPP_DELAY[[#This Row],[SCH MTN]]&lt;&gt;"","Scheduled",CHPP_DELAY[[#This Row],[UNSCH MTN]]&lt;&gt;"","Unscheduled"),"")</f>
        <v>Unscheduled</v>
      </c>
      <c r="G530" s="26">
        <f>24*(DAY(EOMONTH(CHPP_DELAY[[#This Row],[DATE]],0)))</f>
        <v>744</v>
      </c>
      <c r="H530" s="14">
        <v>0.85</v>
      </c>
      <c r="I530" s="14">
        <v>0.9</v>
      </c>
      <c r="J530" s="14"/>
      <c r="K530" s="14"/>
      <c r="L530" s="3">
        <v>45778</v>
      </c>
      <c r="M530" s="6">
        <v>0.82013888888888886</v>
      </c>
      <c r="N530" s="6">
        <v>0.82638888888888884</v>
      </c>
      <c r="O530" t="s">
        <v>26</v>
      </c>
      <c r="P530" t="s">
        <v>27</v>
      </c>
      <c r="Q530" s="11">
        <v>6.2499999999999778E-3</v>
      </c>
      <c r="S530" t="s">
        <v>155</v>
      </c>
      <c r="Y530" t="s">
        <v>856</v>
      </c>
      <c r="AA530" t="str" cm="1">
        <f t="array" ref="AA530">_xlfn.IFS(AND(CHPP_DELAY[[#This Row],[Column1]]="",CHPP_DELAY[[#This Row],[Column2]]=""),"",CHPP_DELAY[[#This Row],[Column1]]&lt;&gt;"",CHPP_DELAY[[#This Row],[Column1]],CHPP_DELAY[[#This Row],[Column2]]&lt;&gt;"",CHPP_DELAY[[#This Row],[Column2]])</f>
        <v>Product collector conveyor_stop without indication (MTC under investigation)</v>
      </c>
    </row>
    <row r="531" spans="2:27" x14ac:dyDescent="0.25">
      <c r="B531" s="7">
        <f>_xlfn.ISOWEEKNUM(CHPP_DELAY[[#This Row],[DATE]])</f>
        <v>18</v>
      </c>
      <c r="C531" s="2" t="str">
        <f>UPPER(TEXT(MONTH(CHPP_DELAY[[#This Row],[DATE]])*29,"mmm"))</f>
        <v>MAY</v>
      </c>
      <c r="D531" s="27">
        <f>YEAR(CHPP_DELAY[[#This Row],[DATE]])</f>
        <v>2025</v>
      </c>
      <c r="E531" s="11">
        <f>(CHPP_DELAY[[#This Row],[START]]-CHPP_DELAY[[#This Row],[STOP]])*24</f>
        <v>1.3666666666666671</v>
      </c>
      <c r="F531" s="14" t="str" cm="1">
        <f t="array" ref="F531">_xlfn.IFNA(_xlfn.IFS(CHPP_DELAY[[#This Row],[SCH MTN]]&lt;&gt;"","Scheduled",CHPP_DELAY[[#This Row],[UNSCH MTN]]&lt;&gt;"","Unscheduled"),"")</f>
        <v>Unscheduled</v>
      </c>
      <c r="G531" s="26">
        <f>24*(DAY(EOMONTH(CHPP_DELAY[[#This Row],[DATE]],0)))</f>
        <v>744</v>
      </c>
      <c r="H531" s="14">
        <v>0.85</v>
      </c>
      <c r="I531" s="14">
        <v>0.9</v>
      </c>
      <c r="J531" s="14"/>
      <c r="K531" s="14"/>
      <c r="L531" s="3">
        <v>45778</v>
      </c>
      <c r="M531" s="6">
        <v>0.83958333333333335</v>
      </c>
      <c r="N531" s="6">
        <v>0.89652777777777781</v>
      </c>
      <c r="O531" t="s">
        <v>113</v>
      </c>
      <c r="P531" t="s">
        <v>91</v>
      </c>
      <c r="Q531" s="11">
        <v>5.6944444444444464E-2</v>
      </c>
      <c r="S531" t="s">
        <v>155</v>
      </c>
      <c r="Y531" t="s">
        <v>857</v>
      </c>
      <c r="AA531" t="str" cm="1">
        <f t="array" ref="AA531">_xlfn.IFS(AND(CHPP_DELAY[[#This Row],[Column1]]="",CHPP_DELAY[[#This Row],[Column2]]=""),"",CHPP_DELAY[[#This Row],[Column1]]&lt;&gt;"",CHPP_DELAY[[#This Row],[Column1]],CHPP_DELAY[[#This Row],[Column2]]&lt;&gt;"",CHPP_DELAY[[#This Row],[Column2]])</f>
        <v>Centrifuge 1425_ampere_low (due to broken cyclo drive)</v>
      </c>
    </row>
    <row r="532" spans="2:27" x14ac:dyDescent="0.25">
      <c r="B532" s="7">
        <f>_xlfn.ISOWEEKNUM(CHPP_DELAY[[#This Row],[DATE]])</f>
        <v>18</v>
      </c>
      <c r="C532" s="2" t="str">
        <f>UPPER(TEXT(MONTH(CHPP_DELAY[[#This Row],[DATE]])*29,"mmm"))</f>
        <v>MAY</v>
      </c>
      <c r="D532" s="27">
        <f>YEAR(CHPP_DELAY[[#This Row],[DATE]])</f>
        <v>2025</v>
      </c>
      <c r="E532" s="11">
        <f>(CHPP_DELAY[[#This Row],[START]]-CHPP_DELAY[[#This Row],[STOP]])*24</f>
        <v>1.6833333333333327</v>
      </c>
      <c r="F532" s="14" t="str" cm="1">
        <f t="array" ref="F532">_xlfn.IFNA(_xlfn.IFS(CHPP_DELAY[[#This Row],[SCH MTN]]&lt;&gt;"","Scheduled",CHPP_DELAY[[#This Row],[UNSCH MTN]]&lt;&gt;"","Unscheduled"),"")</f>
        <v>Unscheduled</v>
      </c>
      <c r="G532" s="26">
        <f>24*(DAY(EOMONTH(CHPP_DELAY[[#This Row],[DATE]],0)))</f>
        <v>744</v>
      </c>
      <c r="H532" s="14">
        <v>0.85</v>
      </c>
      <c r="I532" s="14">
        <v>0.9</v>
      </c>
      <c r="J532" s="14"/>
      <c r="K532" s="14"/>
      <c r="L532" s="3">
        <v>45778</v>
      </c>
      <c r="M532" s="6">
        <v>0.90763888888888888</v>
      </c>
      <c r="N532" s="6">
        <v>0.97777777777777775</v>
      </c>
      <c r="O532" t="s">
        <v>113</v>
      </c>
      <c r="P532" t="s">
        <v>91</v>
      </c>
      <c r="Q532" s="11">
        <v>7.0138888888888862E-2</v>
      </c>
      <c r="S532" t="s">
        <v>155</v>
      </c>
      <c r="Y532" t="s">
        <v>857</v>
      </c>
      <c r="AA532" t="str" cm="1">
        <f t="array" ref="AA532">_xlfn.IFS(AND(CHPP_DELAY[[#This Row],[Column1]]="",CHPP_DELAY[[#This Row],[Column2]]=""),"",CHPP_DELAY[[#This Row],[Column1]]&lt;&gt;"",CHPP_DELAY[[#This Row],[Column1]],CHPP_DELAY[[#This Row],[Column2]]&lt;&gt;"",CHPP_DELAY[[#This Row],[Column2]])</f>
        <v>Centrifuge 1425_ampere_low (due to broken cyclo drive)</v>
      </c>
    </row>
    <row r="533" spans="2:27" x14ac:dyDescent="0.25">
      <c r="B533" s="7">
        <f>_xlfn.ISOWEEKNUM(CHPP_DELAY[[#This Row],[DATE]])</f>
        <v>18</v>
      </c>
      <c r="C533" s="2" t="str">
        <f>UPPER(TEXT(MONTH(CHPP_DELAY[[#This Row],[DATE]])*29,"mmm"))</f>
        <v>MAY</v>
      </c>
      <c r="D533" s="27">
        <f>YEAR(CHPP_DELAY[[#This Row],[DATE]])</f>
        <v>2025</v>
      </c>
      <c r="E533" s="11">
        <f>(CHPP_DELAY[[#This Row],[START]]-CHPP_DELAY[[#This Row],[STOP]])*24</f>
        <v>6.2166666666666659</v>
      </c>
      <c r="F533" s="14" t="str" cm="1">
        <f t="array" ref="F533">_xlfn.IFNA(_xlfn.IFS(CHPP_DELAY[[#This Row],[SCH MTN]]&lt;&gt;"","Scheduled",CHPP_DELAY[[#This Row],[UNSCH MTN]]&lt;&gt;"","Unscheduled"),"")</f>
        <v>Unscheduled</v>
      </c>
      <c r="G533" s="26">
        <f>24*(DAY(EOMONTH(CHPP_DELAY[[#This Row],[DATE]],0)))</f>
        <v>744</v>
      </c>
      <c r="H533" s="14">
        <v>0.85</v>
      </c>
      <c r="I533" s="14">
        <v>0.9</v>
      </c>
      <c r="J533" s="14"/>
      <c r="K533" s="14"/>
      <c r="L533" s="3">
        <v>45778</v>
      </c>
      <c r="M533" s="6">
        <v>0.99097222222222225</v>
      </c>
      <c r="N533" s="6">
        <v>1.25</v>
      </c>
      <c r="O533" t="s">
        <v>113</v>
      </c>
      <c r="P533" t="s">
        <v>91</v>
      </c>
      <c r="Q533" s="11">
        <v>0.25902777777777775</v>
      </c>
      <c r="S533" t="s">
        <v>155</v>
      </c>
      <c r="Y533" t="s">
        <v>857</v>
      </c>
      <c r="AA533" t="str" cm="1">
        <f t="array" ref="AA533">_xlfn.IFS(AND(CHPP_DELAY[[#This Row],[Column1]]="",CHPP_DELAY[[#This Row],[Column2]]=""),"",CHPP_DELAY[[#This Row],[Column1]]&lt;&gt;"",CHPP_DELAY[[#This Row],[Column1]],CHPP_DELAY[[#This Row],[Column2]]&lt;&gt;"",CHPP_DELAY[[#This Row],[Column2]])</f>
        <v>Centrifuge 1425_ampere_low (due to broken cyclo drive)</v>
      </c>
    </row>
    <row r="534" spans="2:27" x14ac:dyDescent="0.25">
      <c r="B534" s="7">
        <f>_xlfn.ISOWEEKNUM(CHPP_DELAY[[#This Row],[DATE]])</f>
        <v>18</v>
      </c>
      <c r="C534" s="2" t="str">
        <f>UPPER(TEXT(MONTH(CHPP_DELAY[[#This Row],[DATE]])*29,"mmm"))</f>
        <v>MAY</v>
      </c>
      <c r="D534" s="27">
        <f>YEAR(CHPP_DELAY[[#This Row],[DATE]])</f>
        <v>2025</v>
      </c>
      <c r="E534" s="11">
        <f>(CHPP_DELAY[[#This Row],[START]]-CHPP_DELAY[[#This Row],[STOP]])*24</f>
        <v>21</v>
      </c>
      <c r="F534" s="14" t="str" cm="1">
        <f t="array" ref="F534">_xlfn.IFNA(_xlfn.IFS(CHPP_DELAY[[#This Row],[SCH MTN]]&lt;&gt;"","Scheduled",CHPP_DELAY[[#This Row],[UNSCH MTN]]&lt;&gt;"","Unscheduled"),"")</f>
        <v>Unscheduled</v>
      </c>
      <c r="G534" s="26">
        <f>24*(DAY(EOMONTH(CHPP_DELAY[[#This Row],[DATE]],0)))</f>
        <v>744</v>
      </c>
      <c r="H534" s="14">
        <v>0.85</v>
      </c>
      <c r="I534" s="14">
        <v>0.9</v>
      </c>
      <c r="J534" s="14"/>
      <c r="K534" s="14"/>
      <c r="L534" s="3">
        <v>45779</v>
      </c>
      <c r="M534" s="6">
        <v>0.25</v>
      </c>
      <c r="N534" s="6">
        <v>1.125</v>
      </c>
      <c r="O534" t="s">
        <v>113</v>
      </c>
      <c r="P534" t="s">
        <v>91</v>
      </c>
      <c r="Q534" s="11">
        <v>0.875</v>
      </c>
      <c r="S534" t="s">
        <v>155</v>
      </c>
      <c r="Y534" t="s">
        <v>857</v>
      </c>
      <c r="AA534" t="str" cm="1">
        <f t="array" ref="AA534">_xlfn.IFS(AND(CHPP_DELAY[[#This Row],[Column1]]="",CHPP_DELAY[[#This Row],[Column2]]=""),"",CHPP_DELAY[[#This Row],[Column1]]&lt;&gt;"",CHPP_DELAY[[#This Row],[Column1]],CHPP_DELAY[[#This Row],[Column2]]&lt;&gt;"",CHPP_DELAY[[#This Row],[Column2]])</f>
        <v>Centrifuge 1425_ampere_low (due to broken cyclo drive)</v>
      </c>
    </row>
    <row r="535" spans="2:27" x14ac:dyDescent="0.25">
      <c r="B535" s="7">
        <f>_xlfn.ISOWEEKNUM(CHPP_DELAY[[#This Row],[DATE]])</f>
        <v>18</v>
      </c>
      <c r="C535" s="2" t="str">
        <f>UPPER(TEXT(MONTH(CHPP_DELAY[[#This Row],[DATE]])*29,"mmm"))</f>
        <v>MAY</v>
      </c>
      <c r="D535" s="27">
        <f>YEAR(CHPP_DELAY[[#This Row],[DATE]])</f>
        <v>2025</v>
      </c>
      <c r="E535" s="11">
        <f>(CHPP_DELAY[[#This Row],[START]]-CHPP_DELAY[[#This Row],[STOP]])*24</f>
        <v>3</v>
      </c>
      <c r="F535" s="14" t="str" cm="1">
        <f t="array" ref="F535">_xlfn.IFNA(_xlfn.IFS(CHPP_DELAY[[#This Row],[SCH MTN]]&lt;&gt;"","Scheduled",CHPP_DELAY[[#This Row],[UNSCH MTN]]&lt;&gt;"","Unscheduled"),"")</f>
        <v>Unscheduled</v>
      </c>
      <c r="G535" s="26">
        <f>24*(DAY(EOMONTH(CHPP_DELAY[[#This Row],[DATE]],0)))</f>
        <v>744</v>
      </c>
      <c r="H535" s="14">
        <v>0.85</v>
      </c>
      <c r="I535" s="14">
        <v>0.9</v>
      </c>
      <c r="J535" s="14"/>
      <c r="K535" s="14"/>
      <c r="L535" s="3">
        <v>45779</v>
      </c>
      <c r="M535" s="6">
        <v>1.125</v>
      </c>
      <c r="N535" s="6">
        <v>1.25</v>
      </c>
      <c r="O535" t="s">
        <v>113</v>
      </c>
      <c r="P535" t="s">
        <v>91</v>
      </c>
      <c r="Q535" s="11">
        <v>0.125</v>
      </c>
      <c r="S535" t="s">
        <v>18</v>
      </c>
      <c r="Y535" t="s">
        <v>858</v>
      </c>
      <c r="AA535" t="str" cm="1">
        <f t="array" ref="AA535">_xlfn.IFS(AND(CHPP_DELAY[[#This Row],[Column1]]="",CHPP_DELAY[[#This Row],[Column2]]=""),"",CHPP_DELAY[[#This Row],[Column1]]&lt;&gt;"",CHPP_DELAY[[#This Row],[Column1]],CHPP_DELAY[[#This Row],[Column2]]&lt;&gt;"",CHPP_DELAY[[#This Row],[Column2]])</f>
        <v>Centrifuge 1425_breakdown (due to unsuitable cyclo drive)</v>
      </c>
    </row>
    <row r="536" spans="2:27" x14ac:dyDescent="0.25">
      <c r="B536" s="7">
        <f>_xlfn.ISOWEEKNUM(CHPP_DELAY[[#This Row],[DATE]])</f>
        <v>18</v>
      </c>
      <c r="C536" s="2" t="str">
        <f>UPPER(TEXT(MONTH(CHPP_DELAY[[#This Row],[DATE]])*29,"mmm"))</f>
        <v>MAY</v>
      </c>
      <c r="D536" s="27">
        <f>YEAR(CHPP_DELAY[[#This Row],[DATE]])</f>
        <v>2025</v>
      </c>
      <c r="E536" s="11">
        <f>(CHPP_DELAY[[#This Row],[START]]-CHPP_DELAY[[#This Row],[STOP]])*24</f>
        <v>15.266666666666666</v>
      </c>
      <c r="F536" s="14" t="str" cm="1">
        <f t="array" ref="F536">_xlfn.IFNA(_xlfn.IFS(CHPP_DELAY[[#This Row],[SCH MTN]]&lt;&gt;"","Scheduled",CHPP_DELAY[[#This Row],[UNSCH MTN]]&lt;&gt;"","Unscheduled"),"")</f>
        <v>Unscheduled</v>
      </c>
      <c r="G536" s="26">
        <f>24*(DAY(EOMONTH(CHPP_DELAY[[#This Row],[DATE]],0)))</f>
        <v>744</v>
      </c>
      <c r="H536" s="14">
        <v>0.85</v>
      </c>
      <c r="I536" s="14">
        <v>0.9</v>
      </c>
      <c r="J536" s="14"/>
      <c r="K536" s="14"/>
      <c r="L536" s="3">
        <v>45780</v>
      </c>
      <c r="M536" s="6">
        <v>0.25</v>
      </c>
      <c r="N536" s="6">
        <v>0.88611111111111107</v>
      </c>
      <c r="O536" t="s">
        <v>113</v>
      </c>
      <c r="P536" t="s">
        <v>91</v>
      </c>
      <c r="Q536" s="11">
        <v>0.63611111111111107</v>
      </c>
      <c r="S536" t="s">
        <v>18</v>
      </c>
      <c r="Y536" t="s">
        <v>858</v>
      </c>
      <c r="AA536" t="str" cm="1">
        <f t="array" ref="AA536">_xlfn.IFS(AND(CHPP_DELAY[[#This Row],[Column1]]="",CHPP_DELAY[[#This Row],[Column2]]=""),"",CHPP_DELAY[[#This Row],[Column1]]&lt;&gt;"",CHPP_DELAY[[#This Row],[Column1]],CHPP_DELAY[[#This Row],[Column2]]&lt;&gt;"",CHPP_DELAY[[#This Row],[Column2]])</f>
        <v>Centrifuge 1425_breakdown (due to unsuitable cyclo drive)</v>
      </c>
    </row>
    <row r="537" spans="2:27" x14ac:dyDescent="0.25">
      <c r="B537" s="7">
        <f>_xlfn.ISOWEEKNUM(CHPP_DELAY[[#This Row],[DATE]])</f>
        <v>18</v>
      </c>
      <c r="C537" s="2" t="str">
        <f>UPPER(TEXT(MONTH(CHPP_DELAY[[#This Row],[DATE]])*29,"mmm"))</f>
        <v>MAY</v>
      </c>
      <c r="D537" s="27">
        <f>YEAR(CHPP_DELAY[[#This Row],[DATE]])</f>
        <v>2025</v>
      </c>
      <c r="E537" s="11">
        <f>(CHPP_DELAY[[#This Row],[START]]-CHPP_DELAY[[#This Row],[STOP]])*24</f>
        <v>0.60000000000000053</v>
      </c>
      <c r="F537" s="14" t="str" cm="1">
        <f t="array" ref="F537">_xlfn.IFNA(_xlfn.IFS(CHPP_DELAY[[#This Row],[SCH MTN]]&lt;&gt;"","Scheduled",CHPP_DELAY[[#This Row],[UNSCH MTN]]&lt;&gt;"","Unscheduled"),"")</f>
        <v>Unscheduled</v>
      </c>
      <c r="G537" s="26">
        <f>24*(DAY(EOMONTH(CHPP_DELAY[[#This Row],[DATE]],0)))</f>
        <v>744</v>
      </c>
      <c r="H537" s="14">
        <v>0.85</v>
      </c>
      <c r="I537" s="14">
        <v>0.9</v>
      </c>
      <c r="J537" s="14"/>
      <c r="K537" s="14"/>
      <c r="L537" s="3">
        <v>45780</v>
      </c>
      <c r="M537" s="6">
        <v>0.88611111111111107</v>
      </c>
      <c r="N537" s="6">
        <v>0.91111111111111109</v>
      </c>
      <c r="O537" t="s">
        <v>57</v>
      </c>
      <c r="P537" t="s">
        <v>103</v>
      </c>
      <c r="Q537" s="11">
        <v>2.5000000000000022E-2</v>
      </c>
      <c r="S537" t="s">
        <v>155</v>
      </c>
      <c r="Y537" t="s">
        <v>859</v>
      </c>
      <c r="AA537" t="str" cm="1">
        <f t="array" ref="AA537">_xlfn.IFS(AND(CHPP_DELAY[[#This Row],[Column1]]="",CHPP_DELAY[[#This Row],[Column2]]=""),"",CHPP_DELAY[[#This Row],[Column1]]&lt;&gt;"",CHPP_DELAY[[#This Row],[Column1]],CHPP_DELAY[[#This Row],[Column2]]&lt;&gt;"",CHPP_DELAY[[#This Row],[Column2]])</f>
        <v>Reject filter conveyor_trip (due to pull wire error)</v>
      </c>
    </row>
    <row r="538" spans="2:27" x14ac:dyDescent="0.25">
      <c r="B538" s="7">
        <f>_xlfn.ISOWEEKNUM(CHPP_DELAY[[#This Row],[DATE]])</f>
        <v>18</v>
      </c>
      <c r="C538" s="2" t="str">
        <f>UPPER(TEXT(MONTH(CHPP_DELAY[[#This Row],[DATE]])*29,"mmm"))</f>
        <v>MAY</v>
      </c>
      <c r="D538" s="27">
        <f>YEAR(CHPP_DELAY[[#This Row],[DATE]])</f>
        <v>2025</v>
      </c>
      <c r="E538" s="11">
        <f>(CHPP_DELAY[[#This Row],[START]]-CHPP_DELAY[[#This Row],[STOP]])*24</f>
        <v>1.6833333333333327</v>
      </c>
      <c r="F538" s="14" t="str" cm="1">
        <f t="array" ref="F538">_xlfn.IFNA(_xlfn.IFS(CHPP_DELAY[[#This Row],[SCH MTN]]&lt;&gt;"","Scheduled",CHPP_DELAY[[#This Row],[UNSCH MTN]]&lt;&gt;"","Unscheduled"),"")</f>
        <v>Unscheduled</v>
      </c>
      <c r="G538" s="26">
        <f>24*(DAY(EOMONTH(CHPP_DELAY[[#This Row],[DATE]],0)))</f>
        <v>744</v>
      </c>
      <c r="H538" s="14">
        <v>0.85</v>
      </c>
      <c r="I538" s="14">
        <v>0.9</v>
      </c>
      <c r="J538" s="14"/>
      <c r="K538" s="14"/>
      <c r="L538" s="3">
        <v>45780</v>
      </c>
      <c r="M538" s="6">
        <v>0.91111111111111109</v>
      </c>
      <c r="N538" s="6">
        <v>0.98124999999999996</v>
      </c>
      <c r="O538" t="s">
        <v>132</v>
      </c>
      <c r="P538" t="s">
        <v>133</v>
      </c>
      <c r="Q538" s="11">
        <v>7.0138888888888862E-2</v>
      </c>
      <c r="S538" t="s">
        <v>155</v>
      </c>
      <c r="Y538" t="s">
        <v>860</v>
      </c>
      <c r="AA538" t="str" cm="1">
        <f t="array" ref="AA538">_xlfn.IFS(AND(CHPP_DELAY[[#This Row],[Column1]]="",CHPP_DELAY[[#This Row],[Column2]]=""),"",CHPP_DELAY[[#This Row],[Column1]]&lt;&gt;"",CHPP_DELAY[[#This Row],[Column1]],CHPP_DELAY[[#This Row],[Column2]]&lt;&gt;"",CHPP_DELAY[[#This Row],[Column2]])</f>
        <v>Reject gate_trip (due to sequence error)</v>
      </c>
    </row>
    <row r="539" spans="2:27" x14ac:dyDescent="0.25">
      <c r="B539" s="7">
        <f>_xlfn.ISOWEEKNUM(CHPP_DELAY[[#This Row],[DATE]])</f>
        <v>18</v>
      </c>
      <c r="C539" s="2" t="str">
        <f>UPPER(TEXT(MONTH(CHPP_DELAY[[#This Row],[DATE]])*29,"mmm"))</f>
        <v>MAY</v>
      </c>
      <c r="D539" s="27">
        <f>YEAR(CHPP_DELAY[[#This Row],[DATE]])</f>
        <v>2025</v>
      </c>
      <c r="E539" s="11">
        <f>(CHPP_DELAY[[#This Row],[START]]-CHPP_DELAY[[#This Row],[STOP]])*24</f>
        <v>2.4833333333333352</v>
      </c>
      <c r="F539" s="14" t="str" cm="1">
        <f t="array" ref="F539">_xlfn.IFNA(_xlfn.IFS(CHPP_DELAY[[#This Row],[SCH MTN]]&lt;&gt;"","Scheduled",CHPP_DELAY[[#This Row],[UNSCH MTN]]&lt;&gt;"","Unscheduled"),"")</f>
        <v>Unscheduled</v>
      </c>
      <c r="G539" s="26">
        <f>24*(DAY(EOMONTH(CHPP_DELAY[[#This Row],[DATE]],0)))</f>
        <v>744</v>
      </c>
      <c r="H539" s="14">
        <v>0.85</v>
      </c>
      <c r="I539" s="14">
        <v>0.9</v>
      </c>
      <c r="J539" s="14"/>
      <c r="K539" s="14"/>
      <c r="L539" s="3">
        <v>45780</v>
      </c>
      <c r="M539" s="6">
        <v>0.99097222222222225</v>
      </c>
      <c r="N539" s="6">
        <v>1.0944444444444446</v>
      </c>
      <c r="O539" t="s">
        <v>113</v>
      </c>
      <c r="P539" t="s">
        <v>91</v>
      </c>
      <c r="Q539" s="11">
        <v>0.1034722222222223</v>
      </c>
      <c r="S539" t="s">
        <v>155</v>
      </c>
      <c r="Y539" t="s">
        <v>861</v>
      </c>
      <c r="AA539" t="str" cm="1">
        <f t="array" ref="AA539">_xlfn.IFS(AND(CHPP_DELAY[[#This Row],[Column1]]="",CHPP_DELAY[[#This Row],[Column2]]=""),"",CHPP_DELAY[[#This Row],[Column1]]&lt;&gt;"",CHPP_DELAY[[#This Row],[Column1]],CHPP_DELAY[[#This Row],[Column2]]&lt;&gt;"",CHPP_DELAY[[#This Row],[Column2]])</f>
        <v>Fines centrifuge_clutch_release (due to clutch under performance)</v>
      </c>
    </row>
    <row r="540" spans="2:27" x14ac:dyDescent="0.25">
      <c r="B540" s="7">
        <f>_xlfn.ISOWEEKNUM(CHPP_DELAY[[#This Row],[DATE]])</f>
        <v>18</v>
      </c>
      <c r="C540" s="2" t="str">
        <f>UPPER(TEXT(MONTH(CHPP_DELAY[[#This Row],[DATE]])*29,"mmm"))</f>
        <v>MAY</v>
      </c>
      <c r="D540" s="27">
        <f>YEAR(CHPP_DELAY[[#This Row],[DATE]])</f>
        <v>2025</v>
      </c>
      <c r="E540" s="11">
        <f>(CHPP_DELAY[[#This Row],[START]]-CHPP_DELAY[[#This Row],[STOP]])*24</f>
        <v>0.5166666666666675</v>
      </c>
      <c r="F540" s="14" t="str" cm="1">
        <f t="array" ref="F540">_xlfn.IFNA(_xlfn.IFS(CHPP_DELAY[[#This Row],[SCH MTN]]&lt;&gt;"","Scheduled",CHPP_DELAY[[#This Row],[UNSCH MTN]]&lt;&gt;"","Unscheduled"),"")</f>
        <v>Unscheduled</v>
      </c>
      <c r="G540" s="26">
        <f>24*(DAY(EOMONTH(CHPP_DELAY[[#This Row],[DATE]],0)))</f>
        <v>744</v>
      </c>
      <c r="H540" s="14">
        <v>0.85</v>
      </c>
      <c r="I540" s="14">
        <v>0.9</v>
      </c>
      <c r="J540" s="14"/>
      <c r="K540" s="14"/>
      <c r="L540" s="3">
        <v>45780</v>
      </c>
      <c r="M540" s="6">
        <v>1.1555555555555554</v>
      </c>
      <c r="N540" s="6">
        <v>1.1770833333333333</v>
      </c>
      <c r="O540" t="s">
        <v>113</v>
      </c>
      <c r="P540" t="s">
        <v>91</v>
      </c>
      <c r="Q540" s="11">
        <v>2.1527777777777812E-2</v>
      </c>
      <c r="S540" t="s">
        <v>155</v>
      </c>
      <c r="Y540" t="s">
        <v>862</v>
      </c>
      <c r="AA540" t="str" cm="1">
        <f t="array" ref="AA540">_xlfn.IFS(AND(CHPP_DELAY[[#This Row],[Column1]]="",CHPP_DELAY[[#This Row],[Column2]]=""),"",CHPP_DELAY[[#This Row],[Column1]]&lt;&gt;"",CHPP_DELAY[[#This Row],[Column1]],CHPP_DELAY[[#This Row],[Column2]]&lt;&gt;"",CHPP_DELAY[[#This Row],[Column2]])</f>
        <v>Fines centrifuge_clutch_release (due to cable sensor broken)</v>
      </c>
    </row>
    <row r="541" spans="2:27" x14ac:dyDescent="0.25">
      <c r="B541" s="7">
        <f>_xlfn.ISOWEEKNUM(CHPP_DELAY[[#This Row],[DATE]])</f>
        <v>18</v>
      </c>
      <c r="C541" s="2" t="str">
        <f>UPPER(TEXT(MONTH(CHPP_DELAY[[#This Row],[DATE]])*29,"mmm"))</f>
        <v>MAY</v>
      </c>
      <c r="D541" s="27">
        <f>YEAR(CHPP_DELAY[[#This Row],[DATE]])</f>
        <v>2025</v>
      </c>
      <c r="E541" s="11">
        <f>(CHPP_DELAY[[#This Row],[START]]-CHPP_DELAY[[#This Row],[STOP]])*24</f>
        <v>1.3166666666666673</v>
      </c>
      <c r="F541" s="14" t="str" cm="1">
        <f t="array" ref="F541">_xlfn.IFNA(_xlfn.IFS(CHPP_DELAY[[#This Row],[SCH MTN]]&lt;&gt;"","Scheduled",CHPP_DELAY[[#This Row],[UNSCH MTN]]&lt;&gt;"","Unscheduled"),"")</f>
        <v>Unscheduled</v>
      </c>
      <c r="G541" s="26">
        <f>24*(DAY(EOMONTH(CHPP_DELAY[[#This Row],[DATE]],0)))</f>
        <v>744</v>
      </c>
      <c r="H541" s="14">
        <v>0.85</v>
      </c>
      <c r="I541" s="14">
        <v>0.9</v>
      </c>
      <c r="J541" s="14"/>
      <c r="K541" s="14"/>
      <c r="L541" s="3">
        <v>45781</v>
      </c>
      <c r="M541" s="6">
        <v>0.35972222222222222</v>
      </c>
      <c r="N541" s="6">
        <v>0.41458333333333336</v>
      </c>
      <c r="O541" t="s">
        <v>22</v>
      </c>
      <c r="P541" t="s">
        <v>108</v>
      </c>
      <c r="Q541" s="11">
        <v>5.4861111111111138E-2</v>
      </c>
      <c r="S541" t="s">
        <v>155</v>
      </c>
      <c r="Y541" t="s">
        <v>863</v>
      </c>
      <c r="AA541" t="str" cm="1">
        <f t="array" ref="AA541">_xlfn.IFS(AND(CHPP_DELAY[[#This Row],[Column1]]="",CHPP_DELAY[[#This Row],[Column2]]=""),"",CHPP_DELAY[[#This Row],[Column1]]&lt;&gt;"",CHPP_DELAY[[#This Row],[Column1]],CHPP_DELAY[[#This Row],[Column2]]&lt;&gt;"",CHPP_DELAY[[#This Row],[Column2]])</f>
        <v>Rejects dewatering screen_panel_repair (due to panel &amp; polysnap broken)</v>
      </c>
    </row>
    <row r="542" spans="2:27" x14ac:dyDescent="0.25">
      <c r="B542" s="7">
        <f>_xlfn.ISOWEEKNUM(CHPP_DELAY[[#This Row],[DATE]])</f>
        <v>18</v>
      </c>
      <c r="C542" s="2" t="str">
        <f>UPPER(TEXT(MONTH(CHPP_DELAY[[#This Row],[DATE]])*29,"mmm"))</f>
        <v>MAY</v>
      </c>
      <c r="D542" s="27">
        <f>YEAR(CHPP_DELAY[[#This Row],[DATE]])</f>
        <v>2025</v>
      </c>
      <c r="E542" s="11">
        <f>(CHPP_DELAY[[#This Row],[START]]-CHPP_DELAY[[#This Row],[STOP]])*24</f>
        <v>9.9999999999999645E-2</v>
      </c>
      <c r="F542" s="14" t="str" cm="1">
        <f t="array" ref="F542">_xlfn.IFNA(_xlfn.IFS(CHPP_DELAY[[#This Row],[SCH MTN]]&lt;&gt;"","Scheduled",CHPP_DELAY[[#This Row],[UNSCH MTN]]&lt;&gt;"","Unscheduled"),"")</f>
        <v>Unscheduled</v>
      </c>
      <c r="G542" s="26">
        <f>24*(DAY(EOMONTH(CHPP_DELAY[[#This Row],[DATE]],0)))</f>
        <v>744</v>
      </c>
      <c r="H542" s="14">
        <v>0.85</v>
      </c>
      <c r="I542" s="14">
        <v>0.9</v>
      </c>
      <c r="J542" s="14"/>
      <c r="K542" s="14"/>
      <c r="L542" s="3">
        <v>45781</v>
      </c>
      <c r="M542" s="6">
        <v>0.47222222222222221</v>
      </c>
      <c r="N542" s="6">
        <v>0.47638888888888886</v>
      </c>
      <c r="O542" t="s">
        <v>71</v>
      </c>
      <c r="P542" t="s">
        <v>72</v>
      </c>
      <c r="Q542" s="11">
        <v>4.1666666666666519E-3</v>
      </c>
      <c r="S542" t="s">
        <v>155</v>
      </c>
      <c r="Y542" t="s">
        <v>864</v>
      </c>
      <c r="AA542" t="str" cm="1">
        <f t="array" ref="AA542">_xlfn.IFS(AND(CHPP_DELAY[[#This Row],[Column1]]="",CHPP_DELAY[[#This Row],[Column2]]=""),"",CHPP_DELAY[[#This Row],[Column1]]&lt;&gt;"",CHPP_DELAY[[#This Row],[Column1]],CHPP_DELAY[[#This Row],[Column2]]&lt;&gt;"",CHPP_DELAY[[#This Row],[Column2]])</f>
        <v>Belt press filter_communication_not healthy (ue to connector profibus bfp#4 broken)</v>
      </c>
    </row>
    <row r="543" spans="2:27" x14ac:dyDescent="0.25">
      <c r="B543" s="7">
        <f>_xlfn.ISOWEEKNUM(CHPP_DELAY[[#This Row],[DATE]])</f>
        <v>18</v>
      </c>
      <c r="C543" s="2" t="str">
        <f>UPPER(TEXT(MONTH(CHPP_DELAY[[#This Row],[DATE]])*29,"mmm"))</f>
        <v>MAY</v>
      </c>
      <c r="D543" s="27">
        <f>YEAR(CHPP_DELAY[[#This Row],[DATE]])</f>
        <v>2025</v>
      </c>
      <c r="E543" s="11">
        <f>(CHPP_DELAY[[#This Row],[START]]-CHPP_DELAY[[#This Row],[STOP]])*24</f>
        <v>0.63333333333333375</v>
      </c>
      <c r="F543" s="14" t="str" cm="1">
        <f t="array" ref="F543">_xlfn.IFNA(_xlfn.IFS(CHPP_DELAY[[#This Row],[SCH MTN]]&lt;&gt;"","Scheduled",CHPP_DELAY[[#This Row],[UNSCH MTN]]&lt;&gt;"","Unscheduled"),"")</f>
        <v>Unscheduled</v>
      </c>
      <c r="G543" s="26">
        <f>24*(DAY(EOMONTH(CHPP_DELAY[[#This Row],[DATE]],0)))</f>
        <v>744</v>
      </c>
      <c r="H543" s="14">
        <v>0.85</v>
      </c>
      <c r="I543" s="14">
        <v>0.9</v>
      </c>
      <c r="J543" s="14"/>
      <c r="K543" s="14"/>
      <c r="L543" s="3">
        <v>45781</v>
      </c>
      <c r="M543" s="6">
        <v>0.99236111111111114</v>
      </c>
      <c r="N543" s="6">
        <v>1.01875</v>
      </c>
      <c r="O543" t="s">
        <v>14</v>
      </c>
      <c r="P543" t="s">
        <v>15</v>
      </c>
      <c r="Q543" s="11">
        <v>2.6388888888888906E-2</v>
      </c>
      <c r="S543" t="s">
        <v>155</v>
      </c>
      <c r="Y543" t="s">
        <v>786</v>
      </c>
      <c r="AA543" t="str" cm="1">
        <f t="array" ref="AA543">_xlfn.IFS(AND(CHPP_DELAY[[#This Row],[Column1]]="",CHPP_DELAY[[#This Row],[Column2]]=""),"",CHPP_DELAY[[#This Row],[Column1]]&lt;&gt;"",CHPP_DELAY[[#This Row],[Column1]],CHPP_DELAY[[#This Row],[Column2]]&lt;&gt;"",CHPP_DELAY[[#This Row],[Column2]])</f>
        <v>Reject sampler_hammer instream (due to problem in motor brake)</v>
      </c>
    </row>
    <row r="544" spans="2:27" x14ac:dyDescent="0.25">
      <c r="B544" s="7">
        <f>_xlfn.ISOWEEKNUM(CHPP_DELAY[[#This Row],[DATE]])</f>
        <v>18</v>
      </c>
      <c r="C544" s="2" t="str">
        <f>UPPER(TEXT(MONTH(CHPP_DELAY[[#This Row],[DATE]])*29,"mmm"))</f>
        <v>MAY</v>
      </c>
      <c r="D544" s="27">
        <f>YEAR(CHPP_DELAY[[#This Row],[DATE]])</f>
        <v>2025</v>
      </c>
      <c r="E544" s="11">
        <f>(CHPP_DELAY[[#This Row],[START]]-CHPP_DELAY[[#This Row],[STOP]])*24</f>
        <v>3.1333333333333329</v>
      </c>
      <c r="F544" s="14" t="str" cm="1">
        <f t="array" ref="F544">_xlfn.IFNA(_xlfn.IFS(CHPP_DELAY[[#This Row],[SCH MTN]]&lt;&gt;"","Scheduled",CHPP_DELAY[[#This Row],[UNSCH MTN]]&lt;&gt;"","Unscheduled"),"")</f>
        <v/>
      </c>
      <c r="G544" s="26">
        <f>24*(DAY(EOMONTH(CHPP_DELAY[[#This Row],[DATE]],0)))</f>
        <v>744</v>
      </c>
      <c r="H544" s="14">
        <v>0.85</v>
      </c>
      <c r="I544" s="14">
        <v>0.9</v>
      </c>
      <c r="J544" s="14"/>
      <c r="K544" s="14"/>
      <c r="L544" s="3">
        <v>45781</v>
      </c>
      <c r="M544" s="6">
        <v>1.01875</v>
      </c>
      <c r="N544" s="6">
        <v>1.1493055555555556</v>
      </c>
      <c r="O544" t="s">
        <v>83</v>
      </c>
      <c r="P544" t="s">
        <v>29</v>
      </c>
      <c r="Q544" s="11">
        <v>0.13055555555555554</v>
      </c>
      <c r="V544" t="s">
        <v>161</v>
      </c>
      <c r="Y544" t="s">
        <v>865</v>
      </c>
      <c r="AA544" t="str" cm="1">
        <f t="array" ref="AA544">_xlfn.IFS(AND(CHPP_DELAY[[#This Row],[Column1]]="",CHPP_DELAY[[#This Row],[Column2]]=""),"",CHPP_DELAY[[#This Row],[Column1]]&lt;&gt;"",CHPP_DELAY[[#This Row],[Column1]],CHPP_DELAY[[#This Row],[Column2]]&lt;&gt;"",CHPP_DELAY[[#This Row],[Column2]])</f>
        <v>Thickener_bed mass &amp; torque_high (due to low flotation yield)</v>
      </c>
    </row>
    <row r="545" spans="2:27" x14ac:dyDescent="0.25">
      <c r="B545" s="7">
        <f>_xlfn.ISOWEEKNUM(CHPP_DELAY[[#This Row],[DATE]])</f>
        <v>18</v>
      </c>
      <c r="C545" s="2" t="str">
        <f>UPPER(TEXT(MONTH(CHPP_DELAY[[#This Row],[DATE]])*29,"mmm"))</f>
        <v>MAY</v>
      </c>
      <c r="D545" s="27">
        <f>YEAR(CHPP_DELAY[[#This Row],[DATE]])</f>
        <v>2025</v>
      </c>
      <c r="E545" s="11">
        <f>(CHPP_DELAY[[#This Row],[START]]-CHPP_DELAY[[#This Row],[STOP]])*24</f>
        <v>0.26666666666666572</v>
      </c>
      <c r="F545" s="14" t="str" cm="1">
        <f t="array" ref="F545">_xlfn.IFNA(_xlfn.IFS(CHPP_DELAY[[#This Row],[SCH MTN]]&lt;&gt;"","Scheduled",CHPP_DELAY[[#This Row],[UNSCH MTN]]&lt;&gt;"","Unscheduled"),"")</f>
        <v>Unscheduled</v>
      </c>
      <c r="G545" s="26">
        <f>24*(DAY(EOMONTH(CHPP_DELAY[[#This Row],[DATE]],0)))</f>
        <v>744</v>
      </c>
      <c r="H545" s="14">
        <v>0.85</v>
      </c>
      <c r="I545" s="14">
        <v>0.9</v>
      </c>
      <c r="J545" s="14"/>
      <c r="K545" s="14"/>
      <c r="L545" s="3">
        <v>45781</v>
      </c>
      <c r="M545" s="6">
        <v>1.2326388888888888</v>
      </c>
      <c r="N545" s="6">
        <v>1.2437499999999999</v>
      </c>
      <c r="O545" t="s">
        <v>56</v>
      </c>
      <c r="P545" t="s">
        <v>59</v>
      </c>
      <c r="Q545" s="11">
        <v>1.1111111111111072E-2</v>
      </c>
      <c r="S545" t="s">
        <v>155</v>
      </c>
      <c r="Y545" t="s">
        <v>866</v>
      </c>
      <c r="AA545" t="str" cm="1">
        <f t="array" ref="AA545">_xlfn.IFS(AND(CHPP_DELAY[[#This Row],[Column1]]="",CHPP_DELAY[[#This Row],[Column2]]=""),"",CHPP_DELAY[[#This Row],[Column1]]&lt;&gt;"",CHPP_DELAY[[#This Row],[Column1]],CHPP_DELAY[[#This Row],[Column2]]&lt;&gt;"",CHPP_DELAY[[#This Row],[Column2]])</f>
        <v>Vacuum disc filter_stuck (due to NDE Bearing (Slide Bearing) failure)</v>
      </c>
    </row>
    <row r="546" spans="2:27" x14ac:dyDescent="0.25">
      <c r="B546" s="7">
        <f>_xlfn.ISOWEEKNUM(CHPP_DELAY[[#This Row],[DATE]])</f>
        <v>18</v>
      </c>
      <c r="C546" s="2" t="str">
        <f>UPPER(TEXT(MONTH(CHPP_DELAY[[#This Row],[DATE]])*29,"mmm"))</f>
        <v>MAY</v>
      </c>
      <c r="D546" s="27">
        <f>YEAR(CHPP_DELAY[[#This Row],[DATE]])</f>
        <v>2025</v>
      </c>
      <c r="E546" s="11">
        <f>(CHPP_DELAY[[#This Row],[START]]-CHPP_DELAY[[#This Row],[STOP]])*24</f>
        <v>0.15000000000000213</v>
      </c>
      <c r="F546" s="14" t="str" cm="1">
        <f t="array" ref="F546">_xlfn.IFNA(_xlfn.IFS(CHPP_DELAY[[#This Row],[SCH MTN]]&lt;&gt;"","Scheduled",CHPP_DELAY[[#This Row],[UNSCH MTN]]&lt;&gt;"","Unscheduled"),"")</f>
        <v>Unscheduled</v>
      </c>
      <c r="G546" s="26">
        <f>24*(DAY(EOMONTH(CHPP_DELAY[[#This Row],[DATE]],0)))</f>
        <v>744</v>
      </c>
      <c r="H546" s="14">
        <v>0.85</v>
      </c>
      <c r="I546" s="14">
        <v>0.9</v>
      </c>
      <c r="J546" s="14"/>
      <c r="K546" s="14"/>
      <c r="L546" s="3">
        <v>45781</v>
      </c>
      <c r="M546" s="6">
        <v>1.2437499999999999</v>
      </c>
      <c r="N546" s="6">
        <v>1.25</v>
      </c>
      <c r="O546" t="s">
        <v>19</v>
      </c>
      <c r="P546" t="s">
        <v>20</v>
      </c>
      <c r="Q546" s="11">
        <v>6.2500000000000888E-3</v>
      </c>
      <c r="S546" t="s">
        <v>155</v>
      </c>
      <c r="Y546" t="s">
        <v>184</v>
      </c>
      <c r="AA546" t="str" cm="1">
        <f t="array" ref="AA546">_xlfn.IFS(AND(CHPP_DELAY[[#This Row],[Column1]]="",CHPP_DELAY[[#This Row],[Column2]]=""),"",CHPP_DELAY[[#This Row],[Column1]]&lt;&gt;"",CHPP_DELAY[[#This Row],[Column1]],CHPP_DELAY[[#This Row],[Column2]]&lt;&gt;"",CHPP_DELAY[[#This Row],[Column2]])</f>
        <v>Floats screen_panel_replace (due to panel broken)</v>
      </c>
    </row>
    <row r="547" spans="2:27" x14ac:dyDescent="0.25">
      <c r="B547" s="7">
        <f>_xlfn.ISOWEEKNUM(CHPP_DELAY[[#This Row],[DATE]])</f>
        <v>19</v>
      </c>
      <c r="C547" s="2" t="str">
        <f>UPPER(TEXT(MONTH(CHPP_DELAY[[#This Row],[DATE]])*29,"mmm"))</f>
        <v>MAY</v>
      </c>
      <c r="D547" s="27">
        <f>YEAR(CHPP_DELAY[[#This Row],[DATE]])</f>
        <v>2025</v>
      </c>
      <c r="E547" s="11">
        <f>(CHPP_DELAY[[#This Row],[START]]-CHPP_DELAY[[#This Row],[STOP]])*24</f>
        <v>0.1500000000000008</v>
      </c>
      <c r="F547" s="14" t="str" cm="1">
        <f t="array" ref="F547">_xlfn.IFNA(_xlfn.IFS(CHPP_DELAY[[#This Row],[SCH MTN]]&lt;&gt;"","Scheduled",CHPP_DELAY[[#This Row],[UNSCH MTN]]&lt;&gt;"","Unscheduled"),"")</f>
        <v>Unscheduled</v>
      </c>
      <c r="G547" s="26">
        <f>24*(DAY(EOMONTH(CHPP_DELAY[[#This Row],[DATE]],0)))</f>
        <v>744</v>
      </c>
      <c r="H547" s="14">
        <v>0.85</v>
      </c>
      <c r="I547" s="14">
        <v>0.9</v>
      </c>
      <c r="J547" s="14"/>
      <c r="K547" s="14"/>
      <c r="L547" s="3">
        <v>45782</v>
      </c>
      <c r="M547" s="6">
        <v>0.27083333333333331</v>
      </c>
      <c r="N547" s="6">
        <v>0.27708333333333335</v>
      </c>
      <c r="O547" t="s">
        <v>113</v>
      </c>
      <c r="P547" t="s">
        <v>91</v>
      </c>
      <c r="Q547" s="11">
        <v>6.2500000000000333E-3</v>
      </c>
      <c r="S547" t="s">
        <v>155</v>
      </c>
      <c r="Y547" t="s">
        <v>867</v>
      </c>
      <c r="AA547" t="str" cm="1">
        <f t="array" ref="AA547">_xlfn.IFS(AND(CHPP_DELAY[[#This Row],[Column1]]="",CHPP_DELAY[[#This Row],[Column2]]=""),"",CHPP_DELAY[[#This Row],[Column1]]&lt;&gt;"",CHPP_DELAY[[#This Row],[Column1]],CHPP_DELAY[[#This Row],[Column2]]&lt;&gt;"",CHPP_DELAY[[#This Row],[Column2]])</f>
        <v>Centrifuge 1425_tilt switch block chute_active (due to Indication direct hit form material)</v>
      </c>
    </row>
    <row r="548" spans="2:27" x14ac:dyDescent="0.25">
      <c r="B548" s="7">
        <f>_xlfn.ISOWEEKNUM(CHPP_DELAY[[#This Row],[DATE]])</f>
        <v>19</v>
      </c>
      <c r="C548" s="2" t="str">
        <f>UPPER(TEXT(MONTH(CHPP_DELAY[[#This Row],[DATE]])*29,"mmm"))</f>
        <v>MAY</v>
      </c>
      <c r="D548" s="27">
        <f>YEAR(CHPP_DELAY[[#This Row],[DATE]])</f>
        <v>2025</v>
      </c>
      <c r="E548" s="11">
        <f>(CHPP_DELAY[[#This Row],[START]]-CHPP_DELAY[[#This Row],[STOP]])*24</f>
        <v>9.9999999999999645E-2</v>
      </c>
      <c r="F548" s="14" t="str" cm="1">
        <f t="array" ref="F548">_xlfn.IFNA(_xlfn.IFS(CHPP_DELAY[[#This Row],[SCH MTN]]&lt;&gt;"","Scheduled",CHPP_DELAY[[#This Row],[UNSCH MTN]]&lt;&gt;"","Unscheduled"),"")</f>
        <v>Unscheduled</v>
      </c>
      <c r="G548" s="26">
        <f>24*(DAY(EOMONTH(CHPP_DELAY[[#This Row],[DATE]],0)))</f>
        <v>744</v>
      </c>
      <c r="H548" s="14">
        <v>0.85</v>
      </c>
      <c r="I548" s="14">
        <v>0.9</v>
      </c>
      <c r="J548" s="14"/>
      <c r="K548" s="14"/>
      <c r="L548" s="3">
        <v>45782</v>
      </c>
      <c r="M548" s="6">
        <v>0.27847222222222223</v>
      </c>
      <c r="N548" s="6">
        <v>0.28263888888888888</v>
      </c>
      <c r="O548" t="s">
        <v>109</v>
      </c>
      <c r="P548" t="s">
        <v>110</v>
      </c>
      <c r="Q548" s="11">
        <v>4.1666666666666519E-3</v>
      </c>
      <c r="S548" t="s">
        <v>155</v>
      </c>
      <c r="Y548" t="s">
        <v>868</v>
      </c>
      <c r="AA548" t="str" cm="1">
        <f t="array" ref="AA548">_xlfn.IFS(AND(CHPP_DELAY[[#This Row],[Column1]]="",CHPP_DELAY[[#This Row],[Column2]]=""),"",CHPP_DELAY[[#This Row],[Column1]]&lt;&gt;"",CHPP_DELAY[[#This Row],[Column1]],CHPP_DELAY[[#This Row],[Column2]]&lt;&gt;"",CHPP_DELAY[[#This Row],[Column2]])</f>
        <v>Spiral feed pump_spiral distributor_unbalance (orifice plate wear)</v>
      </c>
    </row>
    <row r="549" spans="2:27" x14ac:dyDescent="0.25">
      <c r="B549" s="7">
        <f>_xlfn.ISOWEEKNUM(CHPP_DELAY[[#This Row],[DATE]])</f>
        <v>19</v>
      </c>
      <c r="C549" s="2" t="str">
        <f>UPPER(TEXT(MONTH(CHPP_DELAY[[#This Row],[DATE]])*29,"mmm"))</f>
        <v>MAY</v>
      </c>
      <c r="D549" s="27">
        <f>YEAR(CHPP_DELAY[[#This Row],[DATE]])</f>
        <v>2025</v>
      </c>
      <c r="E549" s="11">
        <f>(CHPP_DELAY[[#This Row],[START]]-CHPP_DELAY[[#This Row],[STOP]])*24</f>
        <v>0.26666666666666838</v>
      </c>
      <c r="F549" s="14" t="str" cm="1">
        <f t="array" ref="F549">_xlfn.IFNA(_xlfn.IFS(CHPP_DELAY[[#This Row],[SCH MTN]]&lt;&gt;"","Scheduled",CHPP_DELAY[[#This Row],[UNSCH MTN]]&lt;&gt;"","Unscheduled"),"")</f>
        <v>Unscheduled</v>
      </c>
      <c r="G549" s="26">
        <f>24*(DAY(EOMONTH(CHPP_DELAY[[#This Row],[DATE]],0)))</f>
        <v>744</v>
      </c>
      <c r="H549" s="14">
        <v>0.85</v>
      </c>
      <c r="I549" s="14">
        <v>0.9</v>
      </c>
      <c r="J549" s="14"/>
      <c r="K549" s="14"/>
      <c r="L549" s="3">
        <v>45782</v>
      </c>
      <c r="M549" s="6">
        <v>0.53888888888888886</v>
      </c>
      <c r="N549" s="6">
        <v>0.55000000000000004</v>
      </c>
      <c r="O549" t="s">
        <v>56</v>
      </c>
      <c r="P549" t="s">
        <v>59</v>
      </c>
      <c r="Q549" s="11">
        <v>1.1111111111111183E-2</v>
      </c>
      <c r="S549" t="s">
        <v>155</v>
      </c>
      <c r="Y549" t="s">
        <v>866</v>
      </c>
      <c r="AA549" t="str" cm="1">
        <f t="array" ref="AA549">_xlfn.IFS(AND(CHPP_DELAY[[#This Row],[Column1]]="",CHPP_DELAY[[#This Row],[Column2]]=""),"",CHPP_DELAY[[#This Row],[Column1]]&lt;&gt;"",CHPP_DELAY[[#This Row],[Column1]],CHPP_DELAY[[#This Row],[Column2]]&lt;&gt;"",CHPP_DELAY[[#This Row],[Column2]])</f>
        <v>Vacuum disc filter_stuck (due to NDE Bearing (Slide Bearing) failure)</v>
      </c>
    </row>
    <row r="550" spans="2:27" x14ac:dyDescent="0.25">
      <c r="B550" s="7">
        <f>_xlfn.ISOWEEKNUM(CHPP_DELAY[[#This Row],[DATE]])</f>
        <v>19</v>
      </c>
      <c r="C550" s="2" t="str">
        <f>UPPER(TEXT(MONTH(CHPP_DELAY[[#This Row],[DATE]])*29,"mmm"))</f>
        <v>MAY</v>
      </c>
      <c r="D550" s="27">
        <f>YEAR(CHPP_DELAY[[#This Row],[DATE]])</f>
        <v>2025</v>
      </c>
      <c r="E550" s="11">
        <f>(CHPP_DELAY[[#This Row],[START]]-CHPP_DELAY[[#This Row],[STOP]])*24</f>
        <v>0.33333333333333215</v>
      </c>
      <c r="F550" s="14" t="str" cm="1">
        <f t="array" ref="F550">_xlfn.IFNA(_xlfn.IFS(CHPP_DELAY[[#This Row],[SCH MTN]]&lt;&gt;"","Scheduled",CHPP_DELAY[[#This Row],[UNSCH MTN]]&lt;&gt;"","Unscheduled"),"")</f>
        <v>Unscheduled</v>
      </c>
      <c r="G550" s="26">
        <f>24*(DAY(EOMONTH(CHPP_DELAY[[#This Row],[DATE]],0)))</f>
        <v>744</v>
      </c>
      <c r="H550" s="14">
        <v>0.85</v>
      </c>
      <c r="I550" s="14">
        <v>0.9</v>
      </c>
      <c r="J550" s="14"/>
      <c r="K550" s="14"/>
      <c r="L550" s="3">
        <v>45782</v>
      </c>
      <c r="M550" s="6">
        <v>0.55208333333333337</v>
      </c>
      <c r="N550" s="6">
        <v>0.56597222222222221</v>
      </c>
      <c r="O550" t="s">
        <v>19</v>
      </c>
      <c r="P550" t="s">
        <v>20</v>
      </c>
      <c r="Q550" s="11">
        <v>1.388888888888884E-2</v>
      </c>
      <c r="S550" t="s">
        <v>155</v>
      </c>
      <c r="Y550" t="s">
        <v>869</v>
      </c>
      <c r="AA550" t="str" cm="1">
        <f t="array" ref="AA550">_xlfn.IFS(AND(CHPP_DELAY[[#This Row],[Column1]]="",CHPP_DELAY[[#This Row],[Column2]]=""),"",CHPP_DELAY[[#This Row],[Column1]]&lt;&gt;"",CHPP_DELAY[[#This Row],[Column1]],CHPP_DELAY[[#This Row],[Column2]]&lt;&gt;"",CHPP_DELAY[[#This Row],[Column2]])</f>
        <v>Floats screen_panel_replace (due to cliprail broken)</v>
      </c>
    </row>
    <row r="551" spans="2:27" x14ac:dyDescent="0.25">
      <c r="B551" s="7">
        <f>_xlfn.ISOWEEKNUM(CHPP_DELAY[[#This Row],[DATE]])</f>
        <v>19</v>
      </c>
      <c r="C551" s="2" t="str">
        <f>UPPER(TEXT(MONTH(CHPP_DELAY[[#This Row],[DATE]])*29,"mmm"))</f>
        <v>MAY</v>
      </c>
      <c r="D551" s="27">
        <f>YEAR(CHPP_DELAY[[#This Row],[DATE]])</f>
        <v>2025</v>
      </c>
      <c r="E551" s="11">
        <f>(CHPP_DELAY[[#This Row],[START]]-CHPP_DELAY[[#This Row],[STOP]])*24</f>
        <v>0.75</v>
      </c>
      <c r="F551" s="14" t="str" cm="1">
        <f t="array" ref="F551">_xlfn.IFNA(_xlfn.IFS(CHPP_DELAY[[#This Row],[SCH MTN]]&lt;&gt;"","Scheduled",CHPP_DELAY[[#This Row],[UNSCH MTN]]&lt;&gt;"","Unscheduled"),"")</f>
        <v/>
      </c>
      <c r="G551" s="26">
        <f>24*(DAY(EOMONTH(CHPP_DELAY[[#This Row],[DATE]],0)))</f>
        <v>744</v>
      </c>
      <c r="H551" s="14">
        <v>0.85</v>
      </c>
      <c r="I551" s="14">
        <v>0.9</v>
      </c>
      <c r="J551" s="14"/>
      <c r="K551" s="14"/>
      <c r="L551" s="3">
        <v>45782</v>
      </c>
      <c r="M551" s="6">
        <v>0.56597222222222221</v>
      </c>
      <c r="N551" s="6">
        <v>0.59722222222222221</v>
      </c>
      <c r="O551" t="s">
        <v>81</v>
      </c>
      <c r="P551" t="s">
        <v>82</v>
      </c>
      <c r="Q551" s="11">
        <v>3.125E-2</v>
      </c>
      <c r="X551" t="s">
        <v>192</v>
      </c>
      <c r="Y551" t="s">
        <v>870</v>
      </c>
      <c r="AA551" t="str" cm="1">
        <f t="array" ref="AA551">_xlfn.IFS(AND(CHPP_DELAY[[#This Row],[Column1]]="",CHPP_DELAY[[#This Row],[Column2]]=""),"",CHPP_DELAY[[#This Row],[Column1]]&lt;&gt;"",CHPP_DELAY[[#This Row],[Column1]],CHPP_DELAY[[#This Row],[Column2]]&lt;&gt;"",CHPP_DELAY[[#This Row],[Column2]])</f>
        <v>Plant feed bin_low level (due to Loader accident)</v>
      </c>
    </row>
    <row r="552" spans="2:27" x14ac:dyDescent="0.25">
      <c r="B552" s="7">
        <f>_xlfn.ISOWEEKNUM(CHPP_DELAY[[#This Row],[DATE]])</f>
        <v>19</v>
      </c>
      <c r="C552" s="2" t="str">
        <f>UPPER(TEXT(MONTH(CHPP_DELAY[[#This Row],[DATE]])*29,"mmm"))</f>
        <v>MAY</v>
      </c>
      <c r="D552" s="27">
        <f>YEAR(CHPP_DELAY[[#This Row],[DATE]])</f>
        <v>2025</v>
      </c>
      <c r="E552" s="11">
        <f>(CHPP_DELAY[[#This Row],[START]]-CHPP_DELAY[[#This Row],[STOP]])*24</f>
        <v>1.9833333333333316</v>
      </c>
      <c r="F552" s="14" t="str" cm="1">
        <f t="array" ref="F552">_xlfn.IFNA(_xlfn.IFS(CHPP_DELAY[[#This Row],[SCH MTN]]&lt;&gt;"","Scheduled",CHPP_DELAY[[#This Row],[UNSCH MTN]]&lt;&gt;"","Unscheduled"),"")</f>
        <v/>
      </c>
      <c r="G552" s="26">
        <f>24*(DAY(EOMONTH(CHPP_DELAY[[#This Row],[DATE]],0)))</f>
        <v>744</v>
      </c>
      <c r="H552" s="14">
        <v>0.85</v>
      </c>
      <c r="I552" s="14">
        <v>0.9</v>
      </c>
      <c r="J552" s="14"/>
      <c r="K552" s="14"/>
      <c r="L552" s="3">
        <v>45782</v>
      </c>
      <c r="M552" s="6">
        <v>0.61944444444444446</v>
      </c>
      <c r="N552" s="6">
        <v>0.70208333333333328</v>
      </c>
      <c r="O552" t="s">
        <v>81</v>
      </c>
      <c r="P552" t="s">
        <v>82</v>
      </c>
      <c r="Q552" s="11">
        <v>8.2638888888888817E-2</v>
      </c>
      <c r="X552" t="s">
        <v>192</v>
      </c>
      <c r="Y552" t="s">
        <v>870</v>
      </c>
      <c r="AA552" t="str" cm="1">
        <f t="array" ref="AA552">_xlfn.IFS(AND(CHPP_DELAY[[#This Row],[Column1]]="",CHPP_DELAY[[#This Row],[Column2]]=""),"",CHPP_DELAY[[#This Row],[Column1]]&lt;&gt;"",CHPP_DELAY[[#This Row],[Column1]],CHPP_DELAY[[#This Row],[Column2]]&lt;&gt;"",CHPP_DELAY[[#This Row],[Column2]])</f>
        <v>Plant feed bin_low level (due to Loader accident)</v>
      </c>
    </row>
    <row r="553" spans="2:27" x14ac:dyDescent="0.25">
      <c r="B553" s="7">
        <f>_xlfn.ISOWEEKNUM(CHPP_DELAY[[#This Row],[DATE]])</f>
        <v>19</v>
      </c>
      <c r="C553" s="2" t="str">
        <f>UPPER(TEXT(MONTH(CHPP_DELAY[[#This Row],[DATE]])*29,"mmm"))</f>
        <v>MAY</v>
      </c>
      <c r="D553" s="27">
        <f>YEAR(CHPP_DELAY[[#This Row],[DATE]])</f>
        <v>2025</v>
      </c>
      <c r="E553" s="11">
        <f>(CHPP_DELAY[[#This Row],[START]]-CHPP_DELAY[[#This Row],[STOP]])*24</f>
        <v>0.24999999999999911</v>
      </c>
      <c r="F553" s="14" t="str" cm="1">
        <f t="array" ref="F553">_xlfn.IFNA(_xlfn.IFS(CHPP_DELAY[[#This Row],[SCH MTN]]&lt;&gt;"","Scheduled",CHPP_DELAY[[#This Row],[UNSCH MTN]]&lt;&gt;"","Unscheduled"),"")</f>
        <v>Unscheduled</v>
      </c>
      <c r="G553" s="26">
        <f>24*(DAY(EOMONTH(CHPP_DELAY[[#This Row],[DATE]],0)))</f>
        <v>744</v>
      </c>
      <c r="H553" s="14">
        <v>0.85</v>
      </c>
      <c r="I553" s="14">
        <v>0.9</v>
      </c>
      <c r="J553" s="14"/>
      <c r="K553" s="14"/>
      <c r="L553" s="3">
        <v>45782</v>
      </c>
      <c r="M553" s="6">
        <v>0.71944444444444444</v>
      </c>
      <c r="N553" s="6">
        <v>0.72986111111111107</v>
      </c>
      <c r="O553" t="s">
        <v>14</v>
      </c>
      <c r="P553" t="s">
        <v>15</v>
      </c>
      <c r="Q553" s="11">
        <v>1.041666666666663E-2</v>
      </c>
      <c r="S553" t="s">
        <v>155</v>
      </c>
      <c r="Y553" t="s">
        <v>786</v>
      </c>
      <c r="AA553" t="str" cm="1">
        <f t="array" ref="AA553">_xlfn.IFS(AND(CHPP_DELAY[[#This Row],[Column1]]="",CHPP_DELAY[[#This Row],[Column2]]=""),"",CHPP_DELAY[[#This Row],[Column1]]&lt;&gt;"",CHPP_DELAY[[#This Row],[Column1]],CHPP_DELAY[[#This Row],[Column2]]&lt;&gt;"",CHPP_DELAY[[#This Row],[Column2]])</f>
        <v>Reject sampler_hammer instream (due to problem in motor brake)</v>
      </c>
    </row>
    <row r="554" spans="2:27" x14ac:dyDescent="0.25">
      <c r="B554" s="7">
        <f>_xlfn.ISOWEEKNUM(CHPP_DELAY[[#This Row],[DATE]])</f>
        <v>19</v>
      </c>
      <c r="C554" s="2" t="str">
        <f>UPPER(TEXT(MONTH(CHPP_DELAY[[#This Row],[DATE]])*29,"mmm"))</f>
        <v>MAY</v>
      </c>
      <c r="D554" s="27">
        <f>YEAR(CHPP_DELAY[[#This Row],[DATE]])</f>
        <v>2025</v>
      </c>
      <c r="E554" s="11">
        <f>(CHPP_DELAY[[#This Row],[START]]-CHPP_DELAY[[#This Row],[STOP]])*24</f>
        <v>0.2333333333333325</v>
      </c>
      <c r="F554" s="14" t="str" cm="1">
        <f t="array" ref="F554">_xlfn.IFNA(_xlfn.IFS(CHPP_DELAY[[#This Row],[SCH MTN]]&lt;&gt;"","Scheduled",CHPP_DELAY[[#This Row],[UNSCH MTN]]&lt;&gt;"","Unscheduled"),"")</f>
        <v>Unscheduled</v>
      </c>
      <c r="G554" s="26">
        <f>24*(DAY(EOMONTH(CHPP_DELAY[[#This Row],[DATE]],0)))</f>
        <v>744</v>
      </c>
      <c r="H554" s="14">
        <v>0.85</v>
      </c>
      <c r="I554" s="14">
        <v>0.9</v>
      </c>
      <c r="J554" s="14"/>
      <c r="K554" s="14"/>
      <c r="L554" s="3">
        <v>45782</v>
      </c>
      <c r="M554" s="6">
        <v>0.81527777777777777</v>
      </c>
      <c r="N554" s="6">
        <v>0.82499999999999996</v>
      </c>
      <c r="O554" t="s">
        <v>56</v>
      </c>
      <c r="P554" t="s">
        <v>59</v>
      </c>
      <c r="Q554" s="11">
        <v>9.7222222222221877E-3</v>
      </c>
      <c r="S554" t="s">
        <v>155</v>
      </c>
      <c r="Y554" t="s">
        <v>866</v>
      </c>
      <c r="AA554" t="str" cm="1">
        <f t="array" ref="AA554">_xlfn.IFS(AND(CHPP_DELAY[[#This Row],[Column1]]="",CHPP_DELAY[[#This Row],[Column2]]=""),"",CHPP_DELAY[[#This Row],[Column1]]&lt;&gt;"",CHPP_DELAY[[#This Row],[Column1]],CHPP_DELAY[[#This Row],[Column2]]&lt;&gt;"",CHPP_DELAY[[#This Row],[Column2]])</f>
        <v>Vacuum disc filter_stuck (due to NDE Bearing (Slide Bearing) failure)</v>
      </c>
    </row>
    <row r="555" spans="2:27" x14ac:dyDescent="0.25">
      <c r="B555" s="7">
        <f>_xlfn.ISOWEEKNUM(CHPP_DELAY[[#This Row],[DATE]])</f>
        <v>19</v>
      </c>
      <c r="C555" s="2" t="str">
        <f>UPPER(TEXT(MONTH(CHPP_DELAY[[#This Row],[DATE]])*29,"mmm"))</f>
        <v>MAY</v>
      </c>
      <c r="D555" s="27">
        <f>YEAR(CHPP_DELAY[[#This Row],[DATE]])</f>
        <v>2025</v>
      </c>
      <c r="E555" s="11">
        <f>(CHPP_DELAY[[#This Row],[START]]-CHPP_DELAY[[#This Row],[STOP]])*24</f>
        <v>4.7499999999999991</v>
      </c>
      <c r="F555" s="14" t="str" cm="1">
        <f t="array" ref="F555">_xlfn.IFNA(_xlfn.IFS(CHPP_DELAY[[#This Row],[SCH MTN]]&lt;&gt;"","Scheduled",CHPP_DELAY[[#This Row],[UNSCH MTN]]&lt;&gt;"","Unscheduled"),"")</f>
        <v/>
      </c>
      <c r="G555" s="26">
        <f>24*(DAY(EOMONTH(CHPP_DELAY[[#This Row],[DATE]],0)))</f>
        <v>744</v>
      </c>
      <c r="H555" s="14">
        <v>0.85</v>
      </c>
      <c r="I555" s="14">
        <v>0.9</v>
      </c>
      <c r="J555" s="14"/>
      <c r="K555" s="14"/>
      <c r="L555" s="3">
        <v>45783</v>
      </c>
      <c r="M555" s="6">
        <v>0.49652777777777779</v>
      </c>
      <c r="N555" s="6">
        <v>0.69444444444444442</v>
      </c>
      <c r="O555" t="s">
        <v>83</v>
      </c>
      <c r="P555" t="s">
        <v>29</v>
      </c>
      <c r="Q555" s="11">
        <v>0.19791666666666663</v>
      </c>
      <c r="V555" t="s">
        <v>161</v>
      </c>
      <c r="Y555" t="s">
        <v>871</v>
      </c>
      <c r="AA555" t="str" cm="1">
        <f t="array" ref="AA555">_xlfn.IFS(AND(CHPP_DELAY[[#This Row],[Column1]]="",CHPP_DELAY[[#This Row],[Column2]]=""),"",CHPP_DELAY[[#This Row],[Column1]]&lt;&gt;"",CHPP_DELAY[[#This Row],[Column1]],CHPP_DELAY[[#This Row],[Column2]]&lt;&gt;"",CHPP_DELAY[[#This Row],[Column2]])</f>
        <v>Thickener_bed mass &amp; torque_high (due to thermal coal contamination)</v>
      </c>
    </row>
    <row r="556" spans="2:27" x14ac:dyDescent="0.25">
      <c r="B556" s="7">
        <f>_xlfn.ISOWEEKNUM(CHPP_DELAY[[#This Row],[DATE]])</f>
        <v>19</v>
      </c>
      <c r="C556" s="2" t="str">
        <f>UPPER(TEXT(MONTH(CHPP_DELAY[[#This Row],[DATE]])*29,"mmm"))</f>
        <v>MAY</v>
      </c>
      <c r="D556" s="27">
        <f>YEAR(CHPP_DELAY[[#This Row],[DATE]])</f>
        <v>2025</v>
      </c>
      <c r="E556" s="11">
        <f>(CHPP_DELAY[[#This Row],[START]]-CHPP_DELAY[[#This Row],[STOP]])*24</f>
        <v>2.5833333333333321</v>
      </c>
      <c r="F556" s="14" t="str" cm="1">
        <f t="array" ref="F556">_xlfn.IFNA(_xlfn.IFS(CHPP_DELAY[[#This Row],[SCH MTN]]&lt;&gt;"","Scheduled",CHPP_DELAY[[#This Row],[UNSCH MTN]]&lt;&gt;"","Unscheduled"),"")</f>
        <v/>
      </c>
      <c r="G556" s="26">
        <f>24*(DAY(EOMONTH(CHPP_DELAY[[#This Row],[DATE]],0)))</f>
        <v>744</v>
      </c>
      <c r="H556" s="14">
        <v>0.85</v>
      </c>
      <c r="I556" s="14">
        <v>0.9</v>
      </c>
      <c r="J556" s="14"/>
      <c r="K556" s="14"/>
      <c r="L556" s="3">
        <v>45783</v>
      </c>
      <c r="M556" s="6">
        <v>0.87013888888888891</v>
      </c>
      <c r="N556" s="6">
        <v>0.97777777777777775</v>
      </c>
      <c r="O556" t="s">
        <v>83</v>
      </c>
      <c r="P556" t="s">
        <v>29</v>
      </c>
      <c r="Q556" s="11">
        <v>0.10763888888888884</v>
      </c>
      <c r="V556" t="s">
        <v>161</v>
      </c>
      <c r="Y556" t="s">
        <v>871</v>
      </c>
      <c r="AA556" t="str" cm="1">
        <f t="array" ref="AA556">_xlfn.IFS(AND(CHPP_DELAY[[#This Row],[Column1]]="",CHPP_DELAY[[#This Row],[Column2]]=""),"",CHPP_DELAY[[#This Row],[Column1]]&lt;&gt;"",CHPP_DELAY[[#This Row],[Column1]],CHPP_DELAY[[#This Row],[Column2]]&lt;&gt;"",CHPP_DELAY[[#This Row],[Column2]])</f>
        <v>Thickener_bed mass &amp; torque_high (due to thermal coal contamination)</v>
      </c>
    </row>
    <row r="557" spans="2:27" x14ac:dyDescent="0.25">
      <c r="B557" s="7">
        <f>_xlfn.ISOWEEKNUM(CHPP_DELAY[[#This Row],[DATE]])</f>
        <v>19</v>
      </c>
      <c r="C557" s="2" t="str">
        <f>UPPER(TEXT(MONTH(CHPP_DELAY[[#This Row],[DATE]])*29,"mmm"))</f>
        <v>MAY</v>
      </c>
      <c r="D557" s="27">
        <f>YEAR(CHPP_DELAY[[#This Row],[DATE]])</f>
        <v>2025</v>
      </c>
      <c r="E557" s="11">
        <f>(CHPP_DELAY[[#This Row],[START]]-CHPP_DELAY[[#This Row],[STOP]])*24</f>
        <v>0.44999999999999973</v>
      </c>
      <c r="F557" s="14" t="str" cm="1">
        <f t="array" ref="F557">_xlfn.IFNA(_xlfn.IFS(CHPP_DELAY[[#This Row],[SCH MTN]]&lt;&gt;"","Scheduled",CHPP_DELAY[[#This Row],[UNSCH MTN]]&lt;&gt;"","Unscheduled"),"")</f>
        <v/>
      </c>
      <c r="G557" s="26">
        <f>24*(DAY(EOMONTH(CHPP_DELAY[[#This Row],[DATE]],0)))</f>
        <v>744</v>
      </c>
      <c r="H557" s="14">
        <v>0.85</v>
      </c>
      <c r="I557" s="14">
        <v>0.9</v>
      </c>
      <c r="J557" s="14"/>
      <c r="K557" s="14"/>
      <c r="L557" s="3">
        <v>45784</v>
      </c>
      <c r="M557" s="6">
        <v>0.29722222222222222</v>
      </c>
      <c r="N557" s="6">
        <v>0.31597222222222221</v>
      </c>
      <c r="O557" t="s">
        <v>81</v>
      </c>
      <c r="P557" t="s">
        <v>82</v>
      </c>
      <c r="Q557" s="11">
        <v>1.8749999999999989E-2</v>
      </c>
      <c r="V557" t="s">
        <v>179</v>
      </c>
      <c r="Y557" t="s">
        <v>819</v>
      </c>
      <c r="AA557" t="str" cm="1">
        <f t="array" ref="AA557">_xlfn.IFS(AND(CHPP_DELAY[[#This Row],[Column1]]="",CHPP_DELAY[[#This Row],[Column2]]=""),"",CHPP_DELAY[[#This Row],[Column1]]&lt;&gt;"",CHPP_DELAY[[#This Row],[Column1]],CHPP_DELAY[[#This Row],[Column2]]&lt;&gt;"",CHPP_DELAY[[#This Row],[Column2]])</f>
        <v>Plant feed bin_low level (due to no Loader operator)</v>
      </c>
    </row>
    <row r="558" spans="2:27" x14ac:dyDescent="0.25">
      <c r="B558" s="7">
        <f>_xlfn.ISOWEEKNUM(CHPP_DELAY[[#This Row],[DATE]])</f>
        <v>19</v>
      </c>
      <c r="C558" s="2" t="str">
        <f>UPPER(TEXT(MONTH(CHPP_DELAY[[#This Row],[DATE]])*29,"mmm"))</f>
        <v>MAY</v>
      </c>
      <c r="D558" s="27">
        <f>YEAR(CHPP_DELAY[[#This Row],[DATE]])</f>
        <v>2025</v>
      </c>
      <c r="E558" s="11">
        <f>(CHPP_DELAY[[#This Row],[START]]-CHPP_DELAY[[#This Row],[STOP]])*24</f>
        <v>0.58333333333333393</v>
      </c>
      <c r="F558" s="14" t="str" cm="1">
        <f t="array" ref="F558">_xlfn.IFNA(_xlfn.IFS(CHPP_DELAY[[#This Row],[SCH MTN]]&lt;&gt;"","Scheduled",CHPP_DELAY[[#This Row],[UNSCH MTN]]&lt;&gt;"","Unscheduled"),"")</f>
        <v/>
      </c>
      <c r="G558" s="26">
        <f>24*(DAY(EOMONTH(CHPP_DELAY[[#This Row],[DATE]],0)))</f>
        <v>744</v>
      </c>
      <c r="H558" s="14">
        <v>0.85</v>
      </c>
      <c r="I558" s="14">
        <v>0.9</v>
      </c>
      <c r="J558" s="14"/>
      <c r="K558" s="14"/>
      <c r="L558" s="3">
        <v>45784</v>
      </c>
      <c r="M558" s="6">
        <v>0.37569444444444444</v>
      </c>
      <c r="N558" s="6">
        <v>0.4</v>
      </c>
      <c r="O558" t="s">
        <v>81</v>
      </c>
      <c r="P558" t="s">
        <v>82</v>
      </c>
      <c r="Q558" s="11">
        <v>2.430555555555558E-2</v>
      </c>
      <c r="V558" t="s">
        <v>179</v>
      </c>
      <c r="Y558" t="s">
        <v>819</v>
      </c>
      <c r="AA558" t="str" cm="1">
        <f t="array" ref="AA558">_xlfn.IFS(AND(CHPP_DELAY[[#This Row],[Column1]]="",CHPP_DELAY[[#This Row],[Column2]]=""),"",CHPP_DELAY[[#This Row],[Column1]]&lt;&gt;"",CHPP_DELAY[[#This Row],[Column1]],CHPP_DELAY[[#This Row],[Column2]]&lt;&gt;"",CHPP_DELAY[[#This Row],[Column2]])</f>
        <v>Plant feed bin_low level (due to no Loader operator)</v>
      </c>
    </row>
    <row r="559" spans="2:27" x14ac:dyDescent="0.25">
      <c r="B559" s="7">
        <f>_xlfn.ISOWEEKNUM(CHPP_DELAY[[#This Row],[DATE]])</f>
        <v>19</v>
      </c>
      <c r="C559" s="2" t="str">
        <f>UPPER(TEXT(MONTH(CHPP_DELAY[[#This Row],[DATE]])*29,"mmm"))</f>
        <v>MAY</v>
      </c>
      <c r="D559" s="27">
        <f>YEAR(CHPP_DELAY[[#This Row],[DATE]])</f>
        <v>2025</v>
      </c>
      <c r="E559" s="11">
        <f>(CHPP_DELAY[[#This Row],[START]]-CHPP_DELAY[[#This Row],[STOP]])*24</f>
        <v>0.81666666666666643</v>
      </c>
      <c r="F559" s="14" t="str" cm="1">
        <f t="array" ref="F559">_xlfn.IFNA(_xlfn.IFS(CHPP_DELAY[[#This Row],[SCH MTN]]&lt;&gt;"","Scheduled",CHPP_DELAY[[#This Row],[UNSCH MTN]]&lt;&gt;"","Unscheduled"),"")</f>
        <v/>
      </c>
      <c r="G559" s="26">
        <f>24*(DAY(EOMONTH(CHPP_DELAY[[#This Row],[DATE]],0)))</f>
        <v>744</v>
      </c>
      <c r="H559" s="14">
        <v>0.85</v>
      </c>
      <c r="I559" s="14">
        <v>0.9</v>
      </c>
      <c r="J559" s="14"/>
      <c r="K559" s="14"/>
      <c r="L559" s="3">
        <v>45784</v>
      </c>
      <c r="M559" s="6">
        <v>0.47361111111111109</v>
      </c>
      <c r="N559" s="6">
        <v>0.50763888888888886</v>
      </c>
      <c r="O559" t="s">
        <v>81</v>
      </c>
      <c r="P559" t="s">
        <v>82</v>
      </c>
      <c r="Q559" s="11">
        <v>3.4027777777777768E-2</v>
      </c>
      <c r="V559" t="s">
        <v>179</v>
      </c>
      <c r="Y559" t="s">
        <v>819</v>
      </c>
      <c r="AA559" t="str" cm="1">
        <f t="array" ref="AA559">_xlfn.IFS(AND(CHPP_DELAY[[#This Row],[Column1]]="",CHPP_DELAY[[#This Row],[Column2]]=""),"",CHPP_DELAY[[#This Row],[Column1]]&lt;&gt;"",CHPP_DELAY[[#This Row],[Column1]],CHPP_DELAY[[#This Row],[Column2]]&lt;&gt;"",CHPP_DELAY[[#This Row],[Column2]])</f>
        <v>Plant feed bin_low level (due to no Loader operator)</v>
      </c>
    </row>
    <row r="560" spans="2:27" x14ac:dyDescent="0.25">
      <c r="B560" s="7">
        <f>_xlfn.ISOWEEKNUM(CHPP_DELAY[[#This Row],[DATE]])</f>
        <v>19</v>
      </c>
      <c r="C560" s="2" t="str">
        <f>UPPER(TEXT(MONTH(CHPP_DELAY[[#This Row],[DATE]])*29,"mmm"))</f>
        <v>MAY</v>
      </c>
      <c r="D560" s="27">
        <f>YEAR(CHPP_DELAY[[#This Row],[DATE]])</f>
        <v>2025</v>
      </c>
      <c r="E560" s="11">
        <f>(CHPP_DELAY[[#This Row],[START]]-CHPP_DELAY[[#This Row],[STOP]])*24</f>
        <v>0.71666666666666679</v>
      </c>
      <c r="F560" s="14" t="str" cm="1">
        <f t="array" ref="F560">_xlfn.IFNA(_xlfn.IFS(CHPP_DELAY[[#This Row],[SCH MTN]]&lt;&gt;"","Scheduled",CHPP_DELAY[[#This Row],[UNSCH MTN]]&lt;&gt;"","Unscheduled"),"")</f>
        <v/>
      </c>
      <c r="G560" s="26">
        <f>24*(DAY(EOMONTH(CHPP_DELAY[[#This Row],[DATE]],0)))</f>
        <v>744</v>
      </c>
      <c r="H560" s="14">
        <v>0.85</v>
      </c>
      <c r="I560" s="14">
        <v>0.9</v>
      </c>
      <c r="J560" s="14"/>
      <c r="K560" s="14"/>
      <c r="L560" s="3">
        <v>45784</v>
      </c>
      <c r="M560" s="6">
        <v>0.65277777777777779</v>
      </c>
      <c r="N560" s="6">
        <v>0.68263888888888891</v>
      </c>
      <c r="O560" t="s">
        <v>81</v>
      </c>
      <c r="P560" t="s">
        <v>82</v>
      </c>
      <c r="Q560" s="11">
        <v>2.9861111111111116E-2</v>
      </c>
      <c r="V560" t="s">
        <v>179</v>
      </c>
      <c r="Y560" t="s">
        <v>819</v>
      </c>
      <c r="AA560" t="str" cm="1">
        <f t="array" ref="AA560">_xlfn.IFS(AND(CHPP_DELAY[[#This Row],[Column1]]="",CHPP_DELAY[[#This Row],[Column2]]=""),"",CHPP_DELAY[[#This Row],[Column1]]&lt;&gt;"",CHPP_DELAY[[#This Row],[Column1]],CHPP_DELAY[[#This Row],[Column2]]&lt;&gt;"",CHPP_DELAY[[#This Row],[Column2]])</f>
        <v>Plant feed bin_low level (due to no Loader operator)</v>
      </c>
    </row>
    <row r="561" spans="2:27" x14ac:dyDescent="0.25">
      <c r="B561" s="7">
        <f>_xlfn.ISOWEEKNUM(CHPP_DELAY[[#This Row],[DATE]])</f>
        <v>19</v>
      </c>
      <c r="C561" s="2" t="str">
        <f>UPPER(TEXT(MONTH(CHPP_DELAY[[#This Row],[DATE]])*29,"mmm"))</f>
        <v>MAY</v>
      </c>
      <c r="D561" s="27">
        <f>YEAR(CHPP_DELAY[[#This Row],[DATE]])</f>
        <v>2025</v>
      </c>
      <c r="E561" s="11">
        <f>(CHPP_DELAY[[#This Row],[START]]-CHPP_DELAY[[#This Row],[STOP]])*24</f>
        <v>0.26666666666666838</v>
      </c>
      <c r="F561" s="14" t="str" cm="1">
        <f t="array" ref="F561">_xlfn.IFNA(_xlfn.IFS(CHPP_DELAY[[#This Row],[SCH MTN]]&lt;&gt;"","Scheduled",CHPP_DELAY[[#This Row],[UNSCH MTN]]&lt;&gt;"","Unscheduled"),"")</f>
        <v>Unscheduled</v>
      </c>
      <c r="G561" s="26">
        <f>24*(DAY(EOMONTH(CHPP_DELAY[[#This Row],[DATE]],0)))</f>
        <v>744</v>
      </c>
      <c r="H561" s="14">
        <v>0.85</v>
      </c>
      <c r="I561" s="14">
        <v>0.9</v>
      </c>
      <c r="J561" s="14"/>
      <c r="K561" s="14"/>
      <c r="L561" s="3">
        <v>45784</v>
      </c>
      <c r="M561" s="6">
        <v>0.70277777777777772</v>
      </c>
      <c r="N561" s="6">
        <v>0.71388888888888891</v>
      </c>
      <c r="O561" t="s">
        <v>56</v>
      </c>
      <c r="P561" t="s">
        <v>59</v>
      </c>
      <c r="Q561" s="11">
        <v>1.1111111111111183E-2</v>
      </c>
      <c r="S561" t="s">
        <v>155</v>
      </c>
      <c r="Y561" t="s">
        <v>866</v>
      </c>
      <c r="AA561" t="str" cm="1">
        <f t="array" ref="AA561">_xlfn.IFS(AND(CHPP_DELAY[[#This Row],[Column1]]="",CHPP_DELAY[[#This Row],[Column2]]=""),"",CHPP_DELAY[[#This Row],[Column1]]&lt;&gt;"",CHPP_DELAY[[#This Row],[Column1]],CHPP_DELAY[[#This Row],[Column2]]&lt;&gt;"",CHPP_DELAY[[#This Row],[Column2]])</f>
        <v>Vacuum disc filter_stuck (due to NDE Bearing (Slide Bearing) failure)</v>
      </c>
    </row>
    <row r="562" spans="2:27" x14ac:dyDescent="0.25">
      <c r="B562" s="7">
        <f>_xlfn.ISOWEEKNUM(CHPP_DELAY[[#This Row],[DATE]])</f>
        <v>19</v>
      </c>
      <c r="C562" s="2" t="str">
        <f>UPPER(TEXT(MONTH(CHPP_DELAY[[#This Row],[DATE]])*29,"mmm"))</f>
        <v>MAY</v>
      </c>
      <c r="D562" s="27">
        <f>YEAR(CHPP_DELAY[[#This Row],[DATE]])</f>
        <v>2025</v>
      </c>
      <c r="E562" s="11">
        <f>(CHPP_DELAY[[#This Row],[START]]-CHPP_DELAY[[#This Row],[STOP]])*24</f>
        <v>0.33333333333333481</v>
      </c>
      <c r="F562" s="14" t="str" cm="1">
        <f t="array" ref="F562">_xlfn.IFNA(_xlfn.IFS(CHPP_DELAY[[#This Row],[SCH MTN]]&lt;&gt;"","Scheduled",CHPP_DELAY[[#This Row],[UNSCH MTN]]&lt;&gt;"","Unscheduled"),"")</f>
        <v>Unscheduled</v>
      </c>
      <c r="G562" s="26">
        <f>24*(DAY(EOMONTH(CHPP_DELAY[[#This Row],[DATE]],0)))</f>
        <v>744</v>
      </c>
      <c r="H562" s="14">
        <v>0.85</v>
      </c>
      <c r="I562" s="14">
        <v>0.9</v>
      </c>
      <c r="J562" s="14"/>
      <c r="K562" s="14"/>
      <c r="L562" s="3">
        <v>45784</v>
      </c>
      <c r="M562" s="6">
        <v>0.75416666666666665</v>
      </c>
      <c r="N562" s="6">
        <v>0.7680555555555556</v>
      </c>
      <c r="O562" t="s">
        <v>56</v>
      </c>
      <c r="P562" t="s">
        <v>59</v>
      </c>
      <c r="Q562" s="11">
        <v>1.3888888888888951E-2</v>
      </c>
      <c r="S562" t="s">
        <v>155</v>
      </c>
      <c r="Y562" t="s">
        <v>866</v>
      </c>
      <c r="AA562" t="str" cm="1">
        <f t="array" ref="AA562">_xlfn.IFS(AND(CHPP_DELAY[[#This Row],[Column1]]="",CHPP_DELAY[[#This Row],[Column2]]=""),"",CHPP_DELAY[[#This Row],[Column1]]&lt;&gt;"",CHPP_DELAY[[#This Row],[Column1]],CHPP_DELAY[[#This Row],[Column2]]&lt;&gt;"",CHPP_DELAY[[#This Row],[Column2]])</f>
        <v>Vacuum disc filter_stuck (due to NDE Bearing (Slide Bearing) failure)</v>
      </c>
    </row>
    <row r="563" spans="2:27" x14ac:dyDescent="0.25">
      <c r="B563" s="7">
        <f>_xlfn.ISOWEEKNUM(CHPP_DELAY[[#This Row],[DATE]])</f>
        <v>19</v>
      </c>
      <c r="C563" s="2" t="str">
        <f>UPPER(TEXT(MONTH(CHPP_DELAY[[#This Row],[DATE]])*29,"mmm"))</f>
        <v>MAY</v>
      </c>
      <c r="D563" s="27">
        <f>YEAR(CHPP_DELAY[[#This Row],[DATE]])</f>
        <v>2025</v>
      </c>
      <c r="E563" s="11">
        <f>(CHPP_DELAY[[#This Row],[START]]-CHPP_DELAY[[#This Row],[STOP]])*24</f>
        <v>0.25000000000000178</v>
      </c>
      <c r="F563" s="14" t="str" cm="1">
        <f t="array" ref="F563">_xlfn.IFNA(_xlfn.IFS(CHPP_DELAY[[#This Row],[SCH MTN]]&lt;&gt;"","Scheduled",CHPP_DELAY[[#This Row],[UNSCH MTN]]&lt;&gt;"","Unscheduled"),"")</f>
        <v>Unscheduled</v>
      </c>
      <c r="G563" s="26">
        <f>24*(DAY(EOMONTH(CHPP_DELAY[[#This Row],[DATE]],0)))</f>
        <v>744</v>
      </c>
      <c r="H563" s="14">
        <v>0.85</v>
      </c>
      <c r="I563" s="14">
        <v>0.9</v>
      </c>
      <c r="J563" s="14"/>
      <c r="K563" s="14"/>
      <c r="L563" s="3">
        <v>45784</v>
      </c>
      <c r="M563" s="6">
        <v>0.81944444444444442</v>
      </c>
      <c r="N563" s="6">
        <v>0.82986111111111116</v>
      </c>
      <c r="O563" t="s">
        <v>56</v>
      </c>
      <c r="P563" t="s">
        <v>59</v>
      </c>
      <c r="Q563" s="11">
        <v>1.0416666666666741E-2</v>
      </c>
      <c r="S563" t="s">
        <v>155</v>
      </c>
      <c r="Y563" t="s">
        <v>866</v>
      </c>
      <c r="AA563" t="str" cm="1">
        <f t="array" ref="AA563">_xlfn.IFS(AND(CHPP_DELAY[[#This Row],[Column1]]="",CHPP_DELAY[[#This Row],[Column2]]=""),"",CHPP_DELAY[[#This Row],[Column1]]&lt;&gt;"",CHPP_DELAY[[#This Row],[Column1]],CHPP_DELAY[[#This Row],[Column2]]&lt;&gt;"",CHPP_DELAY[[#This Row],[Column2]])</f>
        <v>Vacuum disc filter_stuck (due to NDE Bearing (Slide Bearing) failure)</v>
      </c>
    </row>
    <row r="564" spans="2:27" x14ac:dyDescent="0.25">
      <c r="B564" s="7">
        <f>_xlfn.ISOWEEKNUM(CHPP_DELAY[[#This Row],[DATE]])</f>
        <v>19</v>
      </c>
      <c r="C564" s="2" t="str">
        <f>UPPER(TEXT(MONTH(CHPP_DELAY[[#This Row],[DATE]])*29,"mmm"))</f>
        <v>MAY</v>
      </c>
      <c r="D564" s="27">
        <f>YEAR(CHPP_DELAY[[#This Row],[DATE]])</f>
        <v>2025</v>
      </c>
      <c r="E564" s="11">
        <f>(CHPP_DELAY[[#This Row],[START]]-CHPP_DELAY[[#This Row],[STOP]])*24</f>
        <v>0.33333333333333215</v>
      </c>
      <c r="F564" s="14" t="str" cm="1">
        <f t="array" ref="F564">_xlfn.IFNA(_xlfn.IFS(CHPP_DELAY[[#This Row],[SCH MTN]]&lt;&gt;"","Scheduled",CHPP_DELAY[[#This Row],[UNSCH MTN]]&lt;&gt;"","Unscheduled"),"")</f>
        <v>Unscheduled</v>
      </c>
      <c r="G564" s="26">
        <f>24*(DAY(EOMONTH(CHPP_DELAY[[#This Row],[DATE]],0)))</f>
        <v>744</v>
      </c>
      <c r="H564" s="14">
        <v>0.85</v>
      </c>
      <c r="I564" s="14">
        <v>0.9</v>
      </c>
      <c r="J564" s="14"/>
      <c r="K564" s="14"/>
      <c r="L564" s="3">
        <v>45784</v>
      </c>
      <c r="M564" s="6">
        <v>0.84375</v>
      </c>
      <c r="N564" s="6">
        <v>0.85763888888888884</v>
      </c>
      <c r="O564" t="s">
        <v>56</v>
      </c>
      <c r="P564" t="s">
        <v>59</v>
      </c>
      <c r="Q564" s="11">
        <v>1.388888888888884E-2</v>
      </c>
      <c r="S564" t="s">
        <v>155</v>
      </c>
      <c r="Y564" t="s">
        <v>866</v>
      </c>
      <c r="AA564" t="str" cm="1">
        <f t="array" ref="AA564">_xlfn.IFS(AND(CHPP_DELAY[[#This Row],[Column1]]="",CHPP_DELAY[[#This Row],[Column2]]=""),"",CHPP_DELAY[[#This Row],[Column1]]&lt;&gt;"",CHPP_DELAY[[#This Row],[Column1]],CHPP_DELAY[[#This Row],[Column2]]&lt;&gt;"",CHPP_DELAY[[#This Row],[Column2]])</f>
        <v>Vacuum disc filter_stuck (due to NDE Bearing (Slide Bearing) failure)</v>
      </c>
    </row>
    <row r="565" spans="2:27" x14ac:dyDescent="0.25">
      <c r="B565" s="7">
        <f>_xlfn.ISOWEEKNUM(CHPP_DELAY[[#This Row],[DATE]])</f>
        <v>19</v>
      </c>
      <c r="C565" s="2" t="str">
        <f>UPPER(TEXT(MONTH(CHPP_DELAY[[#This Row],[DATE]])*29,"mmm"))</f>
        <v>MAY</v>
      </c>
      <c r="D565" s="27">
        <f>YEAR(CHPP_DELAY[[#This Row],[DATE]])</f>
        <v>2025</v>
      </c>
      <c r="E565" s="11">
        <f>(CHPP_DELAY[[#This Row],[START]]-CHPP_DELAY[[#This Row],[STOP]])*24</f>
        <v>0.33333333333333215</v>
      </c>
      <c r="F565" s="14" t="str" cm="1">
        <f t="array" ref="F565">_xlfn.IFNA(_xlfn.IFS(CHPP_DELAY[[#This Row],[SCH MTN]]&lt;&gt;"","Scheduled",CHPP_DELAY[[#This Row],[UNSCH MTN]]&lt;&gt;"","Unscheduled"),"")</f>
        <v>Unscheduled</v>
      </c>
      <c r="G565" s="26">
        <f>24*(DAY(EOMONTH(CHPP_DELAY[[#This Row],[DATE]],0)))</f>
        <v>744</v>
      </c>
      <c r="H565" s="14">
        <v>0.85</v>
      </c>
      <c r="I565" s="14">
        <v>0.9</v>
      </c>
      <c r="J565" s="14"/>
      <c r="K565" s="14"/>
      <c r="L565" s="3">
        <v>45784</v>
      </c>
      <c r="M565" s="6">
        <v>0.89166666666666672</v>
      </c>
      <c r="N565" s="6">
        <v>0.90555555555555556</v>
      </c>
      <c r="O565" t="s">
        <v>56</v>
      </c>
      <c r="P565" t="s">
        <v>59</v>
      </c>
      <c r="Q565" s="11">
        <v>1.388888888888884E-2</v>
      </c>
      <c r="S565" t="s">
        <v>155</v>
      </c>
      <c r="Y565" t="s">
        <v>866</v>
      </c>
      <c r="AA565" t="str" cm="1">
        <f t="array" ref="AA565">_xlfn.IFS(AND(CHPP_DELAY[[#This Row],[Column1]]="",CHPP_DELAY[[#This Row],[Column2]]=""),"",CHPP_DELAY[[#This Row],[Column1]]&lt;&gt;"",CHPP_DELAY[[#This Row],[Column1]],CHPP_DELAY[[#This Row],[Column2]]&lt;&gt;"",CHPP_DELAY[[#This Row],[Column2]])</f>
        <v>Vacuum disc filter_stuck (due to NDE Bearing (Slide Bearing) failure)</v>
      </c>
    </row>
    <row r="566" spans="2:27" x14ac:dyDescent="0.25">
      <c r="B566" s="7">
        <f>_xlfn.ISOWEEKNUM(CHPP_DELAY[[#This Row],[DATE]])</f>
        <v>19</v>
      </c>
      <c r="C566" s="2" t="str">
        <f>UPPER(TEXT(MONTH(CHPP_DELAY[[#This Row],[DATE]])*29,"mmm"))</f>
        <v>MAY</v>
      </c>
      <c r="D566" s="27">
        <f>YEAR(CHPP_DELAY[[#This Row],[DATE]])</f>
        <v>2025</v>
      </c>
      <c r="E566" s="11">
        <f>(CHPP_DELAY[[#This Row],[START]]-CHPP_DELAY[[#This Row],[STOP]])*24</f>
        <v>0.31666666666666554</v>
      </c>
      <c r="F566" s="14" t="str" cm="1">
        <f t="array" ref="F566">_xlfn.IFNA(_xlfn.IFS(CHPP_DELAY[[#This Row],[SCH MTN]]&lt;&gt;"","Scheduled",CHPP_DELAY[[#This Row],[UNSCH MTN]]&lt;&gt;"","Unscheduled"),"")</f>
        <v>Unscheduled</v>
      </c>
      <c r="G566" s="26">
        <f>24*(DAY(EOMONTH(CHPP_DELAY[[#This Row],[DATE]],0)))</f>
        <v>744</v>
      </c>
      <c r="H566" s="14">
        <v>0.85</v>
      </c>
      <c r="I566" s="14">
        <v>0.9</v>
      </c>
      <c r="J566" s="14"/>
      <c r="K566" s="14"/>
      <c r="L566" s="3">
        <v>45784</v>
      </c>
      <c r="M566" s="6">
        <v>0.92777777777777781</v>
      </c>
      <c r="N566" s="6">
        <v>0.94097222222222221</v>
      </c>
      <c r="O566" t="s">
        <v>56</v>
      </c>
      <c r="P566" t="s">
        <v>59</v>
      </c>
      <c r="Q566" s="11">
        <v>1.3194444444444398E-2</v>
      </c>
      <c r="S566" t="s">
        <v>155</v>
      </c>
      <c r="Y566" t="s">
        <v>866</v>
      </c>
      <c r="AA566" t="str" cm="1">
        <f t="array" ref="AA566">_xlfn.IFS(AND(CHPP_DELAY[[#This Row],[Column1]]="",CHPP_DELAY[[#This Row],[Column2]]=""),"",CHPP_DELAY[[#This Row],[Column1]]&lt;&gt;"",CHPP_DELAY[[#This Row],[Column1]],CHPP_DELAY[[#This Row],[Column2]]&lt;&gt;"",CHPP_DELAY[[#This Row],[Column2]])</f>
        <v>Vacuum disc filter_stuck (due to NDE Bearing (Slide Bearing) failure)</v>
      </c>
    </row>
    <row r="567" spans="2:27" x14ac:dyDescent="0.25">
      <c r="B567" s="7">
        <f>_xlfn.ISOWEEKNUM(CHPP_DELAY[[#This Row],[DATE]])</f>
        <v>19</v>
      </c>
      <c r="C567" s="2" t="str">
        <f>UPPER(TEXT(MONTH(CHPP_DELAY[[#This Row],[DATE]])*29,"mmm"))</f>
        <v>MAY</v>
      </c>
      <c r="D567" s="27">
        <f>YEAR(CHPP_DELAY[[#This Row],[DATE]])</f>
        <v>2025</v>
      </c>
      <c r="E567" s="11">
        <f>(CHPP_DELAY[[#This Row],[START]]-CHPP_DELAY[[#This Row],[STOP]])*24</f>
        <v>6.666666666666643E-2</v>
      </c>
      <c r="F567" s="14" t="str" cm="1">
        <f t="array" ref="F567">_xlfn.IFNA(_xlfn.IFS(CHPP_DELAY[[#This Row],[SCH MTN]]&lt;&gt;"","Scheduled",CHPP_DELAY[[#This Row],[UNSCH MTN]]&lt;&gt;"","Unscheduled"),"")</f>
        <v>Unscheduled</v>
      </c>
      <c r="G567" s="26">
        <f>24*(DAY(EOMONTH(CHPP_DELAY[[#This Row],[DATE]],0)))</f>
        <v>744</v>
      </c>
      <c r="H567" s="14">
        <v>0.85</v>
      </c>
      <c r="I567" s="14">
        <v>0.9</v>
      </c>
      <c r="J567" s="14"/>
      <c r="K567" s="14"/>
      <c r="L567" s="3">
        <v>45784</v>
      </c>
      <c r="M567" s="6">
        <v>0.96250000000000002</v>
      </c>
      <c r="N567" s="6">
        <v>0.96527777777777779</v>
      </c>
      <c r="O567" t="s">
        <v>35</v>
      </c>
      <c r="P567" t="s">
        <v>36</v>
      </c>
      <c r="Q567" s="11">
        <v>2.7777777777777679E-3</v>
      </c>
      <c r="S567" t="s">
        <v>155</v>
      </c>
      <c r="Y567" t="s">
        <v>872</v>
      </c>
      <c r="AA567" t="str" cm="1">
        <f t="array" ref="AA567">_xlfn.IFS(AND(CHPP_DELAY[[#This Row],[Column1]]="",CHPP_DELAY[[#This Row],[Column2]]=""),"",CHPP_DELAY[[#This Row],[Column1]]&lt;&gt;"",CHPP_DELAY[[#This Row],[Column1]],CHPP_DELAY[[#This Row],[Column2]]&lt;&gt;"",CHPP_DELAY[[#This Row],[Column2]])</f>
        <v>Sinks screen_chute_block (due to Cover Tilt Switch wear &amp; material direct hit to tilt switch)</v>
      </c>
    </row>
    <row r="568" spans="2:27" x14ac:dyDescent="0.25">
      <c r="B568" s="7">
        <f>_xlfn.ISOWEEKNUM(CHPP_DELAY[[#This Row],[DATE]])</f>
        <v>19</v>
      </c>
      <c r="C568" s="2" t="str">
        <f>UPPER(TEXT(MONTH(CHPP_DELAY[[#This Row],[DATE]])*29,"mmm"))</f>
        <v>MAY</v>
      </c>
      <c r="D568" s="27">
        <f>YEAR(CHPP_DELAY[[#This Row],[DATE]])</f>
        <v>2025</v>
      </c>
      <c r="E568" s="11">
        <f>(CHPP_DELAY[[#This Row],[START]]-CHPP_DELAY[[#This Row],[STOP]])*24</f>
        <v>0.41666666666666519</v>
      </c>
      <c r="F568" s="14" t="str" cm="1">
        <f t="array" ref="F568">_xlfn.IFNA(_xlfn.IFS(CHPP_DELAY[[#This Row],[SCH MTN]]&lt;&gt;"","Scheduled",CHPP_DELAY[[#This Row],[UNSCH MTN]]&lt;&gt;"","Unscheduled"),"")</f>
        <v>Unscheduled</v>
      </c>
      <c r="G568" s="26">
        <f>24*(DAY(EOMONTH(CHPP_DELAY[[#This Row],[DATE]],0)))</f>
        <v>744</v>
      </c>
      <c r="H568" s="14">
        <v>0.85</v>
      </c>
      <c r="I568" s="14">
        <v>0.9</v>
      </c>
      <c r="J568" s="14"/>
      <c r="K568" s="14"/>
      <c r="L568" s="3">
        <v>45784</v>
      </c>
      <c r="M568" s="6">
        <v>0.96527777777777779</v>
      </c>
      <c r="N568" s="6">
        <v>0.98263888888888884</v>
      </c>
      <c r="O568" t="s">
        <v>19</v>
      </c>
      <c r="P568" t="s">
        <v>20</v>
      </c>
      <c r="Q568" s="11">
        <v>1.7361111111111049E-2</v>
      </c>
      <c r="S568" t="s">
        <v>155</v>
      </c>
      <c r="Y568" t="s">
        <v>184</v>
      </c>
      <c r="AA568" t="str" cm="1">
        <f t="array" ref="AA568">_xlfn.IFS(AND(CHPP_DELAY[[#This Row],[Column1]]="",CHPP_DELAY[[#This Row],[Column2]]=""),"",CHPP_DELAY[[#This Row],[Column1]]&lt;&gt;"",CHPP_DELAY[[#This Row],[Column1]],CHPP_DELAY[[#This Row],[Column2]]&lt;&gt;"",CHPP_DELAY[[#This Row],[Column2]])</f>
        <v>Floats screen_panel_replace (due to panel broken)</v>
      </c>
    </row>
    <row r="569" spans="2:27" x14ac:dyDescent="0.25">
      <c r="B569" s="7">
        <f>_xlfn.ISOWEEKNUM(CHPP_DELAY[[#This Row],[DATE]])</f>
        <v>19</v>
      </c>
      <c r="C569" s="2" t="str">
        <f>UPPER(TEXT(MONTH(CHPP_DELAY[[#This Row],[DATE]])*29,"mmm"))</f>
        <v>MAY</v>
      </c>
      <c r="D569" s="27">
        <f>YEAR(CHPP_DELAY[[#This Row],[DATE]])</f>
        <v>2025</v>
      </c>
      <c r="E569" s="11">
        <f>(CHPP_DELAY[[#This Row],[START]]-CHPP_DELAY[[#This Row],[STOP]])*24</f>
        <v>0.33333333333333215</v>
      </c>
      <c r="F569" s="14" t="str" cm="1">
        <f t="array" ref="F569">_xlfn.IFNA(_xlfn.IFS(CHPP_DELAY[[#This Row],[SCH MTN]]&lt;&gt;"","Scheduled",CHPP_DELAY[[#This Row],[UNSCH MTN]]&lt;&gt;"","Unscheduled"),"")</f>
        <v>Unscheduled</v>
      </c>
      <c r="G569" s="26">
        <f>24*(DAY(EOMONTH(CHPP_DELAY[[#This Row],[DATE]],0)))</f>
        <v>744</v>
      </c>
      <c r="H569" s="14">
        <v>0.85</v>
      </c>
      <c r="I569" s="14">
        <v>0.9</v>
      </c>
      <c r="J569" s="14"/>
      <c r="K569" s="14"/>
      <c r="L569" s="3">
        <v>45784</v>
      </c>
      <c r="M569" s="6">
        <v>1.0083333333333333</v>
      </c>
      <c r="N569" s="6">
        <v>1.0222222222222221</v>
      </c>
      <c r="O569" t="s">
        <v>56</v>
      </c>
      <c r="P569" t="s">
        <v>59</v>
      </c>
      <c r="Q569" s="11">
        <v>1.388888888888884E-2</v>
      </c>
      <c r="S569" t="s">
        <v>155</v>
      </c>
      <c r="Y569" t="s">
        <v>866</v>
      </c>
      <c r="AA569" t="str" cm="1">
        <f t="array" ref="AA569">_xlfn.IFS(AND(CHPP_DELAY[[#This Row],[Column1]]="",CHPP_DELAY[[#This Row],[Column2]]=""),"",CHPP_DELAY[[#This Row],[Column1]]&lt;&gt;"",CHPP_DELAY[[#This Row],[Column1]],CHPP_DELAY[[#This Row],[Column2]]&lt;&gt;"",CHPP_DELAY[[#This Row],[Column2]])</f>
        <v>Vacuum disc filter_stuck (due to NDE Bearing (Slide Bearing) failure)</v>
      </c>
    </row>
    <row r="570" spans="2:27" x14ac:dyDescent="0.25">
      <c r="B570" s="7">
        <f>_xlfn.ISOWEEKNUM(CHPP_DELAY[[#This Row],[DATE]])</f>
        <v>19</v>
      </c>
      <c r="C570" s="2" t="str">
        <f>UPPER(TEXT(MONTH(CHPP_DELAY[[#This Row],[DATE]])*29,"mmm"))</f>
        <v>MAY</v>
      </c>
      <c r="D570" s="27">
        <f>YEAR(CHPP_DELAY[[#This Row],[DATE]])</f>
        <v>2025</v>
      </c>
      <c r="E570" s="11">
        <f>(CHPP_DELAY[[#This Row],[START]]-CHPP_DELAY[[#This Row],[STOP]])*24</f>
        <v>0.28333333333333499</v>
      </c>
      <c r="F570" s="14" t="str" cm="1">
        <f t="array" ref="F570">_xlfn.IFNA(_xlfn.IFS(CHPP_DELAY[[#This Row],[SCH MTN]]&lt;&gt;"","Scheduled",CHPP_DELAY[[#This Row],[UNSCH MTN]]&lt;&gt;"","Unscheduled"),"")</f>
        <v>Unscheduled</v>
      </c>
      <c r="G570" s="26">
        <f>24*(DAY(EOMONTH(CHPP_DELAY[[#This Row],[DATE]],0)))</f>
        <v>744</v>
      </c>
      <c r="H570" s="14">
        <v>0.85</v>
      </c>
      <c r="I570" s="14">
        <v>0.9</v>
      </c>
      <c r="J570" s="14"/>
      <c r="K570" s="14"/>
      <c r="L570" s="3">
        <v>45784</v>
      </c>
      <c r="M570" s="6">
        <v>1.0777777777777777</v>
      </c>
      <c r="N570" s="6">
        <v>1.0895833333333333</v>
      </c>
      <c r="O570" t="s">
        <v>56</v>
      </c>
      <c r="P570" t="s">
        <v>59</v>
      </c>
      <c r="Q570" s="11">
        <v>1.1805555555555625E-2</v>
      </c>
      <c r="S570" t="s">
        <v>155</v>
      </c>
      <c r="Y570" t="s">
        <v>866</v>
      </c>
      <c r="AA570" t="str" cm="1">
        <f t="array" ref="AA570">_xlfn.IFS(AND(CHPP_DELAY[[#This Row],[Column1]]="",CHPP_DELAY[[#This Row],[Column2]]=""),"",CHPP_DELAY[[#This Row],[Column1]]&lt;&gt;"",CHPP_DELAY[[#This Row],[Column1]],CHPP_DELAY[[#This Row],[Column2]]&lt;&gt;"",CHPP_DELAY[[#This Row],[Column2]])</f>
        <v>Vacuum disc filter_stuck (due to NDE Bearing (Slide Bearing) failure)</v>
      </c>
    </row>
    <row r="571" spans="2:27" x14ac:dyDescent="0.25">
      <c r="B571" s="7">
        <f>_xlfn.ISOWEEKNUM(CHPP_DELAY[[#This Row],[DATE]])</f>
        <v>19</v>
      </c>
      <c r="C571" s="2" t="str">
        <f>UPPER(TEXT(MONTH(CHPP_DELAY[[#This Row],[DATE]])*29,"mmm"))</f>
        <v>MAY</v>
      </c>
      <c r="D571" s="27">
        <f>YEAR(CHPP_DELAY[[#This Row],[DATE]])</f>
        <v>2025</v>
      </c>
      <c r="E571" s="11">
        <f>(CHPP_DELAY[[#This Row],[START]]-CHPP_DELAY[[#This Row],[STOP]])*24</f>
        <v>0.31666666666666821</v>
      </c>
      <c r="F571" s="14" t="str" cm="1">
        <f t="array" ref="F571">_xlfn.IFNA(_xlfn.IFS(CHPP_DELAY[[#This Row],[SCH MTN]]&lt;&gt;"","Scheduled",CHPP_DELAY[[#This Row],[UNSCH MTN]]&lt;&gt;"","Unscheduled"),"")</f>
        <v>Unscheduled</v>
      </c>
      <c r="G571" s="26">
        <f>24*(DAY(EOMONTH(CHPP_DELAY[[#This Row],[DATE]],0)))</f>
        <v>744</v>
      </c>
      <c r="H571" s="14">
        <v>0.85</v>
      </c>
      <c r="I571" s="14">
        <v>0.9</v>
      </c>
      <c r="J571" s="14"/>
      <c r="K571" s="14"/>
      <c r="L571" s="3">
        <v>45784</v>
      </c>
      <c r="M571" s="6">
        <v>1.1048611111111111</v>
      </c>
      <c r="N571" s="6">
        <v>1.1180555555555556</v>
      </c>
      <c r="O571" t="s">
        <v>56</v>
      </c>
      <c r="P571" t="s">
        <v>59</v>
      </c>
      <c r="Q571" s="11">
        <v>1.3194444444444509E-2</v>
      </c>
      <c r="S571" t="s">
        <v>155</v>
      </c>
      <c r="Y571" t="s">
        <v>866</v>
      </c>
      <c r="AA571" t="str" cm="1">
        <f t="array" ref="AA571">_xlfn.IFS(AND(CHPP_DELAY[[#This Row],[Column1]]="",CHPP_DELAY[[#This Row],[Column2]]=""),"",CHPP_DELAY[[#This Row],[Column1]]&lt;&gt;"",CHPP_DELAY[[#This Row],[Column1]],CHPP_DELAY[[#This Row],[Column2]]&lt;&gt;"",CHPP_DELAY[[#This Row],[Column2]])</f>
        <v>Vacuum disc filter_stuck (due to NDE Bearing (Slide Bearing) failure)</v>
      </c>
    </row>
    <row r="572" spans="2:27" x14ac:dyDescent="0.25">
      <c r="B572" s="7">
        <f>_xlfn.ISOWEEKNUM(CHPP_DELAY[[#This Row],[DATE]])</f>
        <v>19</v>
      </c>
      <c r="C572" s="2" t="str">
        <f>UPPER(TEXT(MONTH(CHPP_DELAY[[#This Row],[DATE]])*29,"mmm"))</f>
        <v>MAY</v>
      </c>
      <c r="D572" s="27">
        <f>YEAR(CHPP_DELAY[[#This Row],[DATE]])</f>
        <v>2025</v>
      </c>
      <c r="E572" s="11">
        <f>(CHPP_DELAY[[#This Row],[START]]-CHPP_DELAY[[#This Row],[STOP]])*24</f>
        <v>0.28333333333333499</v>
      </c>
      <c r="F572" s="14" t="str" cm="1">
        <f t="array" ref="F572">_xlfn.IFNA(_xlfn.IFS(CHPP_DELAY[[#This Row],[SCH MTN]]&lt;&gt;"","Scheduled",CHPP_DELAY[[#This Row],[UNSCH MTN]]&lt;&gt;"","Unscheduled"),"")</f>
        <v>Unscheduled</v>
      </c>
      <c r="G572" s="26">
        <f>24*(DAY(EOMONTH(CHPP_DELAY[[#This Row],[DATE]],0)))</f>
        <v>744</v>
      </c>
      <c r="H572" s="14">
        <v>0.85</v>
      </c>
      <c r="I572" s="14">
        <v>0.9</v>
      </c>
      <c r="J572" s="14"/>
      <c r="K572" s="14"/>
      <c r="L572" s="3">
        <v>45784</v>
      </c>
      <c r="M572" s="6">
        <v>1.1430555555555555</v>
      </c>
      <c r="N572" s="6">
        <v>1.1548611111111111</v>
      </c>
      <c r="O572" t="s">
        <v>56</v>
      </c>
      <c r="P572" t="s">
        <v>59</v>
      </c>
      <c r="Q572" s="11">
        <v>1.1805555555555625E-2</v>
      </c>
      <c r="S572" t="s">
        <v>155</v>
      </c>
      <c r="Y572" t="s">
        <v>866</v>
      </c>
      <c r="AA572" t="str" cm="1">
        <f t="array" ref="AA572">_xlfn.IFS(AND(CHPP_DELAY[[#This Row],[Column1]]="",CHPP_DELAY[[#This Row],[Column2]]=""),"",CHPP_DELAY[[#This Row],[Column1]]&lt;&gt;"",CHPP_DELAY[[#This Row],[Column1]],CHPP_DELAY[[#This Row],[Column2]]&lt;&gt;"",CHPP_DELAY[[#This Row],[Column2]])</f>
        <v>Vacuum disc filter_stuck (due to NDE Bearing (Slide Bearing) failure)</v>
      </c>
    </row>
    <row r="573" spans="2:27" x14ac:dyDescent="0.25">
      <c r="B573" s="7">
        <f>_xlfn.ISOWEEKNUM(CHPP_DELAY[[#This Row],[DATE]])</f>
        <v>19</v>
      </c>
      <c r="C573" s="2" t="str">
        <f>UPPER(TEXT(MONTH(CHPP_DELAY[[#This Row],[DATE]])*29,"mmm"))</f>
        <v>MAY</v>
      </c>
      <c r="D573" s="27">
        <f>YEAR(CHPP_DELAY[[#This Row],[DATE]])</f>
        <v>2025</v>
      </c>
      <c r="E573" s="11">
        <f>(CHPP_DELAY[[#This Row],[START]]-CHPP_DELAY[[#This Row],[STOP]])*24</f>
        <v>0.35000000000000142</v>
      </c>
      <c r="F573" s="14" t="str" cm="1">
        <f t="array" ref="F573">_xlfn.IFNA(_xlfn.IFS(CHPP_DELAY[[#This Row],[SCH MTN]]&lt;&gt;"","Scheduled",CHPP_DELAY[[#This Row],[UNSCH MTN]]&lt;&gt;"","Unscheduled"),"")</f>
        <v/>
      </c>
      <c r="G573" s="26">
        <f>24*(DAY(EOMONTH(CHPP_DELAY[[#This Row],[DATE]],0)))</f>
        <v>744</v>
      </c>
      <c r="H573" s="14">
        <v>0.85</v>
      </c>
      <c r="I573" s="14">
        <v>0.9</v>
      </c>
      <c r="J573" s="14"/>
      <c r="K573" s="14"/>
      <c r="L573" s="3">
        <v>45784</v>
      </c>
      <c r="M573" s="6">
        <v>1.1944444444444444</v>
      </c>
      <c r="N573" s="6">
        <v>1.2090277777777778</v>
      </c>
      <c r="O573" t="s">
        <v>81</v>
      </c>
      <c r="P573" t="s">
        <v>82</v>
      </c>
      <c r="Q573" s="11">
        <v>1.4583333333333393E-2</v>
      </c>
      <c r="V573" t="s">
        <v>175</v>
      </c>
      <c r="Y573" t="s">
        <v>792</v>
      </c>
      <c r="AA573" t="str" cm="1">
        <f t="array" ref="AA573">_xlfn.IFS(AND(CHPP_DELAY[[#This Row],[Column1]]="",CHPP_DELAY[[#This Row],[Column2]]=""),"",CHPP_DELAY[[#This Row],[Column1]]&lt;&gt;"",CHPP_DELAY[[#This Row],[Column1]],CHPP_DELAY[[#This Row],[Column2]]&lt;&gt;"",CHPP_DELAY[[#This Row],[Column2]])</f>
        <v>Plant feed bin_low level (due to only one Loader available)</v>
      </c>
    </row>
    <row r="574" spans="2:27" x14ac:dyDescent="0.25">
      <c r="B574" s="7">
        <f>_xlfn.ISOWEEKNUM(CHPP_DELAY[[#This Row],[DATE]])</f>
        <v>19</v>
      </c>
      <c r="C574" s="2" t="str">
        <f>UPPER(TEXT(MONTH(CHPP_DELAY[[#This Row],[DATE]])*29,"mmm"))</f>
        <v>MAY</v>
      </c>
      <c r="D574" s="27">
        <f>YEAR(CHPP_DELAY[[#This Row],[DATE]])</f>
        <v>2025</v>
      </c>
      <c r="E574" s="11">
        <f>(CHPP_DELAY[[#This Row],[START]]-CHPP_DELAY[[#This Row],[STOP]])*24</f>
        <v>2.2166666666666668</v>
      </c>
      <c r="F574" s="14" t="str" cm="1">
        <f t="array" ref="F574">_xlfn.IFNA(_xlfn.IFS(CHPP_DELAY[[#This Row],[SCH MTN]]&lt;&gt;"","Scheduled",CHPP_DELAY[[#This Row],[UNSCH MTN]]&lt;&gt;"","Unscheduled"),"")</f>
        <v>Unscheduled</v>
      </c>
      <c r="G574" s="26">
        <f>24*(DAY(EOMONTH(CHPP_DELAY[[#This Row],[DATE]],0)))</f>
        <v>744</v>
      </c>
      <c r="H574" s="14">
        <v>0.85</v>
      </c>
      <c r="I574" s="14">
        <v>0.9</v>
      </c>
      <c r="J574" s="14"/>
      <c r="K574" s="14"/>
      <c r="L574" s="3">
        <v>45785</v>
      </c>
      <c r="M574" s="6">
        <v>0.33055555555555555</v>
      </c>
      <c r="N574" s="6">
        <v>0.42291666666666666</v>
      </c>
      <c r="O574" t="s">
        <v>56</v>
      </c>
      <c r="P574" t="s">
        <v>59</v>
      </c>
      <c r="Q574" s="11">
        <v>9.2361111111111116E-2</v>
      </c>
      <c r="S574" t="s">
        <v>155</v>
      </c>
      <c r="Y574" t="s">
        <v>866</v>
      </c>
      <c r="AA574" t="str" cm="1">
        <f t="array" ref="AA574">_xlfn.IFS(AND(CHPP_DELAY[[#This Row],[Column1]]="",CHPP_DELAY[[#This Row],[Column2]]=""),"",CHPP_DELAY[[#This Row],[Column1]]&lt;&gt;"",CHPP_DELAY[[#This Row],[Column1]],CHPP_DELAY[[#This Row],[Column2]]&lt;&gt;"",CHPP_DELAY[[#This Row],[Column2]])</f>
        <v>Vacuum disc filter_stuck (due to NDE Bearing (Slide Bearing) failure)</v>
      </c>
    </row>
    <row r="575" spans="2:27" x14ac:dyDescent="0.25">
      <c r="B575" s="7">
        <f>_xlfn.ISOWEEKNUM(CHPP_DELAY[[#This Row],[DATE]])</f>
        <v>19</v>
      </c>
      <c r="C575" s="2" t="str">
        <f>UPPER(TEXT(MONTH(CHPP_DELAY[[#This Row],[DATE]])*29,"mmm"))</f>
        <v>MAY</v>
      </c>
      <c r="D575" s="27">
        <f>YEAR(CHPP_DELAY[[#This Row],[DATE]])</f>
        <v>2025</v>
      </c>
      <c r="E575" s="11">
        <f>(CHPP_DELAY[[#This Row],[START]]-CHPP_DELAY[[#This Row],[STOP]])*24</f>
        <v>0.25000000000000044</v>
      </c>
      <c r="F575" s="14" t="str" cm="1">
        <f t="array" ref="F575">_xlfn.IFNA(_xlfn.IFS(CHPP_DELAY[[#This Row],[SCH MTN]]&lt;&gt;"","Scheduled",CHPP_DELAY[[#This Row],[UNSCH MTN]]&lt;&gt;"","Unscheduled"),"")</f>
        <v>Unscheduled</v>
      </c>
      <c r="G575" s="26">
        <f>24*(DAY(EOMONTH(CHPP_DELAY[[#This Row],[DATE]],0)))</f>
        <v>744</v>
      </c>
      <c r="H575" s="14">
        <v>0.85</v>
      </c>
      <c r="I575" s="14">
        <v>0.9</v>
      </c>
      <c r="J575" s="14"/>
      <c r="K575" s="14"/>
      <c r="L575" s="3">
        <v>45785</v>
      </c>
      <c r="M575" s="6">
        <v>0.49027777777777776</v>
      </c>
      <c r="N575" s="6">
        <v>0.50069444444444444</v>
      </c>
      <c r="O575" t="s">
        <v>56</v>
      </c>
      <c r="P575" t="s">
        <v>59</v>
      </c>
      <c r="Q575" s="11">
        <v>1.0416666666666685E-2</v>
      </c>
      <c r="S575" t="s">
        <v>155</v>
      </c>
      <c r="Y575" t="s">
        <v>866</v>
      </c>
      <c r="AA575" t="str" cm="1">
        <f t="array" ref="AA575">_xlfn.IFS(AND(CHPP_DELAY[[#This Row],[Column1]]="",CHPP_DELAY[[#This Row],[Column2]]=""),"",CHPP_DELAY[[#This Row],[Column1]]&lt;&gt;"",CHPP_DELAY[[#This Row],[Column1]],CHPP_DELAY[[#This Row],[Column2]]&lt;&gt;"",CHPP_DELAY[[#This Row],[Column2]])</f>
        <v>Vacuum disc filter_stuck (due to NDE Bearing (Slide Bearing) failure)</v>
      </c>
    </row>
    <row r="576" spans="2:27" x14ac:dyDescent="0.25">
      <c r="B576" s="7">
        <f>_xlfn.ISOWEEKNUM(CHPP_DELAY[[#This Row],[DATE]])</f>
        <v>19</v>
      </c>
      <c r="C576" s="2" t="str">
        <f>UPPER(TEXT(MONTH(CHPP_DELAY[[#This Row],[DATE]])*29,"mmm"))</f>
        <v>MAY</v>
      </c>
      <c r="D576" s="27">
        <f>YEAR(CHPP_DELAY[[#This Row],[DATE]])</f>
        <v>2025</v>
      </c>
      <c r="E576" s="11">
        <f>(CHPP_DELAY[[#This Row],[START]]-CHPP_DELAY[[#This Row],[STOP]])*24</f>
        <v>0.48333333333333162</v>
      </c>
      <c r="F576" s="14" t="str" cm="1">
        <f t="array" ref="F576">_xlfn.IFNA(_xlfn.IFS(CHPP_DELAY[[#This Row],[SCH MTN]]&lt;&gt;"","Scheduled",CHPP_DELAY[[#This Row],[UNSCH MTN]]&lt;&gt;"","Unscheduled"),"")</f>
        <v>Unscheduled</v>
      </c>
      <c r="G576" s="26">
        <f>24*(DAY(EOMONTH(CHPP_DELAY[[#This Row],[DATE]],0)))</f>
        <v>744</v>
      </c>
      <c r="H576" s="14">
        <v>0.85</v>
      </c>
      <c r="I576" s="14">
        <v>0.9</v>
      </c>
      <c r="J576" s="14"/>
      <c r="K576" s="14"/>
      <c r="L576" s="3">
        <v>45785</v>
      </c>
      <c r="M576" s="6">
        <v>0.51944444444444449</v>
      </c>
      <c r="N576" s="6">
        <v>0.5395833333333333</v>
      </c>
      <c r="O576" t="s">
        <v>35</v>
      </c>
      <c r="P576" t="s">
        <v>36</v>
      </c>
      <c r="Q576" s="11">
        <v>2.0138888888888817E-2</v>
      </c>
      <c r="S576" t="s">
        <v>155</v>
      </c>
      <c r="Y576" t="s">
        <v>872</v>
      </c>
      <c r="AA576" t="str" cm="1">
        <f t="array" ref="AA576">_xlfn.IFS(AND(CHPP_DELAY[[#This Row],[Column1]]="",CHPP_DELAY[[#This Row],[Column2]]=""),"",CHPP_DELAY[[#This Row],[Column1]]&lt;&gt;"",CHPP_DELAY[[#This Row],[Column1]],CHPP_DELAY[[#This Row],[Column2]]&lt;&gt;"",CHPP_DELAY[[#This Row],[Column2]])</f>
        <v>Sinks screen_chute_block (due to Cover Tilt Switch wear &amp; material direct hit to tilt switch)</v>
      </c>
    </row>
    <row r="577" spans="2:27" x14ac:dyDescent="0.25">
      <c r="B577" s="7">
        <f>_xlfn.ISOWEEKNUM(CHPP_DELAY[[#This Row],[DATE]])</f>
        <v>19</v>
      </c>
      <c r="C577" s="2" t="str">
        <f>UPPER(TEXT(MONTH(CHPP_DELAY[[#This Row],[DATE]])*29,"mmm"))</f>
        <v>MAY</v>
      </c>
      <c r="D577" s="27">
        <f>YEAR(CHPP_DELAY[[#This Row],[DATE]])</f>
        <v>2025</v>
      </c>
      <c r="E577" s="11">
        <f>(CHPP_DELAY[[#This Row],[START]]-CHPP_DELAY[[#This Row],[STOP]])*24</f>
        <v>0.19999999999999929</v>
      </c>
      <c r="F577" s="14" t="str" cm="1">
        <f t="array" ref="F577">_xlfn.IFNA(_xlfn.IFS(CHPP_DELAY[[#This Row],[SCH MTN]]&lt;&gt;"","Scheduled",CHPP_DELAY[[#This Row],[UNSCH MTN]]&lt;&gt;"","Unscheduled"),"")</f>
        <v>Unscheduled</v>
      </c>
      <c r="G577" s="26">
        <f>24*(DAY(EOMONTH(CHPP_DELAY[[#This Row],[DATE]],0)))</f>
        <v>744</v>
      </c>
      <c r="H577" s="14">
        <v>0.85</v>
      </c>
      <c r="I577" s="14">
        <v>0.9</v>
      </c>
      <c r="J577" s="14"/>
      <c r="K577" s="14"/>
      <c r="L577" s="3">
        <v>45785</v>
      </c>
      <c r="M577" s="6">
        <v>0.62152777777777779</v>
      </c>
      <c r="N577" s="6">
        <v>0.62986111111111109</v>
      </c>
      <c r="O577" t="s">
        <v>56</v>
      </c>
      <c r="P577" t="s">
        <v>59</v>
      </c>
      <c r="Q577" s="11">
        <v>8.3333333333333037E-3</v>
      </c>
      <c r="S577" t="s">
        <v>155</v>
      </c>
      <c r="Y577" t="s">
        <v>866</v>
      </c>
      <c r="AA577" t="str" cm="1">
        <f t="array" ref="AA577">_xlfn.IFS(AND(CHPP_DELAY[[#This Row],[Column1]]="",CHPP_DELAY[[#This Row],[Column2]]=""),"",CHPP_DELAY[[#This Row],[Column1]]&lt;&gt;"",CHPP_DELAY[[#This Row],[Column1]],CHPP_DELAY[[#This Row],[Column2]]&lt;&gt;"",CHPP_DELAY[[#This Row],[Column2]])</f>
        <v>Vacuum disc filter_stuck (due to NDE Bearing (Slide Bearing) failure)</v>
      </c>
    </row>
    <row r="578" spans="2:27" x14ac:dyDescent="0.25">
      <c r="B578" s="7">
        <f>_xlfn.ISOWEEKNUM(CHPP_DELAY[[#This Row],[DATE]])</f>
        <v>19</v>
      </c>
      <c r="C578" s="2" t="str">
        <f>UPPER(TEXT(MONTH(CHPP_DELAY[[#This Row],[DATE]])*29,"mmm"))</f>
        <v>MAY</v>
      </c>
      <c r="D578" s="27">
        <f>YEAR(CHPP_DELAY[[#This Row],[DATE]])</f>
        <v>2025</v>
      </c>
      <c r="E578" s="11">
        <f>(CHPP_DELAY[[#This Row],[START]]-CHPP_DELAY[[#This Row],[STOP]])*24</f>
        <v>0.2333333333333325</v>
      </c>
      <c r="F578" s="14" t="str" cm="1">
        <f t="array" ref="F578">_xlfn.IFNA(_xlfn.IFS(CHPP_DELAY[[#This Row],[SCH MTN]]&lt;&gt;"","Scheduled",CHPP_DELAY[[#This Row],[UNSCH MTN]]&lt;&gt;"","Unscheduled"),"")</f>
        <v>Unscheduled</v>
      </c>
      <c r="G578" s="26">
        <f>24*(DAY(EOMONTH(CHPP_DELAY[[#This Row],[DATE]],0)))</f>
        <v>744</v>
      </c>
      <c r="H578" s="14">
        <v>0.85</v>
      </c>
      <c r="I578" s="14">
        <v>0.9</v>
      </c>
      <c r="J578" s="14"/>
      <c r="K578" s="14"/>
      <c r="L578" s="3">
        <v>45785</v>
      </c>
      <c r="M578" s="6">
        <v>0.66180555555555554</v>
      </c>
      <c r="N578" s="6">
        <v>0.67152777777777772</v>
      </c>
      <c r="O578" t="s">
        <v>56</v>
      </c>
      <c r="P578" t="s">
        <v>59</v>
      </c>
      <c r="Q578" s="11">
        <v>9.7222222222221877E-3</v>
      </c>
      <c r="S578" t="s">
        <v>155</v>
      </c>
      <c r="Y578" t="s">
        <v>866</v>
      </c>
      <c r="AA578" t="str" cm="1">
        <f t="array" ref="AA578">_xlfn.IFS(AND(CHPP_DELAY[[#This Row],[Column1]]="",CHPP_DELAY[[#This Row],[Column2]]=""),"",CHPP_DELAY[[#This Row],[Column1]]&lt;&gt;"",CHPP_DELAY[[#This Row],[Column1]],CHPP_DELAY[[#This Row],[Column2]]&lt;&gt;"",CHPP_DELAY[[#This Row],[Column2]])</f>
        <v>Vacuum disc filter_stuck (due to NDE Bearing (Slide Bearing) failure)</v>
      </c>
    </row>
    <row r="579" spans="2:27" x14ac:dyDescent="0.25">
      <c r="B579" s="7">
        <f>_xlfn.ISOWEEKNUM(CHPP_DELAY[[#This Row],[DATE]])</f>
        <v>19</v>
      </c>
      <c r="C579" s="2" t="str">
        <f>UPPER(TEXT(MONTH(CHPP_DELAY[[#This Row],[DATE]])*29,"mmm"))</f>
        <v>MAY</v>
      </c>
      <c r="D579" s="27">
        <f>YEAR(CHPP_DELAY[[#This Row],[DATE]])</f>
        <v>2025</v>
      </c>
      <c r="E579" s="11">
        <f>(CHPP_DELAY[[#This Row],[START]]-CHPP_DELAY[[#This Row],[STOP]])*24</f>
        <v>0.26666666666666838</v>
      </c>
      <c r="F579" s="14" t="str" cm="1">
        <f t="array" ref="F579">_xlfn.IFNA(_xlfn.IFS(CHPP_DELAY[[#This Row],[SCH MTN]]&lt;&gt;"","Scheduled",CHPP_DELAY[[#This Row],[UNSCH MTN]]&lt;&gt;"","Unscheduled"),"")</f>
        <v>Unscheduled</v>
      </c>
      <c r="G579" s="26">
        <f>24*(DAY(EOMONTH(CHPP_DELAY[[#This Row],[DATE]],0)))</f>
        <v>744</v>
      </c>
      <c r="H579" s="14">
        <v>0.85</v>
      </c>
      <c r="I579" s="14">
        <v>0.9</v>
      </c>
      <c r="J579" s="14"/>
      <c r="K579" s="14"/>
      <c r="L579" s="3">
        <v>45785</v>
      </c>
      <c r="M579" s="6">
        <v>0.7</v>
      </c>
      <c r="N579" s="6">
        <v>0.71111111111111114</v>
      </c>
      <c r="O579" t="s">
        <v>56</v>
      </c>
      <c r="P579" t="s">
        <v>59</v>
      </c>
      <c r="Q579" s="11">
        <v>1.1111111111111183E-2</v>
      </c>
      <c r="S579" t="s">
        <v>155</v>
      </c>
      <c r="Y579" t="s">
        <v>866</v>
      </c>
      <c r="AA579" t="str" cm="1">
        <f t="array" ref="AA579">_xlfn.IFS(AND(CHPP_DELAY[[#This Row],[Column1]]="",CHPP_DELAY[[#This Row],[Column2]]=""),"",CHPP_DELAY[[#This Row],[Column1]]&lt;&gt;"",CHPP_DELAY[[#This Row],[Column1]],CHPP_DELAY[[#This Row],[Column2]]&lt;&gt;"",CHPP_DELAY[[#This Row],[Column2]])</f>
        <v>Vacuum disc filter_stuck (due to NDE Bearing (Slide Bearing) failure)</v>
      </c>
    </row>
    <row r="580" spans="2:27" x14ac:dyDescent="0.25">
      <c r="B580" s="7">
        <f>_xlfn.ISOWEEKNUM(CHPP_DELAY[[#This Row],[DATE]])</f>
        <v>19</v>
      </c>
      <c r="C580" s="2" t="str">
        <f>UPPER(TEXT(MONTH(CHPP_DELAY[[#This Row],[DATE]])*29,"mmm"))</f>
        <v>MAY</v>
      </c>
      <c r="D580" s="27">
        <f>YEAR(CHPP_DELAY[[#This Row],[DATE]])</f>
        <v>2025</v>
      </c>
      <c r="E580" s="11">
        <f>(CHPP_DELAY[[#This Row],[START]]-CHPP_DELAY[[#This Row],[STOP]])*24</f>
        <v>0.33333333333333215</v>
      </c>
      <c r="F580" s="14" t="str" cm="1">
        <f t="array" ref="F580">_xlfn.IFNA(_xlfn.IFS(CHPP_DELAY[[#This Row],[SCH MTN]]&lt;&gt;"","Scheduled",CHPP_DELAY[[#This Row],[UNSCH MTN]]&lt;&gt;"","Unscheduled"),"")</f>
        <v>Unscheduled</v>
      </c>
      <c r="G580" s="26">
        <f>24*(DAY(EOMONTH(CHPP_DELAY[[#This Row],[DATE]],0)))</f>
        <v>744</v>
      </c>
      <c r="H580" s="14">
        <v>0.85</v>
      </c>
      <c r="I580" s="14">
        <v>0.9</v>
      </c>
      <c r="J580" s="14"/>
      <c r="K580" s="14"/>
      <c r="L580" s="3">
        <v>45785</v>
      </c>
      <c r="M580" s="6">
        <v>0.73888888888888893</v>
      </c>
      <c r="N580" s="6">
        <v>0.75277777777777777</v>
      </c>
      <c r="O580" t="s">
        <v>56</v>
      </c>
      <c r="P580" t="s">
        <v>59</v>
      </c>
      <c r="Q580" s="11">
        <v>1.388888888888884E-2</v>
      </c>
      <c r="S580" t="s">
        <v>155</v>
      </c>
      <c r="Y580" t="s">
        <v>866</v>
      </c>
      <c r="AA580" t="str" cm="1">
        <f t="array" ref="AA580">_xlfn.IFS(AND(CHPP_DELAY[[#This Row],[Column1]]="",CHPP_DELAY[[#This Row],[Column2]]=""),"",CHPP_DELAY[[#This Row],[Column1]]&lt;&gt;"",CHPP_DELAY[[#This Row],[Column1]],CHPP_DELAY[[#This Row],[Column2]]&lt;&gt;"",CHPP_DELAY[[#This Row],[Column2]])</f>
        <v>Vacuum disc filter_stuck (due to NDE Bearing (Slide Bearing) failure)</v>
      </c>
    </row>
    <row r="581" spans="2:27" x14ac:dyDescent="0.25">
      <c r="B581" s="7">
        <f>_xlfn.ISOWEEKNUM(CHPP_DELAY[[#This Row],[DATE]])</f>
        <v>19</v>
      </c>
      <c r="C581" s="2" t="str">
        <f>UPPER(TEXT(MONTH(CHPP_DELAY[[#This Row],[DATE]])*29,"mmm"))</f>
        <v>MAY</v>
      </c>
      <c r="D581" s="27">
        <f>YEAR(CHPP_DELAY[[#This Row],[DATE]])</f>
        <v>2025</v>
      </c>
      <c r="E581" s="11">
        <f>(CHPP_DELAY[[#This Row],[START]]-CHPP_DELAY[[#This Row],[STOP]])*24</f>
        <v>0.28333333333333499</v>
      </c>
      <c r="F581" s="14" t="str" cm="1">
        <f t="array" ref="F581">_xlfn.IFNA(_xlfn.IFS(CHPP_DELAY[[#This Row],[SCH MTN]]&lt;&gt;"","Scheduled",CHPP_DELAY[[#This Row],[UNSCH MTN]]&lt;&gt;"","Unscheduled"),"")</f>
        <v>Unscheduled</v>
      </c>
      <c r="G581" s="26">
        <f>24*(DAY(EOMONTH(CHPP_DELAY[[#This Row],[DATE]],0)))</f>
        <v>744</v>
      </c>
      <c r="H581" s="14">
        <v>0.85</v>
      </c>
      <c r="I581" s="14">
        <v>0.9</v>
      </c>
      <c r="J581" s="14"/>
      <c r="K581" s="14"/>
      <c r="L581" s="3">
        <v>45785</v>
      </c>
      <c r="M581" s="6">
        <v>0.82361111111111107</v>
      </c>
      <c r="N581" s="6">
        <v>0.8354166666666667</v>
      </c>
      <c r="O581" t="s">
        <v>56</v>
      </c>
      <c r="P581" t="s">
        <v>59</v>
      </c>
      <c r="Q581" s="11">
        <v>1.1805555555555625E-2</v>
      </c>
      <c r="S581" t="s">
        <v>155</v>
      </c>
      <c r="Y581" t="s">
        <v>866</v>
      </c>
      <c r="AA581" t="str" cm="1">
        <f t="array" ref="AA581">_xlfn.IFS(AND(CHPP_DELAY[[#This Row],[Column1]]="",CHPP_DELAY[[#This Row],[Column2]]=""),"",CHPP_DELAY[[#This Row],[Column1]]&lt;&gt;"",CHPP_DELAY[[#This Row],[Column1]],CHPP_DELAY[[#This Row],[Column2]]&lt;&gt;"",CHPP_DELAY[[#This Row],[Column2]])</f>
        <v>Vacuum disc filter_stuck (due to NDE Bearing (Slide Bearing) failure)</v>
      </c>
    </row>
    <row r="582" spans="2:27" x14ac:dyDescent="0.25">
      <c r="B582" s="7">
        <f>_xlfn.ISOWEEKNUM(CHPP_DELAY[[#This Row],[DATE]])</f>
        <v>19</v>
      </c>
      <c r="C582" s="2" t="str">
        <f>UPPER(TEXT(MONTH(CHPP_DELAY[[#This Row],[DATE]])*29,"mmm"))</f>
        <v>MAY</v>
      </c>
      <c r="D582" s="27">
        <f>YEAR(CHPP_DELAY[[#This Row],[DATE]])</f>
        <v>2025</v>
      </c>
      <c r="E582" s="11">
        <f>(CHPP_DELAY[[#This Row],[START]]-CHPP_DELAY[[#This Row],[STOP]])*24</f>
        <v>3.3999999999999986</v>
      </c>
      <c r="F582" s="14" t="str" cm="1">
        <f t="array" ref="F582">_xlfn.IFNA(_xlfn.IFS(CHPP_DELAY[[#This Row],[SCH MTN]]&lt;&gt;"","Scheduled",CHPP_DELAY[[#This Row],[UNSCH MTN]]&lt;&gt;"","Unscheduled"),"")</f>
        <v/>
      </c>
      <c r="G582" s="26">
        <f>24*(DAY(EOMONTH(CHPP_DELAY[[#This Row],[DATE]],0)))</f>
        <v>744</v>
      </c>
      <c r="H582" s="14">
        <v>0.85</v>
      </c>
      <c r="I582" s="14">
        <v>0.9</v>
      </c>
      <c r="J582" s="14"/>
      <c r="K582" s="14"/>
      <c r="L582" s="3">
        <v>45785</v>
      </c>
      <c r="M582" s="6">
        <v>0.89097222222222228</v>
      </c>
      <c r="N582" s="6">
        <v>1.0326388888888889</v>
      </c>
      <c r="O582" t="s">
        <v>83</v>
      </c>
      <c r="P582" t="s">
        <v>29</v>
      </c>
      <c r="Q582" s="11">
        <v>0.14166666666666661</v>
      </c>
      <c r="V582" t="s">
        <v>161</v>
      </c>
      <c r="Y582" t="s">
        <v>871</v>
      </c>
      <c r="AA582" t="str" cm="1">
        <f t="array" ref="AA582">_xlfn.IFS(AND(CHPP_DELAY[[#This Row],[Column1]]="",CHPP_DELAY[[#This Row],[Column2]]=""),"",CHPP_DELAY[[#This Row],[Column1]]&lt;&gt;"",CHPP_DELAY[[#This Row],[Column1]],CHPP_DELAY[[#This Row],[Column2]]&lt;&gt;"",CHPP_DELAY[[#This Row],[Column2]])</f>
        <v>Thickener_bed mass &amp; torque_high (due to thermal coal contamination)</v>
      </c>
    </row>
    <row r="583" spans="2:27" x14ac:dyDescent="0.25">
      <c r="B583" s="7">
        <f>_xlfn.ISOWEEKNUM(CHPP_DELAY[[#This Row],[DATE]])</f>
        <v>19</v>
      </c>
      <c r="C583" s="2" t="str">
        <f>UPPER(TEXT(MONTH(CHPP_DELAY[[#This Row],[DATE]])*29,"mmm"))</f>
        <v>MAY</v>
      </c>
      <c r="D583" s="27">
        <f>YEAR(CHPP_DELAY[[#This Row],[DATE]])</f>
        <v>2025</v>
      </c>
      <c r="E583" s="11">
        <f>(CHPP_DELAY[[#This Row],[START]]-CHPP_DELAY[[#This Row],[STOP]])*24</f>
        <v>0.30000000000000426</v>
      </c>
      <c r="F583" s="14" t="str" cm="1">
        <f t="array" ref="F583">_xlfn.IFNA(_xlfn.IFS(CHPP_DELAY[[#This Row],[SCH MTN]]&lt;&gt;"","Scheduled",CHPP_DELAY[[#This Row],[UNSCH MTN]]&lt;&gt;"","Unscheduled"),"")</f>
        <v>Unscheduled</v>
      </c>
      <c r="G583" s="26">
        <f>24*(DAY(EOMONTH(CHPP_DELAY[[#This Row],[DATE]],0)))</f>
        <v>744</v>
      </c>
      <c r="H583" s="14">
        <v>0.85</v>
      </c>
      <c r="I583" s="14">
        <v>0.9</v>
      </c>
      <c r="J583" s="14"/>
      <c r="K583" s="14"/>
      <c r="L583" s="3">
        <v>45785</v>
      </c>
      <c r="M583" s="6">
        <v>1.1131944444444444</v>
      </c>
      <c r="N583" s="6">
        <v>1.1256944444444446</v>
      </c>
      <c r="O583" t="s">
        <v>56</v>
      </c>
      <c r="P583" t="s">
        <v>59</v>
      </c>
      <c r="Q583" s="11">
        <v>1.2500000000000178E-2</v>
      </c>
      <c r="S583" t="s">
        <v>155</v>
      </c>
      <c r="Y583" t="s">
        <v>866</v>
      </c>
      <c r="AA583" t="str" cm="1">
        <f t="array" ref="AA583">_xlfn.IFS(AND(CHPP_DELAY[[#This Row],[Column1]]="",CHPP_DELAY[[#This Row],[Column2]]=""),"",CHPP_DELAY[[#This Row],[Column1]]&lt;&gt;"",CHPP_DELAY[[#This Row],[Column1]],CHPP_DELAY[[#This Row],[Column2]]&lt;&gt;"",CHPP_DELAY[[#This Row],[Column2]])</f>
        <v>Vacuum disc filter_stuck (due to NDE Bearing (Slide Bearing) failure)</v>
      </c>
    </row>
    <row r="584" spans="2:27" x14ac:dyDescent="0.25">
      <c r="B584" s="7">
        <f>_xlfn.ISOWEEKNUM(CHPP_DELAY[[#This Row],[DATE]])</f>
        <v>19</v>
      </c>
      <c r="C584" s="2" t="str">
        <f>UPPER(TEXT(MONTH(CHPP_DELAY[[#This Row],[DATE]])*29,"mmm"))</f>
        <v>MAY</v>
      </c>
      <c r="D584" s="27">
        <f>YEAR(CHPP_DELAY[[#This Row],[DATE]])</f>
        <v>2025</v>
      </c>
      <c r="E584" s="11">
        <f>(CHPP_DELAY[[#This Row],[START]]-CHPP_DELAY[[#This Row],[STOP]])*24</f>
        <v>0.26666666666666572</v>
      </c>
      <c r="F584" s="14" t="str" cm="1">
        <f t="array" ref="F584">_xlfn.IFNA(_xlfn.IFS(CHPP_DELAY[[#This Row],[SCH MTN]]&lt;&gt;"","Scheduled",CHPP_DELAY[[#This Row],[UNSCH MTN]]&lt;&gt;"","Unscheduled"),"")</f>
        <v>Unscheduled</v>
      </c>
      <c r="G584" s="26">
        <f>24*(DAY(EOMONTH(CHPP_DELAY[[#This Row],[DATE]],0)))</f>
        <v>744</v>
      </c>
      <c r="H584" s="14">
        <v>0.85</v>
      </c>
      <c r="I584" s="14">
        <v>0.9</v>
      </c>
      <c r="J584" s="14"/>
      <c r="K584" s="14"/>
      <c r="L584" s="3">
        <v>45785</v>
      </c>
      <c r="M584" s="6">
        <v>1.1833333333333333</v>
      </c>
      <c r="N584" s="6">
        <v>1.1944444444444444</v>
      </c>
      <c r="O584" t="s">
        <v>56</v>
      </c>
      <c r="P584" t="s">
        <v>59</v>
      </c>
      <c r="Q584" s="11">
        <v>1.1111111111111072E-2</v>
      </c>
      <c r="S584" t="s">
        <v>155</v>
      </c>
      <c r="Y584" t="s">
        <v>866</v>
      </c>
      <c r="AA584" t="str" cm="1">
        <f t="array" ref="AA584">_xlfn.IFS(AND(CHPP_DELAY[[#This Row],[Column1]]="",CHPP_DELAY[[#This Row],[Column2]]=""),"",CHPP_DELAY[[#This Row],[Column1]]&lt;&gt;"",CHPP_DELAY[[#This Row],[Column1]],CHPP_DELAY[[#This Row],[Column2]]&lt;&gt;"",CHPP_DELAY[[#This Row],[Column2]])</f>
        <v>Vacuum disc filter_stuck (due to NDE Bearing (Slide Bearing) failure)</v>
      </c>
    </row>
    <row r="585" spans="2:27" x14ac:dyDescent="0.25">
      <c r="B585" s="7">
        <f>_xlfn.ISOWEEKNUM(CHPP_DELAY[[#This Row],[DATE]])</f>
        <v>19</v>
      </c>
      <c r="C585" s="2" t="str">
        <f>UPPER(TEXT(MONTH(CHPP_DELAY[[#This Row],[DATE]])*29,"mmm"))</f>
        <v>MAY</v>
      </c>
      <c r="D585" s="27">
        <f>YEAR(CHPP_DELAY[[#This Row],[DATE]])</f>
        <v>2025</v>
      </c>
      <c r="E585" s="11">
        <f>(CHPP_DELAY[[#This Row],[START]]-CHPP_DELAY[[#This Row],[STOP]])*24</f>
        <v>0.8333333333333357</v>
      </c>
      <c r="F585" s="14" t="str" cm="1">
        <f t="array" ref="F585">_xlfn.IFNA(_xlfn.IFS(CHPP_DELAY[[#This Row],[SCH MTN]]&lt;&gt;"","Scheduled",CHPP_DELAY[[#This Row],[UNSCH MTN]]&lt;&gt;"","Unscheduled"),"")</f>
        <v/>
      </c>
      <c r="G585" s="26">
        <f>24*(DAY(EOMONTH(CHPP_DELAY[[#This Row],[DATE]],0)))</f>
        <v>744</v>
      </c>
      <c r="H585" s="14">
        <v>0.85</v>
      </c>
      <c r="I585" s="14">
        <v>0.9</v>
      </c>
      <c r="J585" s="14"/>
      <c r="K585" s="14"/>
      <c r="L585" s="3">
        <v>45785</v>
      </c>
      <c r="M585" s="6">
        <v>1.1944444444444444</v>
      </c>
      <c r="N585" s="6">
        <v>1.2291666666666667</v>
      </c>
      <c r="O585" t="s">
        <v>83</v>
      </c>
      <c r="P585" t="s">
        <v>29</v>
      </c>
      <c r="Q585" s="11">
        <v>3.4722222222222321E-2</v>
      </c>
      <c r="V585" t="s">
        <v>161</v>
      </c>
      <c r="Y585" t="s">
        <v>873</v>
      </c>
      <c r="AA585" t="str" cm="1">
        <f t="array" ref="AA585">_xlfn.IFS(AND(CHPP_DELAY[[#This Row],[Column1]]="",CHPP_DELAY[[#This Row],[Column2]]=""),"",CHPP_DELAY[[#This Row],[Column1]]&lt;&gt;"",CHPP_DELAY[[#This Row],[Column1]],CHPP_DELAY[[#This Row],[Column2]]&lt;&gt;"",CHPP_DELAY[[#This Row],[Column2]])</f>
        <v>Thickener_dirty water (due to low flotation yield)</v>
      </c>
    </row>
    <row r="586" spans="2:27" x14ac:dyDescent="0.25">
      <c r="B586" s="7">
        <f>_xlfn.ISOWEEKNUM(CHPP_DELAY[[#This Row],[DATE]])</f>
        <v>19</v>
      </c>
      <c r="C586" s="2" t="str">
        <f>UPPER(TEXT(MONTH(CHPP_DELAY[[#This Row],[DATE]])*29,"mmm"))</f>
        <v>MAY</v>
      </c>
      <c r="D586" s="27">
        <f>YEAR(CHPP_DELAY[[#This Row],[DATE]])</f>
        <v>2025</v>
      </c>
      <c r="E586" s="11">
        <f>(CHPP_DELAY[[#This Row],[START]]-CHPP_DELAY[[#This Row],[STOP]])*24</f>
        <v>0.49999999999999822</v>
      </c>
      <c r="F586" s="14" t="str" cm="1">
        <f t="array" ref="F586">_xlfn.IFNA(_xlfn.IFS(CHPP_DELAY[[#This Row],[SCH MTN]]&lt;&gt;"","Scheduled",CHPP_DELAY[[#This Row],[UNSCH MTN]]&lt;&gt;"","Unscheduled"),"")</f>
        <v>Scheduled</v>
      </c>
      <c r="G586" s="26">
        <f>24*(DAY(EOMONTH(CHPP_DELAY[[#This Row],[DATE]],0)))</f>
        <v>744</v>
      </c>
      <c r="H586" s="14">
        <v>0.85</v>
      </c>
      <c r="I586" s="14">
        <v>0.9</v>
      </c>
      <c r="J586" s="14"/>
      <c r="K586" s="14"/>
      <c r="L586" s="3">
        <v>45785</v>
      </c>
      <c r="M586" s="6">
        <v>1.2291666666666667</v>
      </c>
      <c r="N586" s="6">
        <v>1.25</v>
      </c>
      <c r="O586" t="s">
        <v>13</v>
      </c>
      <c r="P586" t="s">
        <v>58</v>
      </c>
      <c r="Q586" s="11">
        <v>2.0833333333333259E-2</v>
      </c>
      <c r="R586" t="s">
        <v>13</v>
      </c>
      <c r="Y586" t="s">
        <v>874</v>
      </c>
      <c r="AA586" t="str" cm="1">
        <f t="array" ref="AA586">_xlfn.IFS(AND(CHPP_DELAY[[#This Row],[Column1]]="",CHPP_DELAY[[#This Row],[Column2]]=""),"",CHPP_DELAY[[#This Row],[Column1]]&lt;&gt;"",CHPP_DELAY[[#This Row],[Column1]],CHPP_DELAY[[#This Row],[Column2]]&lt;&gt;"",CHPP_DELAY[[#This Row],[Column2]])</f>
        <v>Emergency maintenance day</v>
      </c>
    </row>
    <row r="587" spans="2:27" x14ac:dyDescent="0.25">
      <c r="B587" s="7">
        <f>_xlfn.ISOWEEKNUM(CHPP_DELAY[[#This Row],[DATE]])</f>
        <v>19</v>
      </c>
      <c r="C587" s="2" t="str">
        <f>UPPER(TEXT(MONTH(CHPP_DELAY[[#This Row],[DATE]])*29,"mmm"))</f>
        <v>MAY</v>
      </c>
      <c r="D587" s="27">
        <f>YEAR(CHPP_DELAY[[#This Row],[DATE]])</f>
        <v>2025</v>
      </c>
      <c r="E587" s="11">
        <f>(CHPP_DELAY[[#This Row],[START]]-CHPP_DELAY[[#This Row],[STOP]])*24</f>
        <v>20.016666666666666</v>
      </c>
      <c r="F587" s="14" t="str" cm="1">
        <f t="array" ref="F587">_xlfn.IFNA(_xlfn.IFS(CHPP_DELAY[[#This Row],[SCH MTN]]&lt;&gt;"","Scheduled",CHPP_DELAY[[#This Row],[UNSCH MTN]]&lt;&gt;"","Unscheduled"),"")</f>
        <v>Scheduled</v>
      </c>
      <c r="G587" s="26">
        <f>24*(DAY(EOMONTH(CHPP_DELAY[[#This Row],[DATE]],0)))</f>
        <v>744</v>
      </c>
      <c r="H587" s="14">
        <v>0.85</v>
      </c>
      <c r="I587" s="14">
        <v>0.9</v>
      </c>
      <c r="J587" s="14"/>
      <c r="K587" s="14"/>
      <c r="L587" s="3">
        <v>45786</v>
      </c>
      <c r="M587" s="6">
        <v>0.25</v>
      </c>
      <c r="N587" s="6">
        <v>1.0840277777777778</v>
      </c>
      <c r="O587" t="s">
        <v>13</v>
      </c>
      <c r="P587" t="s">
        <v>58</v>
      </c>
      <c r="Q587" s="11">
        <v>0.83402777777777781</v>
      </c>
      <c r="R587" t="s">
        <v>13</v>
      </c>
      <c r="Y587" t="s">
        <v>874</v>
      </c>
      <c r="AA587" t="str" cm="1">
        <f t="array" ref="AA587">_xlfn.IFS(AND(CHPP_DELAY[[#This Row],[Column1]]="",CHPP_DELAY[[#This Row],[Column2]]=""),"",CHPP_DELAY[[#This Row],[Column1]]&lt;&gt;"",CHPP_DELAY[[#This Row],[Column1]],CHPP_DELAY[[#This Row],[Column2]]&lt;&gt;"",CHPP_DELAY[[#This Row],[Column2]])</f>
        <v>Emergency maintenance day</v>
      </c>
    </row>
    <row r="588" spans="2:27" x14ac:dyDescent="0.25">
      <c r="B588" s="7">
        <f>_xlfn.ISOWEEKNUM(CHPP_DELAY[[#This Row],[DATE]])</f>
        <v>19</v>
      </c>
      <c r="C588" s="2" t="str">
        <f>UPPER(TEXT(MONTH(CHPP_DELAY[[#This Row],[DATE]])*29,"mmm"))</f>
        <v>MAY</v>
      </c>
      <c r="D588" s="27">
        <f>YEAR(CHPP_DELAY[[#This Row],[DATE]])</f>
        <v>2025</v>
      </c>
      <c r="E588" s="11">
        <f>(CHPP_DELAY[[#This Row],[START]]-CHPP_DELAY[[#This Row],[STOP]])*24</f>
        <v>1.8833333333333346</v>
      </c>
      <c r="F588" s="14" t="str" cm="1">
        <f t="array" ref="F588">_xlfn.IFNA(_xlfn.IFS(CHPP_DELAY[[#This Row],[SCH MTN]]&lt;&gt;"","Scheduled",CHPP_DELAY[[#This Row],[UNSCH MTN]]&lt;&gt;"","Unscheduled"),"")</f>
        <v>Unscheduled</v>
      </c>
      <c r="G588" s="26">
        <f>24*(DAY(EOMONTH(CHPP_DELAY[[#This Row],[DATE]],0)))</f>
        <v>744</v>
      </c>
      <c r="H588" s="14">
        <v>0.85</v>
      </c>
      <c r="I588" s="14">
        <v>0.9</v>
      </c>
      <c r="J588" s="14"/>
      <c r="K588" s="14"/>
      <c r="L588" s="3">
        <v>45786</v>
      </c>
      <c r="M588" s="6">
        <v>1.1715277777777777</v>
      </c>
      <c r="N588" s="6">
        <v>1.25</v>
      </c>
      <c r="O588" t="s">
        <v>56</v>
      </c>
      <c r="P588" t="s">
        <v>59</v>
      </c>
      <c r="Q588" s="11">
        <v>7.8472222222222276E-2</v>
      </c>
      <c r="S588" t="s">
        <v>155</v>
      </c>
      <c r="Y588" t="s">
        <v>875</v>
      </c>
      <c r="AA588" t="str" cm="1">
        <f t="array" ref="AA588">_xlfn.IFS(AND(CHPP_DELAY[[#This Row],[Column1]]="",CHPP_DELAY[[#This Row],[Column2]]=""),"",CHPP_DELAY[[#This Row],[Column1]]&lt;&gt;"",CHPP_DELAY[[#This Row],[Column1]],CHPP_DELAY[[#This Row],[Column2]]&lt;&gt;"",CHPP_DELAY[[#This Row],[Column2]])</f>
        <v>Vacuum disc filter_stuck (due to There’s slippage in the newly fitted Planetary gearbox)</v>
      </c>
    </row>
    <row r="589" spans="2:27" x14ac:dyDescent="0.25">
      <c r="B589" s="7">
        <f>_xlfn.ISOWEEKNUM(CHPP_DELAY[[#This Row],[DATE]])</f>
        <v>19</v>
      </c>
      <c r="C589" s="2" t="str">
        <f>UPPER(TEXT(MONTH(CHPP_DELAY[[#This Row],[DATE]])*29,"mmm"))</f>
        <v>MAY</v>
      </c>
      <c r="D589" s="27">
        <f>YEAR(CHPP_DELAY[[#This Row],[DATE]])</f>
        <v>2025</v>
      </c>
      <c r="E589" s="11">
        <f>(CHPP_DELAY[[#This Row],[START]]-CHPP_DELAY[[#This Row],[STOP]])*24</f>
        <v>20.68333333333333</v>
      </c>
      <c r="F589" s="14" t="str" cm="1">
        <f t="array" ref="F589">_xlfn.IFNA(_xlfn.IFS(CHPP_DELAY[[#This Row],[SCH MTN]]&lt;&gt;"","Scheduled",CHPP_DELAY[[#This Row],[UNSCH MTN]]&lt;&gt;"","Unscheduled"),"")</f>
        <v>Unscheduled</v>
      </c>
      <c r="G589" s="26">
        <f>24*(DAY(EOMONTH(CHPP_DELAY[[#This Row],[DATE]],0)))</f>
        <v>744</v>
      </c>
      <c r="H589" s="14">
        <v>0.85</v>
      </c>
      <c r="I589" s="14">
        <v>0.9</v>
      </c>
      <c r="J589" s="14"/>
      <c r="K589" s="14"/>
      <c r="L589" s="3">
        <v>45787</v>
      </c>
      <c r="M589" s="6">
        <v>0.25</v>
      </c>
      <c r="N589" s="6">
        <v>1.1118055555555555</v>
      </c>
      <c r="O589" t="s">
        <v>56</v>
      </c>
      <c r="P589" t="s">
        <v>59</v>
      </c>
      <c r="Q589" s="11">
        <v>0.86180555555555549</v>
      </c>
      <c r="S589" t="s">
        <v>155</v>
      </c>
      <c r="Y589" t="s">
        <v>875</v>
      </c>
      <c r="AA589" t="str" cm="1">
        <f t="array" ref="AA589">_xlfn.IFS(AND(CHPP_DELAY[[#This Row],[Column1]]="",CHPP_DELAY[[#This Row],[Column2]]=""),"",CHPP_DELAY[[#This Row],[Column1]]&lt;&gt;"",CHPP_DELAY[[#This Row],[Column1]],CHPP_DELAY[[#This Row],[Column2]]&lt;&gt;"",CHPP_DELAY[[#This Row],[Column2]])</f>
        <v>Vacuum disc filter_stuck (due to There’s slippage in the newly fitted Planetary gearbox)</v>
      </c>
    </row>
    <row r="590" spans="2:27" x14ac:dyDescent="0.25">
      <c r="B590" s="7">
        <f>_xlfn.ISOWEEKNUM(CHPP_DELAY[[#This Row],[DATE]])</f>
        <v>19</v>
      </c>
      <c r="C590" s="2" t="str">
        <f>UPPER(TEXT(MONTH(CHPP_DELAY[[#This Row],[DATE]])*29,"mmm"))</f>
        <v>MAY</v>
      </c>
      <c r="D590" s="27">
        <f>YEAR(CHPP_DELAY[[#This Row],[DATE]])</f>
        <v>2025</v>
      </c>
      <c r="E590" s="11">
        <f>(CHPP_DELAY[[#This Row],[START]]-CHPP_DELAY[[#This Row],[STOP]])*24</f>
        <v>3.3333333333333215E-2</v>
      </c>
      <c r="F590" s="14" t="str" cm="1">
        <f t="array" ref="F590">_xlfn.IFNA(_xlfn.IFS(CHPP_DELAY[[#This Row],[SCH MTN]]&lt;&gt;"","Scheduled",CHPP_DELAY[[#This Row],[UNSCH MTN]]&lt;&gt;"","Unscheduled"),"")</f>
        <v/>
      </c>
      <c r="G590" s="26">
        <f>24*(DAY(EOMONTH(CHPP_DELAY[[#This Row],[DATE]],0)))</f>
        <v>744</v>
      </c>
      <c r="H590" s="14">
        <v>0.85</v>
      </c>
      <c r="I590" s="14">
        <v>0.9</v>
      </c>
      <c r="J590" s="14"/>
      <c r="K590" s="14"/>
      <c r="L590" s="3">
        <v>45787</v>
      </c>
      <c r="M590" s="6">
        <v>1.1597222222222223</v>
      </c>
      <c r="N590" s="6">
        <v>1.1611111111111112</v>
      </c>
      <c r="O590" t="s">
        <v>71</v>
      </c>
      <c r="P590" t="s">
        <v>72</v>
      </c>
      <c r="Q590" s="11">
        <v>1.388888888888884E-3</v>
      </c>
      <c r="U590" t="s">
        <v>157</v>
      </c>
      <c r="Y590" t="s">
        <v>876</v>
      </c>
      <c r="AA590" t="str" cm="1">
        <f t="array" ref="AA590">_xlfn.IFS(AND(CHPP_DELAY[[#This Row],[Column1]]="",CHPP_DELAY[[#This Row],[Column2]]=""),"",CHPP_DELAY[[#This Row],[Column1]]&lt;&gt;"",CHPP_DELAY[[#This Row],[Column1]],CHPP_DELAY[[#This Row],[Column2]]&lt;&gt;"",CHPP_DELAY[[#This Row],[Column2]])</f>
        <v>Plant stop (due to noise checking on relief valve hose rail BFP area)</v>
      </c>
    </row>
    <row r="591" spans="2:27" x14ac:dyDescent="0.25">
      <c r="B591" s="7">
        <f>_xlfn.ISOWEEKNUM(CHPP_DELAY[[#This Row],[DATE]])</f>
        <v>19</v>
      </c>
      <c r="C591" s="2" t="str">
        <f>UPPER(TEXT(MONTH(CHPP_DELAY[[#This Row],[DATE]])*29,"mmm"))</f>
        <v>MAY</v>
      </c>
      <c r="D591" s="27">
        <f>YEAR(CHPP_DELAY[[#This Row],[DATE]])</f>
        <v>2025</v>
      </c>
      <c r="E591" s="11">
        <f>(CHPP_DELAY[[#This Row],[START]]-CHPP_DELAY[[#This Row],[STOP]])*24</f>
        <v>1.0500000000000003</v>
      </c>
      <c r="F591" s="14" t="str" cm="1">
        <f t="array" ref="F591">_xlfn.IFNA(_xlfn.IFS(CHPP_DELAY[[#This Row],[SCH MTN]]&lt;&gt;"","Scheduled",CHPP_DELAY[[#This Row],[UNSCH MTN]]&lt;&gt;"","Unscheduled"),"")</f>
        <v/>
      </c>
      <c r="G591" s="26">
        <f>24*(DAY(EOMONTH(CHPP_DELAY[[#This Row],[DATE]],0)))</f>
        <v>744</v>
      </c>
      <c r="H591" s="14">
        <v>0.85</v>
      </c>
      <c r="I591" s="14">
        <v>0.9</v>
      </c>
      <c r="J591" s="14"/>
      <c r="K591" s="14"/>
      <c r="L591" s="3">
        <v>45788</v>
      </c>
      <c r="M591" s="6">
        <v>0.39513888888888887</v>
      </c>
      <c r="N591" s="6">
        <v>0.43888888888888888</v>
      </c>
      <c r="O591" t="s">
        <v>23</v>
      </c>
      <c r="P591" t="s">
        <v>24</v>
      </c>
      <c r="Q591" s="11">
        <v>4.3750000000000011E-2</v>
      </c>
      <c r="U591" t="s">
        <v>137</v>
      </c>
      <c r="Y591" t="s">
        <v>877</v>
      </c>
      <c r="AA591" t="str" cm="1">
        <f t="array" ref="AA591">_xlfn.IFS(AND(CHPP_DELAY[[#This Row],[Column1]]="",CHPP_DELAY[[#This Row],[Column2]]=""),"",CHPP_DELAY[[#This Row],[Column1]]&lt;&gt;"",CHPP_DELAY[[#This Row],[Column1]],CHPP_DELAY[[#This Row],[Column2]]&lt;&gt;"",CHPP_DELAY[[#This Row],[Column2]])</f>
        <v>Reject transfer conveyor_trip (due to high load of reject)</v>
      </c>
    </row>
    <row r="592" spans="2:27" x14ac:dyDescent="0.25">
      <c r="B592" s="7">
        <f>_xlfn.ISOWEEKNUM(CHPP_DELAY[[#This Row],[DATE]])</f>
        <v>19</v>
      </c>
      <c r="C592" s="2" t="str">
        <f>UPPER(TEXT(MONTH(CHPP_DELAY[[#This Row],[DATE]])*29,"mmm"))</f>
        <v>MAY</v>
      </c>
      <c r="D592" s="27">
        <f>YEAR(CHPP_DELAY[[#This Row],[DATE]])</f>
        <v>2025</v>
      </c>
      <c r="E592" s="11">
        <f>(CHPP_DELAY[[#This Row],[START]]-CHPP_DELAY[[#This Row],[STOP]])*24</f>
        <v>0.13333333333333552</v>
      </c>
      <c r="F592" s="14" t="str" cm="1">
        <f t="array" ref="F592">_xlfn.IFNA(_xlfn.IFS(CHPP_DELAY[[#This Row],[SCH MTN]]&lt;&gt;"","Scheduled",CHPP_DELAY[[#This Row],[UNSCH MTN]]&lt;&gt;"","Unscheduled"),"")</f>
        <v>Unscheduled</v>
      </c>
      <c r="G592" s="26">
        <f>24*(DAY(EOMONTH(CHPP_DELAY[[#This Row],[DATE]],0)))</f>
        <v>744</v>
      </c>
      <c r="H592" s="14">
        <v>0.85</v>
      </c>
      <c r="I592" s="14">
        <v>0.9</v>
      </c>
      <c r="J592" s="14"/>
      <c r="K592" s="14"/>
      <c r="L592" s="3">
        <v>45788</v>
      </c>
      <c r="M592" s="6">
        <v>0.98124999999999996</v>
      </c>
      <c r="N592" s="6">
        <v>0.9868055555555556</v>
      </c>
      <c r="O592" t="s">
        <v>43</v>
      </c>
      <c r="P592" t="s">
        <v>44</v>
      </c>
      <c r="Q592" s="11">
        <v>5.5555555555556468E-3</v>
      </c>
      <c r="S592" t="s">
        <v>155</v>
      </c>
      <c r="Y592" t="s">
        <v>878</v>
      </c>
      <c r="AA592" t="str" cm="1">
        <f t="array" ref="AA592">_xlfn.IFS(AND(CHPP_DELAY[[#This Row],[Column1]]="",CHPP_DELAY[[#This Row],[Column2]]=""),"",CHPP_DELAY[[#This Row],[Column1]]&lt;&gt;"",CHPP_DELAY[[#This Row],[Column1]],CHPP_DELAY[[#This Row],[Column2]]&lt;&gt;"",CHPP_DELAY[[#This Row],[Column2]])</f>
        <v>HM cyclone_pressure_low (due to Metal contaminant at impeller eye of SLP-1155)</v>
      </c>
    </row>
    <row r="593" spans="2:27" x14ac:dyDescent="0.25">
      <c r="B593" s="7">
        <f>_xlfn.ISOWEEKNUM(CHPP_DELAY[[#This Row],[DATE]])</f>
        <v>20</v>
      </c>
      <c r="C593" s="2" t="str">
        <f>UPPER(TEXT(MONTH(CHPP_DELAY[[#This Row],[DATE]])*29,"mmm"))</f>
        <v>MAY</v>
      </c>
      <c r="D593" s="27">
        <f>YEAR(CHPP_DELAY[[#This Row],[DATE]])</f>
        <v>2025</v>
      </c>
      <c r="E593" s="11">
        <f>(CHPP_DELAY[[#This Row],[START]]-CHPP_DELAY[[#This Row],[STOP]])*24</f>
        <v>6.666666666666643E-2</v>
      </c>
      <c r="F593" s="14" t="str" cm="1">
        <f t="array" ref="F593">_xlfn.IFNA(_xlfn.IFS(CHPP_DELAY[[#This Row],[SCH MTN]]&lt;&gt;"","Scheduled",CHPP_DELAY[[#This Row],[UNSCH MTN]]&lt;&gt;"","Unscheduled"),"")</f>
        <v/>
      </c>
      <c r="G593" s="26">
        <f>24*(DAY(EOMONTH(CHPP_DELAY[[#This Row],[DATE]],0)))</f>
        <v>744</v>
      </c>
      <c r="H593" s="14">
        <v>0.85</v>
      </c>
      <c r="I593" s="14">
        <v>0.9</v>
      </c>
      <c r="J593" s="14"/>
      <c r="K593" s="14"/>
      <c r="L593" s="3">
        <v>45789</v>
      </c>
      <c r="M593" s="6">
        <v>0.65138888888888891</v>
      </c>
      <c r="N593" s="6">
        <v>0.65416666666666667</v>
      </c>
      <c r="O593" t="s">
        <v>37</v>
      </c>
      <c r="P593" t="s">
        <v>38</v>
      </c>
      <c r="Q593" s="11">
        <v>2.7777777777777679E-3</v>
      </c>
      <c r="V593" t="s">
        <v>161</v>
      </c>
      <c r="Y593" t="s">
        <v>879</v>
      </c>
      <c r="AA593" t="str" cm="1">
        <f t="array" ref="AA593">_xlfn.IFS(AND(CHPP_DELAY[[#This Row],[Column1]]="",CHPP_DELAY[[#This Row],[Column2]]=""),"",CHPP_DELAY[[#This Row],[Column1]]&lt;&gt;"",CHPP_DELAY[[#This Row],[Column1]],CHPP_DELAY[[#This Row],[Column2]]&lt;&gt;"",CHPP_DELAY[[#This Row],[Column2]])</f>
        <v>Vibrating feeder_block (due sticky material)</v>
      </c>
    </row>
    <row r="594" spans="2:27" x14ac:dyDescent="0.25">
      <c r="B594" s="7">
        <f>_xlfn.ISOWEEKNUM(CHPP_DELAY[[#This Row],[DATE]])</f>
        <v>20</v>
      </c>
      <c r="C594" s="2" t="str">
        <f>UPPER(TEXT(MONTH(CHPP_DELAY[[#This Row],[DATE]])*29,"mmm"))</f>
        <v>MAY</v>
      </c>
      <c r="D594" s="27">
        <f>YEAR(CHPP_DELAY[[#This Row],[DATE]])</f>
        <v>2025</v>
      </c>
      <c r="E594" s="11">
        <f>(CHPP_DELAY[[#This Row],[START]]-CHPP_DELAY[[#This Row],[STOP]])*24</f>
        <v>3.3333333333333215E-2</v>
      </c>
      <c r="F594" s="14" t="str" cm="1">
        <f t="array" ref="F594">_xlfn.IFNA(_xlfn.IFS(CHPP_DELAY[[#This Row],[SCH MTN]]&lt;&gt;"","Scheduled",CHPP_DELAY[[#This Row],[UNSCH MTN]]&lt;&gt;"","Unscheduled"),"")</f>
        <v/>
      </c>
      <c r="G594" s="26">
        <f>24*(DAY(EOMONTH(CHPP_DELAY[[#This Row],[DATE]],0)))</f>
        <v>744</v>
      </c>
      <c r="H594" s="14">
        <v>0.85</v>
      </c>
      <c r="I594" s="14">
        <v>0.9</v>
      </c>
      <c r="J594" s="14"/>
      <c r="K594" s="14"/>
      <c r="L594" s="3">
        <v>45789</v>
      </c>
      <c r="M594" s="6">
        <v>0.72638888888888886</v>
      </c>
      <c r="N594" s="6">
        <v>0.72777777777777775</v>
      </c>
      <c r="O594" t="s">
        <v>37</v>
      </c>
      <c r="P594" t="s">
        <v>38</v>
      </c>
      <c r="Q594" s="11">
        <v>1.388888888888884E-3</v>
      </c>
      <c r="V594" t="s">
        <v>161</v>
      </c>
      <c r="Y594" t="s">
        <v>879</v>
      </c>
      <c r="AA594" t="str" cm="1">
        <f t="array" ref="AA594">_xlfn.IFS(AND(CHPP_DELAY[[#This Row],[Column1]]="",CHPP_DELAY[[#This Row],[Column2]]=""),"",CHPP_DELAY[[#This Row],[Column1]]&lt;&gt;"",CHPP_DELAY[[#This Row],[Column1]],CHPP_DELAY[[#This Row],[Column2]]&lt;&gt;"",CHPP_DELAY[[#This Row],[Column2]])</f>
        <v>Vibrating feeder_block (due sticky material)</v>
      </c>
    </row>
    <row r="595" spans="2:27" x14ac:dyDescent="0.25">
      <c r="B595" s="7">
        <f>_xlfn.ISOWEEKNUM(CHPP_DELAY[[#This Row],[DATE]])</f>
        <v>20</v>
      </c>
      <c r="C595" s="2" t="str">
        <f>UPPER(TEXT(MONTH(CHPP_DELAY[[#This Row],[DATE]])*29,"mmm"))</f>
        <v>MAY</v>
      </c>
      <c r="D595" s="27">
        <f>YEAR(CHPP_DELAY[[#This Row],[DATE]])</f>
        <v>2025</v>
      </c>
      <c r="E595" s="11">
        <f>(CHPP_DELAY[[#This Row],[START]]-CHPP_DELAY[[#This Row],[STOP]])*24</f>
        <v>0.28333333333333366</v>
      </c>
      <c r="F595" s="14" t="str" cm="1">
        <f t="array" ref="F595">_xlfn.IFNA(_xlfn.IFS(CHPP_DELAY[[#This Row],[SCH MTN]]&lt;&gt;"","Scheduled",CHPP_DELAY[[#This Row],[UNSCH MTN]]&lt;&gt;"","Unscheduled"),"")</f>
        <v>Unscheduled</v>
      </c>
      <c r="G595" s="26">
        <f>24*(DAY(EOMONTH(CHPP_DELAY[[#This Row],[DATE]],0)))</f>
        <v>744</v>
      </c>
      <c r="H595" s="14">
        <v>0.85</v>
      </c>
      <c r="I595" s="14">
        <v>0.9</v>
      </c>
      <c r="J595" s="14"/>
      <c r="K595" s="14"/>
      <c r="L595" s="3">
        <v>45790</v>
      </c>
      <c r="M595" s="6">
        <v>0.45</v>
      </c>
      <c r="N595" s="6">
        <v>0.46180555555555558</v>
      </c>
      <c r="O595" t="s">
        <v>14</v>
      </c>
      <c r="P595" t="s">
        <v>15</v>
      </c>
      <c r="Q595" s="11">
        <v>1.1805555555555569E-2</v>
      </c>
      <c r="S595" t="s">
        <v>155</v>
      </c>
      <c r="Y595" t="s">
        <v>880</v>
      </c>
      <c r="AA595" t="str" cm="1">
        <f t="array" ref="AA595">_xlfn.IFS(AND(CHPP_DELAY[[#This Row],[Column1]]="",CHPP_DELAY[[#This Row],[Column2]]=""),"",CHPP_DELAY[[#This Row],[Column1]]&lt;&gt;"",CHPP_DELAY[[#This Row],[Column1]],CHPP_DELAY[[#This Row],[Column2]]&lt;&gt;"",CHPP_DELAY[[#This Row],[Column2]])</f>
        <v>Reject sampler_trip (due to reject sampler error)</v>
      </c>
    </row>
    <row r="596" spans="2:27" x14ac:dyDescent="0.25">
      <c r="B596" s="7">
        <f>_xlfn.ISOWEEKNUM(CHPP_DELAY[[#This Row],[DATE]])</f>
        <v>20</v>
      </c>
      <c r="C596" s="2" t="str">
        <f>UPPER(TEXT(MONTH(CHPP_DELAY[[#This Row],[DATE]])*29,"mmm"))</f>
        <v>MAY</v>
      </c>
      <c r="D596" s="27">
        <f>YEAR(CHPP_DELAY[[#This Row],[DATE]])</f>
        <v>2025</v>
      </c>
      <c r="E596" s="11">
        <f>(CHPP_DELAY[[#This Row],[START]]-CHPP_DELAY[[#This Row],[STOP]])*24</f>
        <v>9.9999999999999645E-2</v>
      </c>
      <c r="F596" s="14" t="str" cm="1">
        <f t="array" ref="F596">_xlfn.IFNA(_xlfn.IFS(CHPP_DELAY[[#This Row],[SCH MTN]]&lt;&gt;"","Scheduled",CHPP_DELAY[[#This Row],[UNSCH MTN]]&lt;&gt;"","Unscheduled"),"")</f>
        <v>Unscheduled</v>
      </c>
      <c r="G596" s="26">
        <f>24*(DAY(EOMONTH(CHPP_DELAY[[#This Row],[DATE]],0)))</f>
        <v>744</v>
      </c>
      <c r="H596" s="14">
        <v>0.85</v>
      </c>
      <c r="I596" s="14">
        <v>0.9</v>
      </c>
      <c r="J596" s="14"/>
      <c r="K596" s="14"/>
      <c r="L596" s="3">
        <v>45790</v>
      </c>
      <c r="M596" s="6">
        <v>0.46180555555555558</v>
      </c>
      <c r="N596" s="6">
        <v>0.46597222222222223</v>
      </c>
      <c r="O596" t="s">
        <v>19</v>
      </c>
      <c r="P596" t="s">
        <v>20</v>
      </c>
      <c r="Q596" s="11">
        <v>4.1666666666666519E-3</v>
      </c>
      <c r="S596" t="s">
        <v>155</v>
      </c>
      <c r="Y596" t="s">
        <v>881</v>
      </c>
      <c r="AA596" t="str" cm="1">
        <f t="array" ref="AA596">_xlfn.IFS(AND(CHPP_DELAY[[#This Row],[Column1]]="",CHPP_DELAY[[#This Row],[Column2]]=""),"",CHPP_DELAY[[#This Row],[Column1]]&lt;&gt;"",CHPP_DELAY[[#This Row],[Column1]],CHPP_DELAY[[#This Row],[Column2]]&lt;&gt;"",CHPP_DELAY[[#This Row],[Column2]])</f>
        <v>Floats screen_panel_repair (due to panel detached)</v>
      </c>
    </row>
    <row r="597" spans="2:27" x14ac:dyDescent="0.25">
      <c r="B597" s="7">
        <f>_xlfn.ISOWEEKNUM(CHPP_DELAY[[#This Row],[DATE]])</f>
        <v>20</v>
      </c>
      <c r="C597" s="2" t="str">
        <f>UPPER(TEXT(MONTH(CHPP_DELAY[[#This Row],[DATE]])*29,"mmm"))</f>
        <v>MAY</v>
      </c>
      <c r="D597" s="27">
        <f>YEAR(CHPP_DELAY[[#This Row],[DATE]])</f>
        <v>2025</v>
      </c>
      <c r="E597" s="11">
        <f>(CHPP_DELAY[[#This Row],[START]]-CHPP_DELAY[[#This Row],[STOP]])*24</f>
        <v>5.049999999999998</v>
      </c>
      <c r="F597" s="14" t="str" cm="1">
        <f t="array" ref="F597">_xlfn.IFNA(_xlfn.IFS(CHPP_DELAY[[#This Row],[SCH MTN]]&lt;&gt;"","Scheduled",CHPP_DELAY[[#This Row],[UNSCH MTN]]&lt;&gt;"","Unscheduled"),"")</f>
        <v>Unscheduled</v>
      </c>
      <c r="G597" s="26">
        <f>24*(DAY(EOMONTH(CHPP_DELAY[[#This Row],[DATE]],0)))</f>
        <v>744</v>
      </c>
      <c r="H597" s="14">
        <v>0.85</v>
      </c>
      <c r="I597" s="14">
        <v>0.9</v>
      </c>
      <c r="J597" s="14"/>
      <c r="K597" s="14"/>
      <c r="L597" s="3">
        <v>45790</v>
      </c>
      <c r="M597" s="6">
        <v>0.58472222222222225</v>
      </c>
      <c r="N597" s="6">
        <v>0.79513888888888884</v>
      </c>
      <c r="O597" t="s">
        <v>43</v>
      </c>
      <c r="P597" t="s">
        <v>44</v>
      </c>
      <c r="Q597" s="11">
        <v>0.21041666666666659</v>
      </c>
      <c r="S597" t="s">
        <v>155</v>
      </c>
      <c r="Y597" t="s">
        <v>882</v>
      </c>
      <c r="AA597" t="str" cm="1">
        <f t="array" ref="AA597">_xlfn.IFS(AND(CHPP_DELAY[[#This Row],[Column1]]="",CHPP_DELAY[[#This Row],[Column2]]=""),"",CHPP_DELAY[[#This Row],[Column1]]&lt;&gt;"",CHPP_DELAY[[#This Row],[Column1]],CHPP_DELAY[[#This Row],[Column2]]&lt;&gt;"",CHPP_DELAY[[#This Row],[Column2]])</f>
        <v>HM Cyclone_repair (due to lower cone leakage)</v>
      </c>
    </row>
    <row r="598" spans="2:27" x14ac:dyDescent="0.25">
      <c r="B598" s="7">
        <f>_xlfn.ISOWEEKNUM(CHPP_DELAY[[#This Row],[DATE]])</f>
        <v>20</v>
      </c>
      <c r="C598" s="2" t="str">
        <f>UPPER(TEXT(MONTH(CHPP_DELAY[[#This Row],[DATE]])*29,"mmm"))</f>
        <v>MAY</v>
      </c>
      <c r="D598" s="27">
        <f>YEAR(CHPP_DELAY[[#This Row],[DATE]])</f>
        <v>2025</v>
      </c>
      <c r="E598" s="11">
        <f>(CHPP_DELAY[[#This Row],[START]]-CHPP_DELAY[[#This Row],[STOP]])*24</f>
        <v>9.9999999999999645E-2</v>
      </c>
      <c r="F598" s="14" t="str" cm="1">
        <f t="array" ref="F598">_xlfn.IFNA(_xlfn.IFS(CHPP_DELAY[[#This Row],[SCH MTN]]&lt;&gt;"","Scheduled",CHPP_DELAY[[#This Row],[UNSCH MTN]]&lt;&gt;"","Unscheduled"),"")</f>
        <v>Unscheduled</v>
      </c>
      <c r="G598" s="26">
        <f>24*(DAY(EOMONTH(CHPP_DELAY[[#This Row],[DATE]],0)))</f>
        <v>744</v>
      </c>
      <c r="H598" s="14">
        <v>0.85</v>
      </c>
      <c r="I598" s="14">
        <v>0.9</v>
      </c>
      <c r="J598" s="14"/>
      <c r="K598" s="14"/>
      <c r="L598" s="3">
        <v>45791</v>
      </c>
      <c r="M598" s="6">
        <v>0.62430555555555556</v>
      </c>
      <c r="N598" s="6">
        <v>0.62847222222222221</v>
      </c>
      <c r="O598" t="s">
        <v>19</v>
      </c>
      <c r="P598" t="s">
        <v>20</v>
      </c>
      <c r="Q598" s="11">
        <v>4.1666666666666519E-3</v>
      </c>
      <c r="S598" t="s">
        <v>155</v>
      </c>
      <c r="Y598" t="s">
        <v>123</v>
      </c>
      <c r="AA598" t="str" cm="1">
        <f t="array" ref="AA59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599" spans="2:27" x14ac:dyDescent="0.25">
      <c r="B599" s="7">
        <f>_xlfn.ISOWEEKNUM(CHPP_DELAY[[#This Row],[DATE]])</f>
        <v>20</v>
      </c>
      <c r="C599" s="2" t="str">
        <f>UPPER(TEXT(MONTH(CHPP_DELAY[[#This Row],[DATE]])*29,"mmm"))</f>
        <v>MAY</v>
      </c>
      <c r="D599" s="27">
        <f>YEAR(CHPP_DELAY[[#This Row],[DATE]])</f>
        <v>2025</v>
      </c>
      <c r="E599" s="11">
        <f>(CHPP_DELAY[[#This Row],[START]]-CHPP_DELAY[[#This Row],[STOP]])*24</f>
        <v>0.36666666666666803</v>
      </c>
      <c r="F599" s="14" t="str" cm="1">
        <f t="array" ref="F599">_xlfn.IFNA(_xlfn.IFS(CHPP_DELAY[[#This Row],[SCH MTN]]&lt;&gt;"","Scheduled",CHPP_DELAY[[#This Row],[UNSCH MTN]]&lt;&gt;"","Unscheduled"),"")</f>
        <v>Unscheduled</v>
      </c>
      <c r="G599" s="26">
        <f>24*(DAY(EOMONTH(CHPP_DELAY[[#This Row],[DATE]],0)))</f>
        <v>744</v>
      </c>
      <c r="H599" s="14">
        <v>0.85</v>
      </c>
      <c r="I599" s="14">
        <v>0.9</v>
      </c>
      <c r="J599" s="14"/>
      <c r="K599" s="14"/>
      <c r="L599" s="3">
        <v>45791</v>
      </c>
      <c r="M599" s="6">
        <v>0.62847222222222221</v>
      </c>
      <c r="N599" s="6">
        <v>0.64375000000000004</v>
      </c>
      <c r="O599" t="s">
        <v>16</v>
      </c>
      <c r="P599" t="s">
        <v>17</v>
      </c>
      <c r="Q599" s="11">
        <v>1.5277777777777835E-2</v>
      </c>
      <c r="S599" t="s">
        <v>155</v>
      </c>
      <c r="Y599" t="s">
        <v>829</v>
      </c>
      <c r="AA599" t="str" cm="1">
        <f t="array" ref="AA599">_xlfn.IFS(AND(CHPP_DELAY[[#This Row],[Column1]]="",CHPP_DELAY[[#This Row],[Column2]]=""),"",CHPP_DELAY[[#This Row],[Column1]]&lt;&gt;"",CHPP_DELAY[[#This Row],[Column1]],CHPP_DELAY[[#This Row],[Column2]]&lt;&gt;"",CHPP_DELAY[[#This Row],[Column2]])</f>
        <v>Desliming screen_panel_repair (due panel detached)</v>
      </c>
    </row>
    <row r="600" spans="2:27" x14ac:dyDescent="0.25">
      <c r="B600" s="7">
        <f>_xlfn.ISOWEEKNUM(CHPP_DELAY[[#This Row],[DATE]])</f>
        <v>20</v>
      </c>
      <c r="C600" s="2" t="str">
        <f>UPPER(TEXT(MONTH(CHPP_DELAY[[#This Row],[DATE]])*29,"mmm"))</f>
        <v>MAY</v>
      </c>
      <c r="D600" s="27">
        <f>YEAR(CHPP_DELAY[[#This Row],[DATE]])</f>
        <v>2025</v>
      </c>
      <c r="E600" s="11">
        <f>(CHPP_DELAY[[#This Row],[START]]-CHPP_DELAY[[#This Row],[STOP]])*24</f>
        <v>6.666666666666643E-2</v>
      </c>
      <c r="F600" s="14" t="str" cm="1">
        <f t="array" ref="F600">_xlfn.IFNA(_xlfn.IFS(CHPP_DELAY[[#This Row],[SCH MTN]]&lt;&gt;"","Scheduled",CHPP_DELAY[[#This Row],[UNSCH MTN]]&lt;&gt;"","Unscheduled"),"")</f>
        <v/>
      </c>
      <c r="G600" s="26">
        <f>24*(DAY(EOMONTH(CHPP_DELAY[[#This Row],[DATE]],0)))</f>
        <v>744</v>
      </c>
      <c r="H600" s="14">
        <v>0.85</v>
      </c>
      <c r="I600" s="14">
        <v>0.9</v>
      </c>
      <c r="J600" s="14"/>
      <c r="K600" s="14"/>
      <c r="L600" s="3">
        <v>45791</v>
      </c>
      <c r="M600" s="6">
        <v>0.21041666666666667</v>
      </c>
      <c r="N600" s="6">
        <v>0.21319444444444444</v>
      </c>
      <c r="O600" t="s">
        <v>37</v>
      </c>
      <c r="P600" t="s">
        <v>38</v>
      </c>
      <c r="Q600" s="11">
        <v>2.7777777777777679E-3</v>
      </c>
      <c r="V600" t="s">
        <v>161</v>
      </c>
      <c r="Y600" t="s">
        <v>204</v>
      </c>
      <c r="AA600" t="str" cm="1">
        <f t="array" ref="AA600">_xlfn.IFS(AND(CHPP_DELAY[[#This Row],[Column1]]="",CHPP_DELAY[[#This Row],[Column2]]=""),"",CHPP_DELAY[[#This Row],[Column1]]&lt;&gt;"",CHPP_DELAY[[#This Row],[Column1]],CHPP_DELAY[[#This Row],[Column2]]&lt;&gt;"",CHPP_DELAY[[#This Row],[Column2]])</f>
        <v>Vibrating feeder_chute_block (due to sticky material)</v>
      </c>
    </row>
    <row r="601" spans="2:27" x14ac:dyDescent="0.25">
      <c r="B601" s="7">
        <f>_xlfn.ISOWEEKNUM(CHPP_DELAY[[#This Row],[DATE]])</f>
        <v>20</v>
      </c>
      <c r="C601" s="2" t="str">
        <f>UPPER(TEXT(MONTH(CHPP_DELAY[[#This Row],[DATE]])*29,"mmm"))</f>
        <v>MAY</v>
      </c>
      <c r="D601" s="27">
        <f>YEAR(CHPP_DELAY[[#This Row],[DATE]])</f>
        <v>2025</v>
      </c>
      <c r="E601" s="11">
        <f>(CHPP_DELAY[[#This Row],[START]]-CHPP_DELAY[[#This Row],[STOP]])*24</f>
        <v>0.79999999999999982</v>
      </c>
      <c r="F601" s="14" t="str" cm="1">
        <f t="array" ref="F601">_xlfn.IFNA(_xlfn.IFS(CHPP_DELAY[[#This Row],[SCH MTN]]&lt;&gt;"","Scheduled",CHPP_DELAY[[#This Row],[UNSCH MTN]]&lt;&gt;"","Unscheduled"),"")</f>
        <v/>
      </c>
      <c r="G601" s="26">
        <f>24*(DAY(EOMONTH(CHPP_DELAY[[#This Row],[DATE]],0)))</f>
        <v>744</v>
      </c>
      <c r="H601" s="14">
        <v>0.85</v>
      </c>
      <c r="I601" s="14">
        <v>0.9</v>
      </c>
      <c r="J601" s="14"/>
      <c r="K601" s="14"/>
      <c r="L601" s="3">
        <v>45792</v>
      </c>
      <c r="M601" s="6">
        <v>0.25138888888888888</v>
      </c>
      <c r="N601" s="6">
        <v>0.28472222222222221</v>
      </c>
      <c r="O601" t="s">
        <v>81</v>
      </c>
      <c r="P601" t="s">
        <v>82</v>
      </c>
      <c r="Q601" s="11">
        <v>3.3333333333333326E-2</v>
      </c>
      <c r="V601" t="s">
        <v>179</v>
      </c>
      <c r="Y601" t="s">
        <v>205</v>
      </c>
      <c r="AA601" t="str" cm="1">
        <f t="array" ref="AA601">_xlfn.IFS(AND(CHPP_DELAY[[#This Row],[Column1]]="",CHPP_DELAY[[#This Row],[Column2]]=""),"",CHPP_DELAY[[#This Row],[Column1]]&lt;&gt;"",CHPP_DELAY[[#This Row],[Column1]],CHPP_DELAY[[#This Row],[Column2]]&lt;&gt;"",CHPP_DELAY[[#This Row],[Column2]])</f>
        <v>Plant feed bin_low level (due to change shift)</v>
      </c>
    </row>
    <row r="602" spans="2:27" x14ac:dyDescent="0.25">
      <c r="B602" s="7">
        <f>_xlfn.ISOWEEKNUM(CHPP_DELAY[[#This Row],[DATE]])</f>
        <v>20</v>
      </c>
      <c r="C602" s="2" t="str">
        <f>UPPER(TEXT(MONTH(CHPP_DELAY[[#This Row],[DATE]])*29,"mmm"))</f>
        <v>MAY</v>
      </c>
      <c r="D602" s="27">
        <f>YEAR(CHPP_DELAY[[#This Row],[DATE]])</f>
        <v>2025</v>
      </c>
      <c r="E602" s="11">
        <f>(CHPP_DELAY[[#This Row],[START]]-CHPP_DELAY[[#This Row],[STOP]])*24</f>
        <v>0.50000000000000089</v>
      </c>
      <c r="F602" s="14" t="str" cm="1">
        <f t="array" ref="F602">_xlfn.IFNA(_xlfn.IFS(CHPP_DELAY[[#This Row],[SCH MTN]]&lt;&gt;"","Scheduled",CHPP_DELAY[[#This Row],[UNSCH MTN]]&lt;&gt;"","Unscheduled"),"")</f>
        <v>Unscheduled</v>
      </c>
      <c r="G602" s="26">
        <f>24*(DAY(EOMONTH(CHPP_DELAY[[#This Row],[DATE]],0)))</f>
        <v>744</v>
      </c>
      <c r="H602" s="14">
        <v>0.85</v>
      </c>
      <c r="I602" s="14">
        <v>0.9</v>
      </c>
      <c r="J602" s="14"/>
      <c r="K602" s="14"/>
      <c r="L602" s="3">
        <v>45792</v>
      </c>
      <c r="M602" s="6">
        <v>0.28472222222222221</v>
      </c>
      <c r="N602" s="6">
        <v>0.30555555555555558</v>
      </c>
      <c r="O602" t="s">
        <v>16</v>
      </c>
      <c r="P602" t="s">
        <v>17</v>
      </c>
      <c r="Q602" s="11">
        <v>2.083333333333337E-2</v>
      </c>
      <c r="S602" t="s">
        <v>155</v>
      </c>
      <c r="Y602" t="s">
        <v>883</v>
      </c>
      <c r="AA602" t="str" cm="1">
        <f t="array" ref="AA602">_xlfn.IFS(AND(CHPP_DELAY[[#This Row],[Column1]]="",CHPP_DELAY[[#This Row],[Column2]]=""),"",CHPP_DELAY[[#This Row],[Column1]]&lt;&gt;"",CHPP_DELAY[[#This Row],[Column1]],CHPP_DELAY[[#This Row],[Column2]]&lt;&gt;"",CHPP_DELAY[[#This Row],[Column2]])</f>
        <v>Desliming screen_polysnap_repair (due to broken)</v>
      </c>
    </row>
    <row r="603" spans="2:27" x14ac:dyDescent="0.25">
      <c r="B603" s="7">
        <f>_xlfn.ISOWEEKNUM(CHPP_DELAY[[#This Row],[DATE]])</f>
        <v>20</v>
      </c>
      <c r="C603" s="2" t="str">
        <f>UPPER(TEXT(MONTH(CHPP_DELAY[[#This Row],[DATE]])*29,"mmm"))</f>
        <v>MAY</v>
      </c>
      <c r="D603" s="27">
        <f>YEAR(CHPP_DELAY[[#This Row],[DATE]])</f>
        <v>2025</v>
      </c>
      <c r="E603" s="11">
        <f>(CHPP_DELAY[[#This Row],[START]]-CHPP_DELAY[[#This Row],[STOP]])*24</f>
        <v>0.75</v>
      </c>
      <c r="F603" s="14" t="str" cm="1">
        <f t="array" ref="F603">_xlfn.IFNA(_xlfn.IFS(CHPP_DELAY[[#This Row],[SCH MTN]]&lt;&gt;"","Scheduled",CHPP_DELAY[[#This Row],[UNSCH MTN]]&lt;&gt;"","Unscheduled"),"")</f>
        <v>Unscheduled</v>
      </c>
      <c r="G603" s="26">
        <f>24*(DAY(EOMONTH(CHPP_DELAY[[#This Row],[DATE]],0)))</f>
        <v>744</v>
      </c>
      <c r="H603" s="14">
        <v>0.85</v>
      </c>
      <c r="I603" s="14">
        <v>0.9</v>
      </c>
      <c r="J603" s="14"/>
      <c r="K603" s="14"/>
      <c r="L603" s="3">
        <v>45792</v>
      </c>
      <c r="M603" s="6">
        <v>0.31944444444444442</v>
      </c>
      <c r="N603" s="6">
        <v>0.35069444444444442</v>
      </c>
      <c r="O603" t="s">
        <v>19</v>
      </c>
      <c r="P603" t="s">
        <v>20</v>
      </c>
      <c r="Q603" s="11">
        <v>3.125E-2</v>
      </c>
      <c r="S603" t="s">
        <v>155</v>
      </c>
      <c r="Y603" t="s">
        <v>884</v>
      </c>
      <c r="AA603" t="str" cm="1">
        <f t="array" ref="AA603">_xlfn.IFS(AND(CHPP_DELAY[[#This Row],[Column1]]="",CHPP_DELAY[[#This Row],[Column2]]=""),"",CHPP_DELAY[[#This Row],[Column1]]&lt;&gt;"",CHPP_DELAY[[#This Row],[Column1]],CHPP_DELAY[[#This Row],[Column2]]&lt;&gt;"",CHPP_DELAY[[#This Row],[Column2]])</f>
        <v>Floats screen_chute_build up material (due to tilt switch not active)</v>
      </c>
    </row>
    <row r="604" spans="2:27" x14ac:dyDescent="0.25">
      <c r="B604" s="7">
        <f>_xlfn.ISOWEEKNUM(CHPP_DELAY[[#This Row],[DATE]])</f>
        <v>20</v>
      </c>
      <c r="C604" s="2" t="str">
        <f>UPPER(TEXT(MONTH(CHPP_DELAY[[#This Row],[DATE]])*29,"mmm"))</f>
        <v>MAY</v>
      </c>
      <c r="D604" s="27">
        <f>YEAR(CHPP_DELAY[[#This Row],[DATE]])</f>
        <v>2025</v>
      </c>
      <c r="E604" s="11">
        <f>(CHPP_DELAY[[#This Row],[START]]-CHPP_DELAY[[#This Row],[STOP]])*24</f>
        <v>0.2166666666666659</v>
      </c>
      <c r="F604" s="14" t="str" cm="1">
        <f t="array" ref="F604">_xlfn.IFNA(_xlfn.IFS(CHPP_DELAY[[#This Row],[SCH MTN]]&lt;&gt;"","Scheduled",CHPP_DELAY[[#This Row],[UNSCH MTN]]&lt;&gt;"","Unscheduled"),"")</f>
        <v>Unscheduled</v>
      </c>
      <c r="G604" s="26">
        <f>24*(DAY(EOMONTH(CHPP_DELAY[[#This Row],[DATE]],0)))</f>
        <v>744</v>
      </c>
      <c r="H604" s="14">
        <v>0.85</v>
      </c>
      <c r="I604" s="14">
        <v>0.9</v>
      </c>
      <c r="J604" s="14"/>
      <c r="K604" s="14"/>
      <c r="L604" s="3">
        <v>45792</v>
      </c>
      <c r="M604" s="6">
        <v>0.49375000000000002</v>
      </c>
      <c r="N604" s="6">
        <v>0.50277777777777777</v>
      </c>
      <c r="O604" t="s">
        <v>56</v>
      </c>
      <c r="P604" t="s">
        <v>59</v>
      </c>
      <c r="Q604" s="11">
        <v>9.0277777777777457E-3</v>
      </c>
      <c r="S604" t="s">
        <v>155</v>
      </c>
      <c r="Y604" t="s">
        <v>866</v>
      </c>
      <c r="AA604" t="str" cm="1">
        <f t="array" ref="AA604">_xlfn.IFS(AND(CHPP_DELAY[[#This Row],[Column1]]="",CHPP_DELAY[[#This Row],[Column2]]=""),"",CHPP_DELAY[[#This Row],[Column1]]&lt;&gt;"",CHPP_DELAY[[#This Row],[Column1]],CHPP_DELAY[[#This Row],[Column2]]&lt;&gt;"",CHPP_DELAY[[#This Row],[Column2]])</f>
        <v>Vacuum disc filter_stuck (due to NDE Bearing (Slide Bearing) failure)</v>
      </c>
    </row>
    <row r="605" spans="2:27" x14ac:dyDescent="0.25">
      <c r="B605" s="7">
        <f>_xlfn.ISOWEEKNUM(CHPP_DELAY[[#This Row],[DATE]])</f>
        <v>20</v>
      </c>
      <c r="C605" s="2" t="str">
        <f>UPPER(TEXT(MONTH(CHPP_DELAY[[#This Row],[DATE]])*29,"mmm"))</f>
        <v>MAY</v>
      </c>
      <c r="D605" s="27">
        <f>YEAR(CHPP_DELAY[[#This Row],[DATE]])</f>
        <v>2025</v>
      </c>
      <c r="E605" s="11">
        <f>(CHPP_DELAY[[#This Row],[START]]-CHPP_DELAY[[#This Row],[STOP]])*24</f>
        <v>0.24999999999999911</v>
      </c>
      <c r="F605" s="14" t="str" cm="1">
        <f t="array" ref="F605">_xlfn.IFNA(_xlfn.IFS(CHPP_DELAY[[#This Row],[SCH MTN]]&lt;&gt;"","Scheduled",CHPP_DELAY[[#This Row],[UNSCH MTN]]&lt;&gt;"","Unscheduled"),"")</f>
        <v>Unscheduled</v>
      </c>
      <c r="G605" s="26">
        <f>24*(DAY(EOMONTH(CHPP_DELAY[[#This Row],[DATE]],0)))</f>
        <v>744</v>
      </c>
      <c r="H605" s="14">
        <v>0.85</v>
      </c>
      <c r="I605" s="14">
        <v>0.9</v>
      </c>
      <c r="J605" s="14"/>
      <c r="K605" s="14"/>
      <c r="L605" s="3">
        <v>45792</v>
      </c>
      <c r="M605" s="6">
        <v>0.57916666666666672</v>
      </c>
      <c r="N605" s="6">
        <v>0.58958333333333335</v>
      </c>
      <c r="O605" t="s">
        <v>56</v>
      </c>
      <c r="P605" t="s">
        <v>59</v>
      </c>
      <c r="Q605" s="11">
        <v>1.041666666666663E-2</v>
      </c>
      <c r="S605" t="s">
        <v>155</v>
      </c>
      <c r="Y605" t="s">
        <v>866</v>
      </c>
      <c r="AA605" t="str" cm="1">
        <f t="array" ref="AA605">_xlfn.IFS(AND(CHPP_DELAY[[#This Row],[Column1]]="",CHPP_DELAY[[#This Row],[Column2]]=""),"",CHPP_DELAY[[#This Row],[Column1]]&lt;&gt;"",CHPP_DELAY[[#This Row],[Column1]],CHPP_DELAY[[#This Row],[Column2]]&lt;&gt;"",CHPP_DELAY[[#This Row],[Column2]])</f>
        <v>Vacuum disc filter_stuck (due to NDE Bearing (Slide Bearing) failure)</v>
      </c>
    </row>
    <row r="606" spans="2:27" x14ac:dyDescent="0.25">
      <c r="B606" s="7">
        <f>_xlfn.ISOWEEKNUM(CHPP_DELAY[[#This Row],[DATE]])</f>
        <v>20</v>
      </c>
      <c r="C606" s="2" t="str">
        <f>UPPER(TEXT(MONTH(CHPP_DELAY[[#This Row],[DATE]])*29,"mmm"))</f>
        <v>MAY</v>
      </c>
      <c r="D606" s="27">
        <f>YEAR(CHPP_DELAY[[#This Row],[DATE]])</f>
        <v>2025</v>
      </c>
      <c r="E606" s="11">
        <f>(CHPP_DELAY[[#This Row],[START]]-CHPP_DELAY[[#This Row],[STOP]])*24</f>
        <v>9.9999999999999645E-2</v>
      </c>
      <c r="F606" s="14" t="str" cm="1">
        <f t="array" ref="F606">_xlfn.IFNA(_xlfn.IFS(CHPP_DELAY[[#This Row],[SCH MTN]]&lt;&gt;"","Scheduled",CHPP_DELAY[[#This Row],[UNSCH MTN]]&lt;&gt;"","Unscheduled"),"")</f>
        <v>Unscheduled</v>
      </c>
      <c r="G606" s="26">
        <f>24*(DAY(EOMONTH(CHPP_DELAY[[#This Row],[DATE]],0)))</f>
        <v>744</v>
      </c>
      <c r="H606" s="14">
        <v>0.85</v>
      </c>
      <c r="I606" s="14">
        <v>0.9</v>
      </c>
      <c r="J606" s="14"/>
      <c r="K606" s="14"/>
      <c r="L606" s="3">
        <v>45792</v>
      </c>
      <c r="M606" s="6">
        <v>0.62152777777777779</v>
      </c>
      <c r="N606" s="6">
        <v>0.62569444444444444</v>
      </c>
      <c r="O606" t="s">
        <v>19</v>
      </c>
      <c r="P606" t="s">
        <v>20</v>
      </c>
      <c r="Q606" s="11">
        <v>4.1666666666666519E-3</v>
      </c>
      <c r="S606" t="s">
        <v>155</v>
      </c>
      <c r="Y606" t="s">
        <v>123</v>
      </c>
      <c r="AA606" t="str" cm="1">
        <f t="array" ref="AA60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607" spans="2:27" x14ac:dyDescent="0.25">
      <c r="B607" s="7">
        <f>_xlfn.ISOWEEKNUM(CHPP_DELAY[[#This Row],[DATE]])</f>
        <v>20</v>
      </c>
      <c r="C607" s="2" t="str">
        <f>UPPER(TEXT(MONTH(CHPP_DELAY[[#This Row],[DATE]])*29,"mmm"))</f>
        <v>MAY</v>
      </c>
      <c r="D607" s="27">
        <f>YEAR(CHPP_DELAY[[#This Row],[DATE]])</f>
        <v>2025</v>
      </c>
      <c r="E607" s="11">
        <f>(CHPP_DELAY[[#This Row],[START]]-CHPP_DELAY[[#This Row],[STOP]])*24</f>
        <v>0.29999999999999893</v>
      </c>
      <c r="F607" s="14" t="str" cm="1">
        <f t="array" ref="F607">_xlfn.IFNA(_xlfn.IFS(CHPP_DELAY[[#This Row],[SCH MTN]]&lt;&gt;"","Scheduled",CHPP_DELAY[[#This Row],[UNSCH MTN]]&lt;&gt;"","Unscheduled"),"")</f>
        <v>Unscheduled</v>
      </c>
      <c r="G607" s="26">
        <f>24*(DAY(EOMONTH(CHPP_DELAY[[#This Row],[DATE]],0)))</f>
        <v>744</v>
      </c>
      <c r="H607" s="14">
        <v>0.85</v>
      </c>
      <c r="I607" s="14">
        <v>0.9</v>
      </c>
      <c r="J607" s="14"/>
      <c r="K607" s="14"/>
      <c r="L607" s="3">
        <v>45792</v>
      </c>
      <c r="M607" s="6">
        <v>0.65763888888888888</v>
      </c>
      <c r="N607" s="6">
        <v>0.67013888888888884</v>
      </c>
      <c r="O607" t="s">
        <v>56</v>
      </c>
      <c r="P607" t="s">
        <v>59</v>
      </c>
      <c r="Q607" s="11">
        <v>1.2499999999999956E-2</v>
      </c>
      <c r="S607" t="s">
        <v>155</v>
      </c>
      <c r="Y607" t="s">
        <v>866</v>
      </c>
      <c r="AA607" t="str" cm="1">
        <f t="array" ref="AA607">_xlfn.IFS(AND(CHPP_DELAY[[#This Row],[Column1]]="",CHPP_DELAY[[#This Row],[Column2]]=""),"",CHPP_DELAY[[#This Row],[Column1]]&lt;&gt;"",CHPP_DELAY[[#This Row],[Column1]],CHPP_DELAY[[#This Row],[Column2]]&lt;&gt;"",CHPP_DELAY[[#This Row],[Column2]])</f>
        <v>Vacuum disc filter_stuck (due to NDE Bearing (Slide Bearing) failure)</v>
      </c>
    </row>
    <row r="608" spans="2:27" x14ac:dyDescent="0.25">
      <c r="B608" s="7">
        <f>_xlfn.ISOWEEKNUM(CHPP_DELAY[[#This Row],[DATE]])</f>
        <v>20</v>
      </c>
      <c r="C608" s="2" t="str">
        <f>UPPER(TEXT(MONTH(CHPP_DELAY[[#This Row],[DATE]])*29,"mmm"))</f>
        <v>MAY</v>
      </c>
      <c r="D608" s="27">
        <f>YEAR(CHPP_DELAY[[#This Row],[DATE]])</f>
        <v>2025</v>
      </c>
      <c r="E608" s="11">
        <f>(CHPP_DELAY[[#This Row],[START]]-CHPP_DELAY[[#This Row],[STOP]])*24</f>
        <v>0.36666666666666803</v>
      </c>
      <c r="F608" s="14" t="str" cm="1">
        <f t="array" ref="F608">_xlfn.IFNA(_xlfn.IFS(CHPP_DELAY[[#This Row],[SCH MTN]]&lt;&gt;"","Scheduled",CHPP_DELAY[[#This Row],[UNSCH MTN]]&lt;&gt;"","Unscheduled"),"")</f>
        <v>Unscheduled</v>
      </c>
      <c r="G608" s="26">
        <f>24*(DAY(EOMONTH(CHPP_DELAY[[#This Row],[DATE]],0)))</f>
        <v>744</v>
      </c>
      <c r="H608" s="14">
        <v>0.85</v>
      </c>
      <c r="I608" s="14">
        <v>0.9</v>
      </c>
      <c r="J608" s="14"/>
      <c r="K608" s="14"/>
      <c r="L608" s="3">
        <v>45792</v>
      </c>
      <c r="M608" s="6">
        <v>0.7895833333333333</v>
      </c>
      <c r="N608" s="6">
        <v>0.80486111111111114</v>
      </c>
      <c r="O608" t="s">
        <v>56</v>
      </c>
      <c r="P608" t="s">
        <v>59</v>
      </c>
      <c r="Q608" s="11">
        <v>1.5277777777777835E-2</v>
      </c>
      <c r="S608" t="s">
        <v>155</v>
      </c>
      <c r="Y608" t="s">
        <v>866</v>
      </c>
      <c r="AA608" t="str" cm="1">
        <f t="array" ref="AA608">_xlfn.IFS(AND(CHPP_DELAY[[#This Row],[Column1]]="",CHPP_DELAY[[#This Row],[Column2]]=""),"",CHPP_DELAY[[#This Row],[Column1]]&lt;&gt;"",CHPP_DELAY[[#This Row],[Column1]],CHPP_DELAY[[#This Row],[Column2]]&lt;&gt;"",CHPP_DELAY[[#This Row],[Column2]])</f>
        <v>Vacuum disc filter_stuck (due to NDE Bearing (Slide Bearing) failure)</v>
      </c>
    </row>
    <row r="609" spans="2:27" x14ac:dyDescent="0.25">
      <c r="B609" s="7">
        <f>_xlfn.ISOWEEKNUM(CHPP_DELAY[[#This Row],[DATE]])</f>
        <v>20</v>
      </c>
      <c r="C609" s="2" t="str">
        <f>UPPER(TEXT(MONTH(CHPP_DELAY[[#This Row],[DATE]])*29,"mmm"))</f>
        <v>MAY</v>
      </c>
      <c r="D609" s="27">
        <f>YEAR(CHPP_DELAY[[#This Row],[DATE]])</f>
        <v>2025</v>
      </c>
      <c r="E609" s="11">
        <f>(CHPP_DELAY[[#This Row],[START]]-CHPP_DELAY[[#This Row],[STOP]])*24</f>
        <v>0.63333333333333375</v>
      </c>
      <c r="F609" s="14" t="str" cm="1">
        <f t="array" ref="F609">_xlfn.IFNA(_xlfn.IFS(CHPP_DELAY[[#This Row],[SCH MTN]]&lt;&gt;"","Scheduled",CHPP_DELAY[[#This Row],[UNSCH MTN]]&lt;&gt;"","Unscheduled"),"")</f>
        <v>Unscheduled</v>
      </c>
      <c r="G609" s="26">
        <f>24*(DAY(EOMONTH(CHPP_DELAY[[#This Row],[DATE]],0)))</f>
        <v>744</v>
      </c>
      <c r="H609" s="14">
        <v>0.85</v>
      </c>
      <c r="I609" s="14">
        <v>0.9</v>
      </c>
      <c r="J609" s="14"/>
      <c r="K609" s="14"/>
      <c r="L609" s="3">
        <v>45792</v>
      </c>
      <c r="M609" s="6">
        <v>0.84166666666666667</v>
      </c>
      <c r="N609" s="6">
        <v>0.86805555555555558</v>
      </c>
      <c r="O609" t="s">
        <v>56</v>
      </c>
      <c r="P609" t="s">
        <v>59</v>
      </c>
      <c r="Q609" s="11">
        <v>2.6388888888888906E-2</v>
      </c>
      <c r="S609" t="s">
        <v>155</v>
      </c>
      <c r="Y609" t="s">
        <v>866</v>
      </c>
      <c r="AA609" t="str" cm="1">
        <f t="array" ref="AA609">_xlfn.IFS(AND(CHPP_DELAY[[#This Row],[Column1]]="",CHPP_DELAY[[#This Row],[Column2]]=""),"",CHPP_DELAY[[#This Row],[Column1]]&lt;&gt;"",CHPP_DELAY[[#This Row],[Column1]],CHPP_DELAY[[#This Row],[Column2]]&lt;&gt;"",CHPP_DELAY[[#This Row],[Column2]])</f>
        <v>Vacuum disc filter_stuck (due to NDE Bearing (Slide Bearing) failure)</v>
      </c>
    </row>
    <row r="610" spans="2:27" x14ac:dyDescent="0.25">
      <c r="B610" s="7">
        <f>_xlfn.ISOWEEKNUM(CHPP_DELAY[[#This Row],[DATE]])</f>
        <v>20</v>
      </c>
      <c r="C610" s="2" t="str">
        <f>UPPER(TEXT(MONTH(CHPP_DELAY[[#This Row],[DATE]])*29,"mmm"))</f>
        <v>MAY</v>
      </c>
      <c r="D610" s="27">
        <f>YEAR(CHPP_DELAY[[#This Row],[DATE]])</f>
        <v>2025</v>
      </c>
      <c r="E610" s="11">
        <f>(CHPP_DELAY[[#This Row],[START]]-CHPP_DELAY[[#This Row],[STOP]])*24</f>
        <v>1.1666666666666652</v>
      </c>
      <c r="F610" s="14" t="str" cm="1">
        <f t="array" ref="F610">_xlfn.IFNA(_xlfn.IFS(CHPP_DELAY[[#This Row],[SCH MTN]]&lt;&gt;"","Scheduled",CHPP_DELAY[[#This Row],[UNSCH MTN]]&lt;&gt;"","Unscheduled"),"")</f>
        <v>Unscheduled</v>
      </c>
      <c r="G610" s="26">
        <f>24*(DAY(EOMONTH(CHPP_DELAY[[#This Row],[DATE]],0)))</f>
        <v>744</v>
      </c>
      <c r="H610" s="14">
        <v>0.85</v>
      </c>
      <c r="I610" s="14">
        <v>0.9</v>
      </c>
      <c r="J610" s="14"/>
      <c r="K610" s="14"/>
      <c r="L610" s="3">
        <v>45792</v>
      </c>
      <c r="M610" s="6">
        <v>0.86805555555555558</v>
      </c>
      <c r="N610" s="6">
        <v>0.91666666666666663</v>
      </c>
      <c r="O610" t="s">
        <v>35</v>
      </c>
      <c r="P610" t="s">
        <v>36</v>
      </c>
      <c r="Q610" s="11">
        <v>4.8611111111111049E-2</v>
      </c>
      <c r="S610" t="s">
        <v>155</v>
      </c>
      <c r="Y610" t="s">
        <v>885</v>
      </c>
      <c r="AA610" t="str" cm="1">
        <f t="array" ref="AA610">_xlfn.IFS(AND(CHPP_DELAY[[#This Row],[Column1]]="",CHPP_DELAY[[#This Row],[Column2]]=""),"",CHPP_DELAY[[#This Row],[Column1]]&lt;&gt;"",CHPP_DELAY[[#This Row],[Column1]],CHPP_DELAY[[#This Row],[Column2]]&lt;&gt;"",CHPP_DELAY[[#This Row],[Column2]])</f>
        <v>Sinks screen_exciter cover_replace (due to cover broken)</v>
      </c>
    </row>
    <row r="611" spans="2:27" x14ac:dyDescent="0.25">
      <c r="B611" s="7">
        <f>_xlfn.ISOWEEKNUM(CHPP_DELAY[[#This Row],[DATE]])</f>
        <v>20</v>
      </c>
      <c r="C611" s="2" t="str">
        <f>UPPER(TEXT(MONTH(CHPP_DELAY[[#This Row],[DATE]])*29,"mmm"))</f>
        <v>MAY</v>
      </c>
      <c r="D611" s="27">
        <f>YEAR(CHPP_DELAY[[#This Row],[DATE]])</f>
        <v>2025</v>
      </c>
      <c r="E611" s="11">
        <f>(CHPP_DELAY[[#This Row],[START]]-CHPP_DELAY[[#This Row],[STOP]])*24</f>
        <v>0.66666666666666663</v>
      </c>
      <c r="F611" s="14" t="str" cm="1">
        <f t="array" ref="F611">_xlfn.IFNA(_xlfn.IFS(CHPP_DELAY[[#This Row],[SCH MTN]]&lt;&gt;"","Scheduled",CHPP_DELAY[[#This Row],[UNSCH MTN]]&lt;&gt;"","Unscheduled"),"")</f>
        <v/>
      </c>
      <c r="G611" s="26">
        <f>24*(DAY(EOMONTH(CHPP_DELAY[[#This Row],[DATE]],0)))</f>
        <v>744</v>
      </c>
      <c r="H611" s="14">
        <v>0.85</v>
      </c>
      <c r="I611" s="14">
        <v>0.9</v>
      </c>
      <c r="J611" s="14"/>
      <c r="K611" s="14"/>
      <c r="L611" s="3">
        <v>45792</v>
      </c>
      <c r="M611" s="6">
        <v>6.3194444444444442E-2</v>
      </c>
      <c r="N611" s="6">
        <v>9.0972222222222218E-2</v>
      </c>
      <c r="O611" t="s">
        <v>37</v>
      </c>
      <c r="P611" t="s">
        <v>38</v>
      </c>
      <c r="Q611" s="11">
        <v>2.7777777777777776E-2</v>
      </c>
      <c r="V611" t="s">
        <v>162</v>
      </c>
      <c r="Y611" t="s">
        <v>886</v>
      </c>
      <c r="AA611" t="str" cm="1">
        <f t="array" ref="AA611">_xlfn.IFS(AND(CHPP_DELAY[[#This Row],[Column1]]="",CHPP_DELAY[[#This Row],[Column2]]=""),"",CHPP_DELAY[[#This Row],[Column1]]&lt;&gt;"",CHPP_DELAY[[#This Row],[Column1]],CHPP_DELAY[[#This Row],[Column2]]&lt;&gt;"",CHPP_DELAY[[#This Row],[Column2]])</f>
        <v>Plant feed bin_low level (due to feeder breaker stuck OB)</v>
      </c>
    </row>
    <row r="612" spans="2:27" x14ac:dyDescent="0.25">
      <c r="B612" s="7">
        <f>_xlfn.ISOWEEKNUM(CHPP_DELAY[[#This Row],[DATE]])</f>
        <v>20</v>
      </c>
      <c r="C612" s="2" t="str">
        <f>UPPER(TEXT(MONTH(CHPP_DELAY[[#This Row],[DATE]])*29,"mmm"))</f>
        <v>MAY</v>
      </c>
      <c r="D612" s="27">
        <f>YEAR(CHPP_DELAY[[#This Row],[DATE]])</f>
        <v>2025</v>
      </c>
      <c r="E612" s="11">
        <f>(CHPP_DELAY[[#This Row],[START]]-CHPP_DELAY[[#This Row],[STOP]])*24</f>
        <v>0.35000000000000009</v>
      </c>
      <c r="F612" s="14" t="str" cm="1">
        <f t="array" ref="F612">_xlfn.IFNA(_xlfn.IFS(CHPP_DELAY[[#This Row],[SCH MTN]]&lt;&gt;"","Scheduled",CHPP_DELAY[[#This Row],[UNSCH MTN]]&lt;&gt;"","Unscheduled"),"")</f>
        <v/>
      </c>
      <c r="G612" s="26">
        <f>24*(DAY(EOMONTH(CHPP_DELAY[[#This Row],[DATE]],0)))</f>
        <v>744</v>
      </c>
      <c r="H612" s="14">
        <v>0.85</v>
      </c>
      <c r="I612" s="14">
        <v>0.9</v>
      </c>
      <c r="J612" s="14"/>
      <c r="K612" s="14"/>
      <c r="L612" s="3">
        <v>45792</v>
      </c>
      <c r="M612" s="6">
        <v>0.18472222222222223</v>
      </c>
      <c r="N612" s="6">
        <v>0.19930555555555557</v>
      </c>
      <c r="O612" t="s">
        <v>81</v>
      </c>
      <c r="P612" t="s">
        <v>82</v>
      </c>
      <c r="Q612" s="11">
        <v>1.4583333333333337E-2</v>
      </c>
      <c r="V612" t="s">
        <v>175</v>
      </c>
      <c r="Y612" t="s">
        <v>792</v>
      </c>
      <c r="AA612" t="str" cm="1">
        <f t="array" ref="AA612">_xlfn.IFS(AND(CHPP_DELAY[[#This Row],[Column1]]="",CHPP_DELAY[[#This Row],[Column2]]=""),"",CHPP_DELAY[[#This Row],[Column1]]&lt;&gt;"",CHPP_DELAY[[#This Row],[Column1]],CHPP_DELAY[[#This Row],[Column2]]&lt;&gt;"",CHPP_DELAY[[#This Row],[Column2]])</f>
        <v>Plant feed bin_low level (due to only one Loader available)</v>
      </c>
    </row>
    <row r="613" spans="2:27" x14ac:dyDescent="0.25">
      <c r="B613" s="7">
        <f>_xlfn.ISOWEEKNUM(CHPP_DELAY[[#This Row],[DATE]])</f>
        <v>20</v>
      </c>
      <c r="C613" s="2" t="str">
        <f>UPPER(TEXT(MONTH(CHPP_DELAY[[#This Row],[DATE]])*29,"mmm"))</f>
        <v>MAY</v>
      </c>
      <c r="D613" s="27">
        <f>YEAR(CHPP_DELAY[[#This Row],[DATE]])</f>
        <v>2025</v>
      </c>
      <c r="E613" s="11">
        <f>(CHPP_DELAY[[#This Row],[START]]-CHPP_DELAY[[#This Row],[STOP]])*24</f>
        <v>9.9999999999999645E-2</v>
      </c>
      <c r="F613" s="14" t="str" cm="1">
        <f t="array" ref="F613">_xlfn.IFNA(_xlfn.IFS(CHPP_DELAY[[#This Row],[SCH MTN]]&lt;&gt;"","Scheduled",CHPP_DELAY[[#This Row],[UNSCH MTN]]&lt;&gt;"","Unscheduled"),"")</f>
        <v>Unscheduled</v>
      </c>
      <c r="G613" s="26">
        <f>24*(DAY(EOMONTH(CHPP_DELAY[[#This Row],[DATE]],0)))</f>
        <v>744</v>
      </c>
      <c r="H613" s="14">
        <v>0.85</v>
      </c>
      <c r="I613" s="14">
        <v>0.9</v>
      </c>
      <c r="J613" s="14"/>
      <c r="K613" s="14"/>
      <c r="L613" s="3">
        <v>45792</v>
      </c>
      <c r="M613" s="6">
        <v>0.22569444444444445</v>
      </c>
      <c r="N613" s="6">
        <v>0.2298611111111111</v>
      </c>
      <c r="O613" t="s">
        <v>19</v>
      </c>
      <c r="P613" t="s">
        <v>20</v>
      </c>
      <c r="Q613" s="11">
        <v>4.1666666666666519E-3</v>
      </c>
      <c r="S613" t="s">
        <v>155</v>
      </c>
      <c r="Y613" t="s">
        <v>123</v>
      </c>
      <c r="AA613" t="str" cm="1">
        <f t="array" ref="AA61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614" spans="2:27" x14ac:dyDescent="0.25">
      <c r="B614" s="7">
        <f>_xlfn.ISOWEEKNUM(CHPP_DELAY[[#This Row],[DATE]])</f>
        <v>20</v>
      </c>
      <c r="C614" s="2" t="str">
        <f>UPPER(TEXT(MONTH(CHPP_DELAY[[#This Row],[DATE]])*29,"mmm"))</f>
        <v>MAY</v>
      </c>
      <c r="D614" s="27">
        <f>YEAR(CHPP_DELAY[[#This Row],[DATE]])</f>
        <v>2025</v>
      </c>
      <c r="E614" s="11">
        <f>(CHPP_DELAY[[#This Row],[START]]-CHPP_DELAY[[#This Row],[STOP]])*24</f>
        <v>0.11666666666666625</v>
      </c>
      <c r="F614" s="14" t="str" cm="1">
        <f t="array" ref="F614">_xlfn.IFNA(_xlfn.IFS(CHPP_DELAY[[#This Row],[SCH MTN]]&lt;&gt;"","Scheduled",CHPP_DELAY[[#This Row],[UNSCH MTN]]&lt;&gt;"","Unscheduled"),"")</f>
        <v>Unscheduled</v>
      </c>
      <c r="G614" s="26">
        <f>24*(DAY(EOMONTH(CHPP_DELAY[[#This Row],[DATE]],0)))</f>
        <v>744</v>
      </c>
      <c r="H614" s="14">
        <v>0.85</v>
      </c>
      <c r="I614" s="14">
        <v>0.9</v>
      </c>
      <c r="J614" s="14"/>
      <c r="K614" s="14"/>
      <c r="L614" s="3">
        <v>45792</v>
      </c>
      <c r="M614" s="6">
        <v>0.23333333333333334</v>
      </c>
      <c r="N614" s="6">
        <v>0.23819444444444443</v>
      </c>
      <c r="O614" t="s">
        <v>19</v>
      </c>
      <c r="P614" t="s">
        <v>20</v>
      </c>
      <c r="Q614" s="11">
        <v>4.8611111111110938E-3</v>
      </c>
      <c r="S614" t="s">
        <v>155</v>
      </c>
      <c r="Y614" t="s">
        <v>123</v>
      </c>
      <c r="AA614" t="str" cm="1">
        <f t="array" ref="AA61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615" spans="2:27" x14ac:dyDescent="0.25">
      <c r="B615" s="7">
        <f>_xlfn.ISOWEEKNUM(CHPP_DELAY[[#This Row],[DATE]])</f>
        <v>20</v>
      </c>
      <c r="C615" s="2" t="str">
        <f>UPPER(TEXT(MONTH(CHPP_DELAY[[#This Row],[DATE]])*29,"mmm"))</f>
        <v>MAY</v>
      </c>
      <c r="D615" s="27">
        <f>YEAR(CHPP_DELAY[[#This Row],[DATE]])</f>
        <v>2025</v>
      </c>
      <c r="E615" s="11">
        <f>(CHPP_DELAY[[#This Row],[START]]-CHPP_DELAY[[#This Row],[STOP]])*24</f>
        <v>0.13333333333333286</v>
      </c>
      <c r="F615" s="14" t="str" cm="1">
        <f t="array" ref="F615">_xlfn.IFNA(_xlfn.IFS(CHPP_DELAY[[#This Row],[SCH MTN]]&lt;&gt;"","Scheduled",CHPP_DELAY[[#This Row],[UNSCH MTN]]&lt;&gt;"","Unscheduled"),"")</f>
        <v>Unscheduled</v>
      </c>
      <c r="G615" s="26">
        <f>24*(DAY(EOMONTH(CHPP_DELAY[[#This Row],[DATE]],0)))</f>
        <v>744</v>
      </c>
      <c r="H615" s="14">
        <v>0.85</v>
      </c>
      <c r="I615" s="14">
        <v>0.9</v>
      </c>
      <c r="J615" s="14"/>
      <c r="K615" s="14"/>
      <c r="L615" s="3">
        <v>45793</v>
      </c>
      <c r="M615" s="6">
        <v>0.34513888888888888</v>
      </c>
      <c r="N615" s="6">
        <v>0.35069444444444442</v>
      </c>
      <c r="O615" t="s">
        <v>19</v>
      </c>
      <c r="P615" t="s">
        <v>20</v>
      </c>
      <c r="Q615" s="11">
        <v>5.5555555555555358E-3</v>
      </c>
      <c r="S615" t="s">
        <v>155</v>
      </c>
      <c r="Y615" t="s">
        <v>123</v>
      </c>
      <c r="AA615" t="str" cm="1">
        <f t="array" ref="AA61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616" spans="2:27" x14ac:dyDescent="0.25">
      <c r="B616" s="7">
        <f>_xlfn.ISOWEEKNUM(CHPP_DELAY[[#This Row],[DATE]])</f>
        <v>20</v>
      </c>
      <c r="C616" s="2" t="str">
        <f>UPPER(TEXT(MONTH(CHPP_DELAY[[#This Row],[DATE]])*29,"mmm"))</f>
        <v>MAY</v>
      </c>
      <c r="D616" s="27">
        <f>YEAR(CHPP_DELAY[[#This Row],[DATE]])</f>
        <v>2025</v>
      </c>
      <c r="E616" s="11">
        <f>(CHPP_DELAY[[#This Row],[START]]-CHPP_DELAY[[#This Row],[STOP]])*24</f>
        <v>0.23333333333333384</v>
      </c>
      <c r="F616" s="14" t="str" cm="1">
        <f t="array" ref="F616">_xlfn.IFNA(_xlfn.IFS(CHPP_DELAY[[#This Row],[SCH MTN]]&lt;&gt;"","Scheduled",CHPP_DELAY[[#This Row],[UNSCH MTN]]&lt;&gt;"","Unscheduled"),"")</f>
        <v>Unscheduled</v>
      </c>
      <c r="G616" s="26">
        <f>24*(DAY(EOMONTH(CHPP_DELAY[[#This Row],[DATE]],0)))</f>
        <v>744</v>
      </c>
      <c r="H616" s="14">
        <v>0.85</v>
      </c>
      <c r="I616" s="14">
        <v>0.9</v>
      </c>
      <c r="J616" s="14"/>
      <c r="K616" s="14"/>
      <c r="L616" s="3">
        <v>45793</v>
      </c>
      <c r="M616" s="6">
        <v>0.35902777777777778</v>
      </c>
      <c r="N616" s="6">
        <v>0.36875000000000002</v>
      </c>
      <c r="O616" t="s">
        <v>19</v>
      </c>
      <c r="P616" t="s">
        <v>20</v>
      </c>
      <c r="Q616" s="11">
        <v>9.7222222222222432E-3</v>
      </c>
      <c r="S616" t="s">
        <v>155</v>
      </c>
      <c r="Y616" t="s">
        <v>123</v>
      </c>
      <c r="AA616" t="str" cm="1">
        <f t="array" ref="AA61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617" spans="2:27" x14ac:dyDescent="0.25">
      <c r="B617" s="7">
        <f>_xlfn.ISOWEEKNUM(CHPP_DELAY[[#This Row],[DATE]])</f>
        <v>20</v>
      </c>
      <c r="C617" s="2" t="str">
        <f>UPPER(TEXT(MONTH(CHPP_DELAY[[#This Row],[DATE]])*29,"mmm"))</f>
        <v>MAY</v>
      </c>
      <c r="D617" s="27">
        <f>YEAR(CHPP_DELAY[[#This Row],[DATE]])</f>
        <v>2025</v>
      </c>
      <c r="E617" s="11">
        <f>(CHPP_DELAY[[#This Row],[START]]-CHPP_DELAY[[#This Row],[STOP]])*24</f>
        <v>0.14999999999999947</v>
      </c>
      <c r="F617" s="14" t="str" cm="1">
        <f t="array" ref="F617">_xlfn.IFNA(_xlfn.IFS(CHPP_DELAY[[#This Row],[SCH MTN]]&lt;&gt;"","Scheduled",CHPP_DELAY[[#This Row],[UNSCH MTN]]&lt;&gt;"","Unscheduled"),"")</f>
        <v>Unscheduled</v>
      </c>
      <c r="G617" s="26">
        <f>24*(DAY(EOMONTH(CHPP_DELAY[[#This Row],[DATE]],0)))</f>
        <v>744</v>
      </c>
      <c r="H617" s="14">
        <v>0.85</v>
      </c>
      <c r="I617" s="14">
        <v>0.9</v>
      </c>
      <c r="J617" s="14"/>
      <c r="K617" s="14"/>
      <c r="L617" s="3">
        <v>45793</v>
      </c>
      <c r="M617" s="6">
        <v>0.5805555555555556</v>
      </c>
      <c r="N617" s="6">
        <v>0.58680555555555558</v>
      </c>
      <c r="O617" t="s">
        <v>19</v>
      </c>
      <c r="P617" t="s">
        <v>20</v>
      </c>
      <c r="Q617" s="11">
        <v>6.2499999999999778E-3</v>
      </c>
      <c r="S617" t="s">
        <v>155</v>
      </c>
      <c r="Y617" t="s">
        <v>123</v>
      </c>
      <c r="AA617" t="str" cm="1">
        <f t="array" ref="AA61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618" spans="2:27" x14ac:dyDescent="0.25">
      <c r="B618" s="7">
        <f>_xlfn.ISOWEEKNUM(CHPP_DELAY[[#This Row],[DATE]])</f>
        <v>20</v>
      </c>
      <c r="C618" s="2" t="str">
        <f>UPPER(TEXT(MONTH(CHPP_DELAY[[#This Row],[DATE]])*29,"mmm"))</f>
        <v>MAY</v>
      </c>
      <c r="D618" s="27">
        <f>YEAR(CHPP_DELAY[[#This Row],[DATE]])</f>
        <v>2025</v>
      </c>
      <c r="E618" s="11">
        <f>(CHPP_DELAY[[#This Row],[START]]-CHPP_DELAY[[#This Row],[STOP]])*24</f>
        <v>0.13333333333333286</v>
      </c>
      <c r="F618" s="14" t="str" cm="1">
        <f t="array" ref="F618">_xlfn.IFNA(_xlfn.IFS(CHPP_DELAY[[#This Row],[SCH MTN]]&lt;&gt;"","Scheduled",CHPP_DELAY[[#This Row],[UNSCH MTN]]&lt;&gt;"","Unscheduled"),"")</f>
        <v/>
      </c>
      <c r="G618" s="26">
        <f>24*(DAY(EOMONTH(CHPP_DELAY[[#This Row],[DATE]],0)))</f>
        <v>744</v>
      </c>
      <c r="H618" s="14">
        <v>0.85</v>
      </c>
      <c r="I618" s="14">
        <v>0.9</v>
      </c>
      <c r="J618" s="14"/>
      <c r="K618" s="14"/>
      <c r="L618" s="3">
        <v>45793</v>
      </c>
      <c r="M618" s="6">
        <v>0.66041666666666665</v>
      </c>
      <c r="N618" s="6">
        <v>0.66597222222222219</v>
      </c>
      <c r="O618" t="s">
        <v>19</v>
      </c>
      <c r="P618" t="s">
        <v>20</v>
      </c>
      <c r="Q618" s="11">
        <v>5.5555555555555358E-3</v>
      </c>
      <c r="U618" t="s">
        <v>137</v>
      </c>
      <c r="Y618" t="s">
        <v>180</v>
      </c>
      <c r="AA618" t="str" cm="1">
        <f t="array" ref="AA61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619" spans="2:27" x14ac:dyDescent="0.25">
      <c r="B619" s="7">
        <f>_xlfn.ISOWEEKNUM(CHPP_DELAY[[#This Row],[DATE]])</f>
        <v>20</v>
      </c>
      <c r="C619" s="2" t="str">
        <f>UPPER(TEXT(MONTH(CHPP_DELAY[[#This Row],[DATE]])*29,"mmm"))</f>
        <v>MAY</v>
      </c>
      <c r="D619" s="27">
        <f>YEAR(CHPP_DELAY[[#This Row],[DATE]])</f>
        <v>2025</v>
      </c>
      <c r="E619" s="11">
        <f>(CHPP_DELAY[[#This Row],[START]]-CHPP_DELAY[[#This Row],[STOP]])*24</f>
        <v>0.10000000000000231</v>
      </c>
      <c r="F619" s="14" t="str" cm="1">
        <f t="array" ref="F619">_xlfn.IFNA(_xlfn.IFS(CHPP_DELAY[[#This Row],[SCH MTN]]&lt;&gt;"","Scheduled",CHPP_DELAY[[#This Row],[UNSCH MTN]]&lt;&gt;"","Unscheduled"),"")</f>
        <v>Unscheduled</v>
      </c>
      <c r="G619" s="26">
        <f>24*(DAY(EOMONTH(CHPP_DELAY[[#This Row],[DATE]],0)))</f>
        <v>744</v>
      </c>
      <c r="H619" s="14">
        <v>0.85</v>
      </c>
      <c r="I619" s="14">
        <v>0.9</v>
      </c>
      <c r="J619" s="14"/>
      <c r="K619" s="14"/>
      <c r="L619" s="3">
        <v>45793</v>
      </c>
      <c r="M619" s="6">
        <v>0.67083333333333328</v>
      </c>
      <c r="N619" s="6">
        <v>0.67500000000000004</v>
      </c>
      <c r="O619" t="s">
        <v>19</v>
      </c>
      <c r="P619" t="s">
        <v>20</v>
      </c>
      <c r="Q619" s="11">
        <v>4.1666666666667629E-3</v>
      </c>
      <c r="S619" t="s">
        <v>155</v>
      </c>
      <c r="Y619" t="s">
        <v>123</v>
      </c>
      <c r="AA619" t="str" cm="1">
        <f t="array" ref="AA61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620" spans="2:27" x14ac:dyDescent="0.25">
      <c r="B620" s="7">
        <f>_xlfn.ISOWEEKNUM(CHPP_DELAY[[#This Row],[DATE]])</f>
        <v>20</v>
      </c>
      <c r="C620" s="2" t="str">
        <f>UPPER(TEXT(MONTH(CHPP_DELAY[[#This Row],[DATE]])*29,"mmm"))</f>
        <v>MAY</v>
      </c>
      <c r="D620" s="27">
        <f>YEAR(CHPP_DELAY[[#This Row],[DATE]])</f>
        <v>2025</v>
      </c>
      <c r="E620" s="11">
        <f>(CHPP_DELAY[[#This Row],[START]]-CHPP_DELAY[[#This Row],[STOP]])*24</f>
        <v>0.13333333333333286</v>
      </c>
      <c r="F620" s="14" t="str" cm="1">
        <f t="array" ref="F620">_xlfn.IFNA(_xlfn.IFS(CHPP_DELAY[[#This Row],[SCH MTN]]&lt;&gt;"","Scheduled",CHPP_DELAY[[#This Row],[UNSCH MTN]]&lt;&gt;"","Unscheduled"),"")</f>
        <v>Unscheduled</v>
      </c>
      <c r="G620" s="26">
        <f>24*(DAY(EOMONTH(CHPP_DELAY[[#This Row],[DATE]],0)))</f>
        <v>744</v>
      </c>
      <c r="H620" s="14">
        <v>0.85</v>
      </c>
      <c r="I620" s="14">
        <v>0.9</v>
      </c>
      <c r="J620" s="14"/>
      <c r="K620" s="14"/>
      <c r="L620" s="3">
        <v>45793</v>
      </c>
      <c r="M620" s="6">
        <v>0.69444444444444442</v>
      </c>
      <c r="N620" s="6">
        <v>0.7</v>
      </c>
      <c r="O620" t="s">
        <v>19</v>
      </c>
      <c r="P620" t="s">
        <v>20</v>
      </c>
      <c r="Q620" s="11">
        <v>5.5555555555555358E-3</v>
      </c>
      <c r="S620" t="s">
        <v>155</v>
      </c>
      <c r="Y620" t="s">
        <v>123</v>
      </c>
      <c r="AA620" t="str" cm="1">
        <f t="array" ref="AA62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621" spans="2:27" x14ac:dyDescent="0.25">
      <c r="B621" s="7">
        <f>_xlfn.ISOWEEKNUM(CHPP_DELAY[[#This Row],[DATE]])</f>
        <v>20</v>
      </c>
      <c r="C621" s="2" t="str">
        <f>UPPER(TEXT(MONTH(CHPP_DELAY[[#This Row],[DATE]])*29,"mmm"))</f>
        <v>MAY</v>
      </c>
      <c r="D621" s="27">
        <f>YEAR(CHPP_DELAY[[#This Row],[DATE]])</f>
        <v>2025</v>
      </c>
      <c r="E621" s="11">
        <f>(CHPP_DELAY[[#This Row],[START]]-CHPP_DELAY[[#This Row],[STOP]])*24</f>
        <v>0.31666666666666687</v>
      </c>
      <c r="F621" s="14" t="str" cm="1">
        <f t="array" ref="F621">_xlfn.IFNA(_xlfn.IFS(CHPP_DELAY[[#This Row],[SCH MTN]]&lt;&gt;"","Scheduled",CHPP_DELAY[[#This Row],[UNSCH MTN]]&lt;&gt;"","Unscheduled"),"")</f>
        <v>Unscheduled</v>
      </c>
      <c r="G621" s="26">
        <f>24*(DAY(EOMONTH(CHPP_DELAY[[#This Row],[DATE]],0)))</f>
        <v>744</v>
      </c>
      <c r="H621" s="14">
        <v>0.85</v>
      </c>
      <c r="I621" s="14">
        <v>0.9</v>
      </c>
      <c r="J621" s="14"/>
      <c r="K621" s="14"/>
      <c r="L621" s="3">
        <v>45793</v>
      </c>
      <c r="M621" s="6">
        <v>0.23680555555555555</v>
      </c>
      <c r="N621" s="6">
        <v>0.25</v>
      </c>
      <c r="O621" t="s">
        <v>613</v>
      </c>
      <c r="P621" t="s">
        <v>404</v>
      </c>
      <c r="Q621" s="11">
        <v>1.3194444444444453E-2</v>
      </c>
      <c r="S621" t="s">
        <v>155</v>
      </c>
      <c r="Y621" t="s">
        <v>887</v>
      </c>
      <c r="AA621" t="str" cm="1">
        <f t="array" ref="AA621">_xlfn.IFS(AND(CHPP_DELAY[[#This Row],[Column1]]="",CHPP_DELAY[[#This Row],[Column2]]=""),"",CHPP_DELAY[[#This Row],[Column1]]&lt;&gt;"",CHPP_DELAY[[#This Row],[Column1]],CHPP_DELAY[[#This Row],[Column2]]&lt;&gt;"",CHPP_DELAY[[#This Row],[Column2]])</f>
        <v>Product weightometer_error (due to terminal electrical part)</v>
      </c>
    </row>
    <row r="622" spans="2:27" x14ac:dyDescent="0.25">
      <c r="B622" s="7">
        <f>_xlfn.ISOWEEKNUM(CHPP_DELAY[[#This Row],[DATE]])</f>
        <v>20</v>
      </c>
      <c r="C622" s="2" t="str">
        <f>UPPER(TEXT(MONTH(CHPP_DELAY[[#This Row],[DATE]])*29,"mmm"))</f>
        <v>MAY</v>
      </c>
      <c r="D622" s="27">
        <f>YEAR(CHPP_DELAY[[#This Row],[DATE]])</f>
        <v>2025</v>
      </c>
      <c r="E622" s="11">
        <f>(CHPP_DELAY[[#This Row],[START]]-CHPP_DELAY[[#This Row],[STOP]])*24</f>
        <v>2.6833333333333331</v>
      </c>
      <c r="F622" s="14" t="str" cm="1">
        <f t="array" ref="F622">_xlfn.IFNA(_xlfn.IFS(CHPP_DELAY[[#This Row],[SCH MTN]]&lt;&gt;"","Scheduled",CHPP_DELAY[[#This Row],[UNSCH MTN]]&lt;&gt;"","Unscheduled"),"")</f>
        <v>Unscheduled</v>
      </c>
      <c r="G622" s="26">
        <f>24*(DAY(EOMONTH(CHPP_DELAY[[#This Row],[DATE]],0)))</f>
        <v>744</v>
      </c>
      <c r="H622" s="14">
        <v>0.85</v>
      </c>
      <c r="I622" s="14">
        <v>0.9</v>
      </c>
      <c r="J622" s="14"/>
      <c r="K622" s="14"/>
      <c r="L622" s="3">
        <v>45794</v>
      </c>
      <c r="M622" s="6">
        <v>0.25</v>
      </c>
      <c r="N622" s="6">
        <v>0.36180555555555555</v>
      </c>
      <c r="O622" t="s">
        <v>613</v>
      </c>
      <c r="P622" t="s">
        <v>404</v>
      </c>
      <c r="Q622" s="11">
        <v>0.11180555555555555</v>
      </c>
      <c r="S622" t="s">
        <v>155</v>
      </c>
      <c r="Y622" t="s">
        <v>888</v>
      </c>
      <c r="AA622" t="str" cm="1">
        <f t="array" ref="AA622">_xlfn.IFS(AND(CHPP_DELAY[[#This Row],[Column1]]="",CHPP_DELAY[[#This Row],[Column2]]=""),"",CHPP_DELAY[[#This Row],[Column1]]&lt;&gt;"",CHPP_DELAY[[#This Row],[Column1]],CHPP_DELAY[[#This Row],[Column2]]&lt;&gt;"",CHPP_DELAY[[#This Row],[Column2]])</f>
        <v>Product weightometer_error (due to The electrical terminal has rust/corrosion)</v>
      </c>
    </row>
    <row r="623" spans="2:27" x14ac:dyDescent="0.25">
      <c r="B623" s="7">
        <f>_xlfn.ISOWEEKNUM(CHPP_DELAY[[#This Row],[DATE]])</f>
        <v>20</v>
      </c>
      <c r="C623" s="2" t="str">
        <f>UPPER(TEXT(MONTH(CHPP_DELAY[[#This Row],[DATE]])*29,"mmm"))</f>
        <v>MAY</v>
      </c>
      <c r="D623" s="27">
        <f>YEAR(CHPP_DELAY[[#This Row],[DATE]])</f>
        <v>2025</v>
      </c>
      <c r="E623" s="11">
        <f>(CHPP_DELAY[[#This Row],[START]]-CHPP_DELAY[[#This Row],[STOP]])*24</f>
        <v>0.18333333333333268</v>
      </c>
      <c r="F623" s="14" t="str" cm="1">
        <f t="array" ref="F623">_xlfn.IFNA(_xlfn.IFS(CHPP_DELAY[[#This Row],[SCH MTN]]&lt;&gt;"","Scheduled",CHPP_DELAY[[#This Row],[UNSCH MTN]]&lt;&gt;"","Unscheduled"),"")</f>
        <v/>
      </c>
      <c r="G623" s="26">
        <f>24*(DAY(EOMONTH(CHPP_DELAY[[#This Row],[DATE]],0)))</f>
        <v>744</v>
      </c>
      <c r="H623" s="14">
        <v>0.85</v>
      </c>
      <c r="I623" s="14">
        <v>0.9</v>
      </c>
      <c r="J623" s="14"/>
      <c r="K623" s="14"/>
      <c r="L623" s="3">
        <v>45794</v>
      </c>
      <c r="M623" s="6">
        <v>0.36875000000000002</v>
      </c>
      <c r="N623" s="6">
        <v>0.37638888888888888</v>
      </c>
      <c r="O623" t="s">
        <v>600</v>
      </c>
      <c r="P623" t="s">
        <v>72</v>
      </c>
      <c r="Q623" s="11">
        <v>7.6388888888888618E-3</v>
      </c>
      <c r="U623" t="s">
        <v>137</v>
      </c>
      <c r="Y623" t="s">
        <v>889</v>
      </c>
      <c r="AA623" t="str" cm="1">
        <f t="array" ref="AA623">_xlfn.IFS(AND(CHPP_DELAY[[#This Row],[Column1]]="",CHPP_DELAY[[#This Row],[Column2]]=""),"",CHPP_DELAY[[#This Row],[Column1]]&lt;&gt;"",CHPP_DELAY[[#This Row],[Column1]],CHPP_DELAY[[#This Row],[Column2]]&lt;&gt;"",CHPP_DELAY[[#This Row],[Column2]])</f>
        <v>Belt press filter_sump pump_repair (due to sump pump block)</v>
      </c>
    </row>
    <row r="624" spans="2:27" x14ac:dyDescent="0.25">
      <c r="B624" s="7">
        <f>_xlfn.ISOWEEKNUM(CHPP_DELAY[[#This Row],[DATE]])</f>
        <v>20</v>
      </c>
      <c r="C624" s="2" t="str">
        <f>UPPER(TEXT(MONTH(CHPP_DELAY[[#This Row],[DATE]])*29,"mmm"))</f>
        <v>MAY</v>
      </c>
      <c r="D624" s="27">
        <f>YEAR(CHPP_DELAY[[#This Row],[DATE]])</f>
        <v>2025</v>
      </c>
      <c r="E624" s="11">
        <f>(CHPP_DELAY[[#This Row],[START]]-CHPP_DELAY[[#This Row],[STOP]])*24</f>
        <v>0.11666666666666892</v>
      </c>
      <c r="F624" s="14" t="str" cm="1">
        <f t="array" ref="F624">_xlfn.IFNA(_xlfn.IFS(CHPP_DELAY[[#This Row],[SCH MTN]]&lt;&gt;"","Scheduled",CHPP_DELAY[[#This Row],[UNSCH MTN]]&lt;&gt;"","Unscheduled"),"")</f>
        <v>Unscheduled</v>
      </c>
      <c r="G624" s="26">
        <f>24*(DAY(EOMONTH(CHPP_DELAY[[#This Row],[DATE]],0)))</f>
        <v>744</v>
      </c>
      <c r="H624" s="14">
        <v>0.85</v>
      </c>
      <c r="I624" s="14">
        <v>0.9</v>
      </c>
      <c r="J624" s="14"/>
      <c r="K624" s="14"/>
      <c r="L624" s="3">
        <v>45794</v>
      </c>
      <c r="M624" s="6">
        <v>0.57430555555555551</v>
      </c>
      <c r="N624" s="6">
        <v>0.57916666666666672</v>
      </c>
      <c r="O624" t="s">
        <v>19</v>
      </c>
      <c r="P624" t="s">
        <v>20</v>
      </c>
      <c r="Q624" s="11">
        <v>4.8611111111112049E-3</v>
      </c>
      <c r="S624" t="s">
        <v>155</v>
      </c>
      <c r="Y624" t="s">
        <v>123</v>
      </c>
      <c r="AA624" t="str" cm="1">
        <f t="array" ref="AA62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625" spans="2:27" x14ac:dyDescent="0.25">
      <c r="B625" s="7">
        <f>_xlfn.ISOWEEKNUM(CHPP_DELAY[[#This Row],[DATE]])</f>
        <v>20</v>
      </c>
      <c r="C625" s="2" t="str">
        <f>UPPER(TEXT(MONTH(CHPP_DELAY[[#This Row],[DATE]])*29,"mmm"))</f>
        <v>MAY</v>
      </c>
      <c r="D625" s="27">
        <f>YEAR(CHPP_DELAY[[#This Row],[DATE]])</f>
        <v>2025</v>
      </c>
      <c r="E625" s="11">
        <f>(CHPP_DELAY[[#This Row],[START]]-CHPP_DELAY[[#This Row],[STOP]])*24</f>
        <v>0.16666666666666607</v>
      </c>
      <c r="F625" s="14" t="str" cm="1">
        <f t="array" ref="F625">_xlfn.IFNA(_xlfn.IFS(CHPP_DELAY[[#This Row],[SCH MTN]]&lt;&gt;"","Scheduled",CHPP_DELAY[[#This Row],[UNSCH MTN]]&lt;&gt;"","Unscheduled"),"")</f>
        <v>Unscheduled</v>
      </c>
      <c r="G625" s="26">
        <f>24*(DAY(EOMONTH(CHPP_DELAY[[#This Row],[DATE]],0)))</f>
        <v>744</v>
      </c>
      <c r="H625" s="14">
        <v>0.85</v>
      </c>
      <c r="I625" s="14">
        <v>0.9</v>
      </c>
      <c r="J625" s="14"/>
      <c r="K625" s="14"/>
      <c r="L625" s="3">
        <v>45794</v>
      </c>
      <c r="M625" s="6">
        <v>0.57916666666666672</v>
      </c>
      <c r="N625" s="6">
        <v>0.58611111111111114</v>
      </c>
      <c r="O625" t="s">
        <v>16</v>
      </c>
      <c r="P625" t="s">
        <v>17</v>
      </c>
      <c r="Q625" s="11">
        <v>6.9444444444444198E-3</v>
      </c>
      <c r="S625" t="s">
        <v>155</v>
      </c>
      <c r="Y625" t="s">
        <v>203</v>
      </c>
      <c r="AA625" t="str" cm="1">
        <f t="array" ref="AA625">_xlfn.IFS(AND(CHPP_DELAY[[#This Row],[Column1]]="",CHPP_DELAY[[#This Row],[Column2]]=""),"",CHPP_DELAY[[#This Row],[Column1]]&lt;&gt;"",CHPP_DELAY[[#This Row],[Column1]],CHPP_DELAY[[#This Row],[Column2]]&lt;&gt;"",CHPP_DELAY[[#This Row],[Column2]])</f>
        <v>Desliming screen_panel_repair (due to panel broken)</v>
      </c>
    </row>
    <row r="626" spans="2:27" x14ac:dyDescent="0.25">
      <c r="B626" s="7">
        <f>_xlfn.ISOWEEKNUM(CHPP_DELAY[[#This Row],[DATE]])</f>
        <v>20</v>
      </c>
      <c r="C626" s="2" t="str">
        <f>UPPER(TEXT(MONTH(CHPP_DELAY[[#This Row],[DATE]])*29,"mmm"))</f>
        <v>MAY</v>
      </c>
      <c r="D626" s="27">
        <f>YEAR(CHPP_DELAY[[#This Row],[DATE]])</f>
        <v>2025</v>
      </c>
      <c r="E626" s="11">
        <f>(CHPP_DELAY[[#This Row],[START]]-CHPP_DELAY[[#This Row],[STOP]])*24</f>
        <v>2.5999999999999988</v>
      </c>
      <c r="F626" s="14" t="str" cm="1">
        <f t="array" ref="F626">_xlfn.IFNA(_xlfn.IFS(CHPP_DELAY[[#This Row],[SCH MTN]]&lt;&gt;"","Scheduled",CHPP_DELAY[[#This Row],[UNSCH MTN]]&lt;&gt;"","Unscheduled"),"")</f>
        <v>Unscheduled</v>
      </c>
      <c r="G626" s="26">
        <f>24*(DAY(EOMONTH(CHPP_DELAY[[#This Row],[DATE]],0)))</f>
        <v>744</v>
      </c>
      <c r="H626" s="14">
        <v>0.85</v>
      </c>
      <c r="I626" s="14">
        <v>0.9</v>
      </c>
      <c r="J626" s="14"/>
      <c r="K626" s="14"/>
      <c r="L626" s="3">
        <v>45794</v>
      </c>
      <c r="M626" s="6">
        <v>0.58611111111111114</v>
      </c>
      <c r="N626" s="6">
        <v>0.69444444444444442</v>
      </c>
      <c r="O626" t="s">
        <v>19</v>
      </c>
      <c r="P626" t="s">
        <v>20</v>
      </c>
      <c r="Q626" s="11">
        <v>0.10833333333333328</v>
      </c>
      <c r="S626" t="s">
        <v>155</v>
      </c>
      <c r="Y626" t="s">
        <v>890</v>
      </c>
      <c r="AA626" t="str" cm="1">
        <f t="array" ref="AA626">_xlfn.IFS(AND(CHPP_DELAY[[#This Row],[Column1]]="",CHPP_DELAY[[#This Row],[Column2]]=""),"",CHPP_DELAY[[#This Row],[Column1]]&lt;&gt;"",CHPP_DELAY[[#This Row],[Column1]],CHPP_DELAY[[#This Row],[Column2]]&lt;&gt;"",CHPP_DELAY[[#This Row],[Column2]])</f>
        <v>Floats screen_deck rail_repair (due to deck rail broken)</v>
      </c>
    </row>
    <row r="627" spans="2:27" x14ac:dyDescent="0.25">
      <c r="B627" s="7">
        <f>_xlfn.ISOWEEKNUM(CHPP_DELAY[[#This Row],[DATE]])</f>
        <v>20</v>
      </c>
      <c r="C627" s="2" t="str">
        <f>UPPER(TEXT(MONTH(CHPP_DELAY[[#This Row],[DATE]])*29,"mmm"))</f>
        <v>MAY</v>
      </c>
      <c r="D627" s="27">
        <f>YEAR(CHPP_DELAY[[#This Row],[DATE]])</f>
        <v>2025</v>
      </c>
      <c r="E627" s="11">
        <f>(CHPP_DELAY[[#This Row],[START]]-CHPP_DELAY[[#This Row],[STOP]])*24</f>
        <v>0.45000000000000107</v>
      </c>
      <c r="F627" s="14" t="str" cm="1">
        <f t="array" ref="F627">_xlfn.IFNA(_xlfn.IFS(CHPP_DELAY[[#This Row],[SCH MTN]]&lt;&gt;"","Scheduled",CHPP_DELAY[[#This Row],[UNSCH MTN]]&lt;&gt;"","Unscheduled"),"")</f>
        <v>Unscheduled</v>
      </c>
      <c r="G627" s="26">
        <f>24*(DAY(EOMONTH(CHPP_DELAY[[#This Row],[DATE]],0)))</f>
        <v>744</v>
      </c>
      <c r="H627" s="14">
        <v>0.85</v>
      </c>
      <c r="I627" s="14">
        <v>0.9</v>
      </c>
      <c r="J627" s="14"/>
      <c r="K627" s="14"/>
      <c r="L627" s="3">
        <v>45794</v>
      </c>
      <c r="M627" s="6">
        <v>0.69444444444444442</v>
      </c>
      <c r="N627" s="6">
        <v>0.71319444444444446</v>
      </c>
      <c r="O627" t="s">
        <v>613</v>
      </c>
      <c r="P627" t="s">
        <v>404</v>
      </c>
      <c r="Q627" s="11">
        <v>1.8750000000000044E-2</v>
      </c>
      <c r="S627" t="s">
        <v>155</v>
      </c>
      <c r="Y627" t="s">
        <v>888</v>
      </c>
      <c r="AA627" t="str" cm="1">
        <f t="array" ref="AA627">_xlfn.IFS(AND(CHPP_DELAY[[#This Row],[Column1]]="",CHPP_DELAY[[#This Row],[Column2]]=""),"",CHPP_DELAY[[#This Row],[Column1]]&lt;&gt;"",CHPP_DELAY[[#This Row],[Column1]],CHPP_DELAY[[#This Row],[Column2]]&lt;&gt;"",CHPP_DELAY[[#This Row],[Column2]])</f>
        <v>Product weightometer_error (due to The electrical terminal has rust/corrosion)</v>
      </c>
    </row>
    <row r="628" spans="2:27" x14ac:dyDescent="0.25">
      <c r="B628" s="7">
        <f>_xlfn.ISOWEEKNUM(CHPP_DELAY[[#This Row],[DATE]])</f>
        <v>20</v>
      </c>
      <c r="C628" s="2" t="str">
        <f>UPPER(TEXT(MONTH(CHPP_DELAY[[#This Row],[DATE]])*29,"mmm"))</f>
        <v>MAY</v>
      </c>
      <c r="D628" s="27">
        <f>YEAR(CHPP_DELAY[[#This Row],[DATE]])</f>
        <v>2025</v>
      </c>
      <c r="E628" s="11">
        <f>(CHPP_DELAY[[#This Row],[START]]-CHPP_DELAY[[#This Row],[STOP]])*24</f>
        <v>9.9999999999999645E-2</v>
      </c>
      <c r="F628" s="14" t="str" cm="1">
        <f t="array" ref="F628">_xlfn.IFNA(_xlfn.IFS(CHPP_DELAY[[#This Row],[SCH MTN]]&lt;&gt;"","Scheduled",CHPP_DELAY[[#This Row],[UNSCH MTN]]&lt;&gt;"","Unscheduled"),"")</f>
        <v>Unscheduled</v>
      </c>
      <c r="G628" s="26">
        <f>24*(DAY(EOMONTH(CHPP_DELAY[[#This Row],[DATE]],0)))</f>
        <v>744</v>
      </c>
      <c r="H628" s="14">
        <v>0.85</v>
      </c>
      <c r="I628" s="14">
        <v>0.9</v>
      </c>
      <c r="J628" s="14"/>
      <c r="K628" s="14"/>
      <c r="L628" s="3">
        <v>45794</v>
      </c>
      <c r="M628" s="6">
        <v>0.71527777777777779</v>
      </c>
      <c r="N628" s="6">
        <v>0.71944444444444444</v>
      </c>
      <c r="O628" t="s">
        <v>467</v>
      </c>
      <c r="P628" t="s">
        <v>284</v>
      </c>
      <c r="Q628" s="11">
        <v>4.1666666666666519E-3</v>
      </c>
      <c r="S628" t="s">
        <v>155</v>
      </c>
      <c r="Y628" t="s">
        <v>891</v>
      </c>
      <c r="AA628" t="str" cm="1">
        <f t="array" ref="AA628">_xlfn.IFS(AND(CHPP_DELAY[[#This Row],[Column1]]="",CHPP_DELAY[[#This Row],[Column2]]=""),"",CHPP_DELAY[[#This Row],[Column1]]&lt;&gt;"",CHPP_DELAY[[#This Row],[Column1]],CHPP_DELAY[[#This Row],[Column2]]&lt;&gt;"",CHPP_DELAY[[#This Row],[Column2]])</f>
        <v>Centrate tank_pump_stop (due to Ready to operate without action)</v>
      </c>
    </row>
    <row r="629" spans="2:27" x14ac:dyDescent="0.25">
      <c r="B629" s="7">
        <f>_xlfn.ISOWEEKNUM(CHPP_DELAY[[#This Row],[DATE]])</f>
        <v>20</v>
      </c>
      <c r="C629" s="2" t="str">
        <f>UPPER(TEXT(MONTH(CHPP_DELAY[[#This Row],[DATE]])*29,"mmm"))</f>
        <v>MAY</v>
      </c>
      <c r="D629" s="27">
        <f>YEAR(CHPP_DELAY[[#This Row],[DATE]])</f>
        <v>2025</v>
      </c>
      <c r="E629" s="11">
        <f>(CHPP_DELAY[[#This Row],[START]]-CHPP_DELAY[[#This Row],[STOP]])*24</f>
        <v>2.8000000000000007</v>
      </c>
      <c r="F629" s="14" t="str" cm="1">
        <f t="array" ref="F629">_xlfn.IFNA(_xlfn.IFS(CHPP_DELAY[[#This Row],[SCH MTN]]&lt;&gt;"","Scheduled",CHPP_DELAY[[#This Row],[UNSCH MTN]]&lt;&gt;"","Unscheduled"),"")</f>
        <v>Unscheduled</v>
      </c>
      <c r="G629" s="26">
        <f>24*(DAY(EOMONTH(CHPP_DELAY[[#This Row],[DATE]],0)))</f>
        <v>744</v>
      </c>
      <c r="H629" s="14">
        <v>0.85</v>
      </c>
      <c r="I629" s="14">
        <v>0.9</v>
      </c>
      <c r="J629" s="14"/>
      <c r="K629" s="14"/>
      <c r="L629" s="3">
        <v>45794</v>
      </c>
      <c r="M629" s="6">
        <v>0.82430555555555551</v>
      </c>
      <c r="N629" s="6">
        <v>0.94097222222222221</v>
      </c>
      <c r="O629" t="s">
        <v>613</v>
      </c>
      <c r="P629" t="s">
        <v>404</v>
      </c>
      <c r="Q629" s="11">
        <v>0.1166666666666667</v>
      </c>
      <c r="S629" t="s">
        <v>155</v>
      </c>
      <c r="Y629" t="s">
        <v>888</v>
      </c>
      <c r="AA629" t="str" cm="1">
        <f t="array" ref="AA629">_xlfn.IFS(AND(CHPP_DELAY[[#This Row],[Column1]]="",CHPP_DELAY[[#This Row],[Column2]]=""),"",CHPP_DELAY[[#This Row],[Column1]]&lt;&gt;"",CHPP_DELAY[[#This Row],[Column1]],CHPP_DELAY[[#This Row],[Column2]]&lt;&gt;"",CHPP_DELAY[[#This Row],[Column2]])</f>
        <v>Product weightometer_error (due to The electrical terminal has rust/corrosion)</v>
      </c>
    </row>
    <row r="630" spans="2:27" x14ac:dyDescent="0.25">
      <c r="B630" s="7">
        <f>_xlfn.ISOWEEKNUM(CHPP_DELAY[[#This Row],[DATE]])</f>
        <v>20</v>
      </c>
      <c r="C630" s="2" t="str">
        <f>UPPER(TEXT(MONTH(CHPP_DELAY[[#This Row],[DATE]])*29,"mmm"))</f>
        <v>MAY</v>
      </c>
      <c r="D630" s="27">
        <f>YEAR(CHPP_DELAY[[#This Row],[DATE]])</f>
        <v>2025</v>
      </c>
      <c r="E630" s="11">
        <f>(CHPP_DELAY[[#This Row],[START]]-CHPP_DELAY[[#This Row],[STOP]])*24</f>
        <v>9.9999999999999645E-2</v>
      </c>
      <c r="F630" s="14" t="str" cm="1">
        <f t="array" ref="F630">_xlfn.IFNA(_xlfn.IFS(CHPP_DELAY[[#This Row],[SCH MTN]]&lt;&gt;"","Scheduled",CHPP_DELAY[[#This Row],[UNSCH MTN]]&lt;&gt;"","Unscheduled"),"")</f>
        <v>Unscheduled</v>
      </c>
      <c r="G630" s="26">
        <f>24*(DAY(EOMONTH(CHPP_DELAY[[#This Row],[DATE]],0)))</f>
        <v>744</v>
      </c>
      <c r="H630" s="14">
        <v>0.85</v>
      </c>
      <c r="I630" s="14">
        <v>0.9</v>
      </c>
      <c r="J630" s="14"/>
      <c r="K630" s="14"/>
      <c r="L630" s="3">
        <v>45794</v>
      </c>
      <c r="M630" s="6">
        <v>0.99722222222222223</v>
      </c>
      <c r="N630" s="6">
        <v>1.0013888888888889</v>
      </c>
      <c r="O630" t="s">
        <v>19</v>
      </c>
      <c r="P630" t="s">
        <v>20</v>
      </c>
      <c r="Q630" s="11">
        <v>4.1666666666666519E-3</v>
      </c>
      <c r="S630" t="s">
        <v>155</v>
      </c>
      <c r="Y630" t="s">
        <v>123</v>
      </c>
      <c r="AA630" t="str" cm="1">
        <f t="array" ref="AA63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631" spans="2:27" x14ac:dyDescent="0.25">
      <c r="B631" s="7">
        <f>_xlfn.ISOWEEKNUM(CHPP_DELAY[[#This Row],[DATE]])</f>
        <v>20</v>
      </c>
      <c r="C631" s="2" t="str">
        <f>UPPER(TEXT(MONTH(CHPP_DELAY[[#This Row],[DATE]])*29,"mmm"))</f>
        <v>MAY</v>
      </c>
      <c r="D631" s="27">
        <f>YEAR(CHPP_DELAY[[#This Row],[DATE]])</f>
        <v>2025</v>
      </c>
      <c r="E631" s="11">
        <f>(CHPP_DELAY[[#This Row],[START]]-CHPP_DELAY[[#This Row],[STOP]])*24</f>
        <v>0.26666666666666639</v>
      </c>
      <c r="F631" s="14" t="str" cm="1">
        <f t="array" ref="F631">_xlfn.IFNA(_xlfn.IFS(CHPP_DELAY[[#This Row],[SCH MTN]]&lt;&gt;"","Scheduled",CHPP_DELAY[[#This Row],[UNSCH MTN]]&lt;&gt;"","Unscheduled"),"")</f>
        <v>Unscheduled</v>
      </c>
      <c r="G631" s="26">
        <f>24*(DAY(EOMONTH(CHPP_DELAY[[#This Row],[DATE]],0)))</f>
        <v>744</v>
      </c>
      <c r="H631" s="14">
        <v>0.85</v>
      </c>
      <c r="I631" s="14">
        <v>0.9</v>
      </c>
      <c r="J631" s="14"/>
      <c r="K631" s="14"/>
      <c r="L631" s="3">
        <v>45794</v>
      </c>
      <c r="M631" s="6">
        <v>0.15347222222222223</v>
      </c>
      <c r="N631" s="6">
        <v>0.16458333333333333</v>
      </c>
      <c r="O631" t="s">
        <v>614</v>
      </c>
      <c r="P631" t="s">
        <v>405</v>
      </c>
      <c r="Q631" s="11">
        <v>1.1111111111111099E-2</v>
      </c>
      <c r="S631" t="s">
        <v>155</v>
      </c>
      <c r="Y631" t="s">
        <v>892</v>
      </c>
      <c r="AA631" t="str" cm="1">
        <f t="array" ref="AA631">_xlfn.IFS(AND(CHPP_DELAY[[#This Row],[Column1]]="",CHPP_DELAY[[#This Row],[Column2]]=""),"",CHPP_DELAY[[#This Row],[Column1]]&lt;&gt;"",CHPP_DELAY[[#This Row],[Column1]],CHPP_DELAY[[#This Row],[Column2]]&lt;&gt;"",CHPP_DELAY[[#This Row],[Column2]])</f>
        <v>Product sampler_hammer instream (due to problem in motor brake)</v>
      </c>
    </row>
    <row r="632" spans="2:27" x14ac:dyDescent="0.25">
      <c r="B632" s="7">
        <f>_xlfn.ISOWEEKNUM(CHPP_DELAY[[#This Row],[DATE]])</f>
        <v>20</v>
      </c>
      <c r="C632" s="2" t="str">
        <f>UPPER(TEXT(MONTH(CHPP_DELAY[[#This Row],[DATE]])*29,"mmm"))</f>
        <v>MAY</v>
      </c>
      <c r="D632" s="27">
        <f>YEAR(CHPP_DELAY[[#This Row],[DATE]])</f>
        <v>2025</v>
      </c>
      <c r="E632" s="11">
        <f>(CHPP_DELAY[[#This Row],[START]]-CHPP_DELAY[[#This Row],[STOP]])*24</f>
        <v>9.9999999999999645E-2</v>
      </c>
      <c r="F632" s="14" t="str" cm="1">
        <f t="array" ref="F632">_xlfn.IFNA(_xlfn.IFS(CHPP_DELAY[[#This Row],[SCH MTN]]&lt;&gt;"","Scheduled",CHPP_DELAY[[#This Row],[UNSCH MTN]]&lt;&gt;"","Unscheduled"),"")</f>
        <v>Unscheduled</v>
      </c>
      <c r="G632" s="26">
        <f>24*(DAY(EOMONTH(CHPP_DELAY[[#This Row],[DATE]],0)))</f>
        <v>744</v>
      </c>
      <c r="H632" s="14">
        <v>0.85</v>
      </c>
      <c r="I632" s="14">
        <v>0.9</v>
      </c>
      <c r="J632" s="14"/>
      <c r="K632" s="14"/>
      <c r="L632" s="3">
        <v>45795</v>
      </c>
      <c r="M632" s="6">
        <v>0.26319444444444445</v>
      </c>
      <c r="N632" s="6">
        <v>0.2673611111111111</v>
      </c>
      <c r="O632" t="s">
        <v>19</v>
      </c>
      <c r="P632" t="s">
        <v>20</v>
      </c>
      <c r="Q632" s="11">
        <v>4.1666666666666519E-3</v>
      </c>
      <c r="S632" t="s">
        <v>155</v>
      </c>
      <c r="Y632" t="s">
        <v>123</v>
      </c>
      <c r="AA632" t="str" cm="1">
        <f t="array" ref="AA63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633" spans="2:27" x14ac:dyDescent="0.25">
      <c r="B633" s="7">
        <f>_xlfn.ISOWEEKNUM(CHPP_DELAY[[#This Row],[DATE]])</f>
        <v>20</v>
      </c>
      <c r="C633" s="2" t="str">
        <f>UPPER(TEXT(MONTH(CHPP_DELAY[[#This Row],[DATE]])*29,"mmm"))</f>
        <v>MAY</v>
      </c>
      <c r="D633" s="27">
        <f>YEAR(CHPP_DELAY[[#This Row],[DATE]])</f>
        <v>2025</v>
      </c>
      <c r="E633" s="11">
        <f>(CHPP_DELAY[[#This Row],[START]]-CHPP_DELAY[[#This Row],[STOP]])*24</f>
        <v>0.13333333333333552</v>
      </c>
      <c r="F633" s="14" t="str" cm="1">
        <f t="array" ref="F633">_xlfn.IFNA(_xlfn.IFS(CHPP_DELAY[[#This Row],[SCH MTN]]&lt;&gt;"","Scheduled",CHPP_DELAY[[#This Row],[UNSCH MTN]]&lt;&gt;"","Unscheduled"),"")</f>
        <v>Unscheduled</v>
      </c>
      <c r="G633" s="26">
        <f>24*(DAY(EOMONTH(CHPP_DELAY[[#This Row],[DATE]],0)))</f>
        <v>744</v>
      </c>
      <c r="H633" s="14">
        <v>0.85</v>
      </c>
      <c r="I633" s="14">
        <v>0.9</v>
      </c>
      <c r="J633" s="14"/>
      <c r="K633" s="14"/>
      <c r="L633" s="3">
        <v>45795</v>
      </c>
      <c r="M633" s="6">
        <v>0.67152777777777772</v>
      </c>
      <c r="N633" s="6">
        <v>0.67708333333333337</v>
      </c>
      <c r="O633" t="s">
        <v>19</v>
      </c>
      <c r="P633" t="s">
        <v>20</v>
      </c>
      <c r="Q633" s="11">
        <v>5.5555555555556468E-3</v>
      </c>
      <c r="S633" t="s">
        <v>155</v>
      </c>
      <c r="Y633" t="s">
        <v>123</v>
      </c>
      <c r="AA633" t="str" cm="1">
        <f t="array" ref="AA63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634" spans="2:27" x14ac:dyDescent="0.25">
      <c r="B634" s="7">
        <f>_xlfn.ISOWEEKNUM(CHPP_DELAY[[#This Row],[DATE]])</f>
        <v>20</v>
      </c>
      <c r="C634" s="2" t="str">
        <f>UPPER(TEXT(MONTH(CHPP_DELAY[[#This Row],[DATE]])*29,"mmm"))</f>
        <v>MAY</v>
      </c>
      <c r="D634" s="27">
        <f>YEAR(CHPP_DELAY[[#This Row],[DATE]])</f>
        <v>2025</v>
      </c>
      <c r="E634" s="11">
        <f>(CHPP_DELAY[[#This Row],[START]]-CHPP_DELAY[[#This Row],[STOP]])*24</f>
        <v>0.18333333333333268</v>
      </c>
      <c r="F634" s="14" t="str" cm="1">
        <f t="array" ref="F634">_xlfn.IFNA(_xlfn.IFS(CHPP_DELAY[[#This Row],[SCH MTN]]&lt;&gt;"","Scheduled",CHPP_DELAY[[#This Row],[UNSCH MTN]]&lt;&gt;"","Unscheduled"),"")</f>
        <v>Unscheduled</v>
      </c>
      <c r="G634" s="26">
        <f>24*(DAY(EOMONTH(CHPP_DELAY[[#This Row],[DATE]],0)))</f>
        <v>744</v>
      </c>
      <c r="H634" s="14">
        <v>0.85</v>
      </c>
      <c r="I634" s="14">
        <v>0.9</v>
      </c>
      <c r="J634" s="14"/>
      <c r="K634" s="14"/>
      <c r="L634" s="3">
        <v>45795</v>
      </c>
      <c r="M634" s="6">
        <v>0.68402777777777779</v>
      </c>
      <c r="N634" s="6">
        <v>0.69166666666666665</v>
      </c>
      <c r="O634" t="s">
        <v>19</v>
      </c>
      <c r="P634" t="s">
        <v>20</v>
      </c>
      <c r="Q634" s="11">
        <v>7.6388888888888618E-3</v>
      </c>
      <c r="S634" t="s">
        <v>155</v>
      </c>
      <c r="Y634" t="s">
        <v>123</v>
      </c>
      <c r="AA634" t="str" cm="1">
        <f t="array" ref="AA63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635" spans="2:27" x14ac:dyDescent="0.25">
      <c r="B635" s="7">
        <f>_xlfn.ISOWEEKNUM(CHPP_DELAY[[#This Row],[DATE]])</f>
        <v>20</v>
      </c>
      <c r="C635" s="2" t="str">
        <f>UPPER(TEXT(MONTH(CHPP_DELAY[[#This Row],[DATE]])*29,"mmm"))</f>
        <v>MAY</v>
      </c>
      <c r="D635" s="27">
        <f>YEAR(CHPP_DELAY[[#This Row],[DATE]])</f>
        <v>2025</v>
      </c>
      <c r="E635" s="11">
        <f>(CHPP_DELAY[[#This Row],[START]]-CHPP_DELAY[[#This Row],[STOP]])*24</f>
        <v>0.13333333333333286</v>
      </c>
      <c r="F635" s="14" t="str" cm="1">
        <f t="array" ref="F635">_xlfn.IFNA(_xlfn.IFS(CHPP_DELAY[[#This Row],[SCH MTN]]&lt;&gt;"","Scheduled",CHPP_DELAY[[#This Row],[UNSCH MTN]]&lt;&gt;"","Unscheduled"),"")</f>
        <v>Unscheduled</v>
      </c>
      <c r="G635" s="26">
        <f>24*(DAY(EOMONTH(CHPP_DELAY[[#This Row],[DATE]],0)))</f>
        <v>744</v>
      </c>
      <c r="H635" s="14">
        <v>0.85</v>
      </c>
      <c r="I635" s="14">
        <v>0.9</v>
      </c>
      <c r="J635" s="14"/>
      <c r="K635" s="14"/>
      <c r="L635" s="3">
        <v>45795</v>
      </c>
      <c r="M635" s="6">
        <v>0.7055555555555556</v>
      </c>
      <c r="N635" s="6">
        <v>0.71111111111111114</v>
      </c>
      <c r="O635" t="s">
        <v>19</v>
      </c>
      <c r="P635" t="s">
        <v>20</v>
      </c>
      <c r="Q635" s="11">
        <v>5.5555555555555358E-3</v>
      </c>
      <c r="S635" t="s">
        <v>155</v>
      </c>
      <c r="Y635" t="s">
        <v>123</v>
      </c>
      <c r="AA635" t="str" cm="1">
        <f t="array" ref="AA63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636" spans="2:27" x14ac:dyDescent="0.25">
      <c r="B636" s="7">
        <f>_xlfn.ISOWEEKNUM(CHPP_DELAY[[#This Row],[DATE]])</f>
        <v>20</v>
      </c>
      <c r="C636" s="2" t="str">
        <f>UPPER(TEXT(MONTH(CHPP_DELAY[[#This Row],[DATE]])*29,"mmm"))</f>
        <v>MAY</v>
      </c>
      <c r="D636" s="27">
        <f>YEAR(CHPP_DELAY[[#This Row],[DATE]])</f>
        <v>2025</v>
      </c>
      <c r="E636" s="11">
        <f>(CHPP_DELAY[[#This Row],[START]]-CHPP_DELAY[[#This Row],[STOP]])*24</f>
        <v>0.21666666666666656</v>
      </c>
      <c r="F636" s="14" t="str" cm="1">
        <f t="array" ref="F636">_xlfn.IFNA(_xlfn.IFS(CHPP_DELAY[[#This Row],[SCH MTN]]&lt;&gt;"","Scheduled",CHPP_DELAY[[#This Row],[UNSCH MTN]]&lt;&gt;"","Unscheduled"),"")</f>
        <v/>
      </c>
      <c r="G636" s="26">
        <f>24*(DAY(EOMONTH(CHPP_DELAY[[#This Row],[DATE]],0)))</f>
        <v>744</v>
      </c>
      <c r="H636" s="14">
        <v>0.85</v>
      </c>
      <c r="I636" s="14">
        <v>0.9</v>
      </c>
      <c r="J636" s="14"/>
      <c r="K636" s="14"/>
      <c r="L636" s="3">
        <v>45795</v>
      </c>
      <c r="M636" s="6">
        <v>7.013888888888889E-2</v>
      </c>
      <c r="N636" s="6">
        <v>7.9166666666666663E-2</v>
      </c>
      <c r="O636" t="s">
        <v>79</v>
      </c>
      <c r="P636" t="s">
        <v>80</v>
      </c>
      <c r="Q636" s="11">
        <v>9.0277777777777735E-3</v>
      </c>
      <c r="V636" t="s">
        <v>161</v>
      </c>
      <c r="Y636" t="s">
        <v>182</v>
      </c>
      <c r="AA636" t="str" cm="1">
        <f t="array" ref="AA636">_xlfn.IFS(AND(CHPP_DELAY[[#This Row],[Column1]]="",CHPP_DELAY[[#This Row],[Column2]]=""),"",CHPP_DELAY[[#This Row],[Column1]]&lt;&gt;"",CHPP_DELAY[[#This Row],[Column1]],CHPP_DELAY[[#This Row],[Column2]]&lt;&gt;"",CHPP_DELAY[[#This Row],[Column2]])</f>
        <v>Tertiary sizer_chute_block (due to sticky material)</v>
      </c>
    </row>
    <row r="637" spans="2:27" x14ac:dyDescent="0.25">
      <c r="B637" s="7">
        <f>_xlfn.ISOWEEKNUM(CHPP_DELAY[[#This Row],[DATE]])</f>
        <v>21</v>
      </c>
      <c r="C637" s="2" t="str">
        <f>UPPER(TEXT(MONTH(CHPP_DELAY[[#This Row],[DATE]])*29,"mmm"))</f>
        <v>MAY</v>
      </c>
      <c r="D637" s="27">
        <f>YEAR(CHPP_DELAY[[#This Row],[DATE]])</f>
        <v>2025</v>
      </c>
      <c r="E637" s="11">
        <f>(CHPP_DELAY[[#This Row],[START]]-CHPP_DELAY[[#This Row],[STOP]])*24</f>
        <v>1.6666666666666607E-2</v>
      </c>
      <c r="F637" s="14" t="str" cm="1">
        <f t="array" ref="F637">_xlfn.IFNA(_xlfn.IFS(CHPP_DELAY[[#This Row],[SCH MTN]]&lt;&gt;"","Scheduled",CHPP_DELAY[[#This Row],[UNSCH MTN]]&lt;&gt;"","Unscheduled"),"")</f>
        <v/>
      </c>
      <c r="G637" s="26">
        <f>24*(DAY(EOMONTH(CHPP_DELAY[[#This Row],[DATE]],0)))</f>
        <v>744</v>
      </c>
      <c r="H637" s="14">
        <v>0.85</v>
      </c>
      <c r="I637" s="14">
        <v>0.9</v>
      </c>
      <c r="J637" s="14"/>
      <c r="K637" s="14"/>
      <c r="L637" s="3">
        <v>45796</v>
      </c>
      <c r="M637" s="6">
        <v>0.34027777777777779</v>
      </c>
      <c r="N637" s="6">
        <v>0.34097222222222223</v>
      </c>
      <c r="O637" t="s">
        <v>37</v>
      </c>
      <c r="P637" t="s">
        <v>38</v>
      </c>
      <c r="Q637" s="11">
        <v>6.9444444444444198E-4</v>
      </c>
      <c r="V637" t="s">
        <v>161</v>
      </c>
      <c r="Y637" t="s">
        <v>130</v>
      </c>
      <c r="AA637" t="str" cm="1">
        <f t="array" ref="AA637">_xlfn.IFS(AND(CHPP_DELAY[[#This Row],[Column1]]="",CHPP_DELAY[[#This Row],[Column2]]=""),"",CHPP_DELAY[[#This Row],[Column1]]&lt;&gt;"",CHPP_DELAY[[#This Row],[Column1]],CHPP_DELAY[[#This Row],[Column2]]&lt;&gt;"",CHPP_DELAY[[#This Row],[Column2]])</f>
        <v>Vibrating feeder_block (due to sticky material)</v>
      </c>
    </row>
    <row r="638" spans="2:27" x14ac:dyDescent="0.25">
      <c r="B638" s="7">
        <f>_xlfn.ISOWEEKNUM(CHPP_DELAY[[#This Row],[DATE]])</f>
        <v>21</v>
      </c>
      <c r="C638" s="2" t="str">
        <f>UPPER(TEXT(MONTH(CHPP_DELAY[[#This Row],[DATE]])*29,"mmm"))</f>
        <v>MAY</v>
      </c>
      <c r="D638" s="27">
        <f>YEAR(CHPP_DELAY[[#This Row],[DATE]])</f>
        <v>2025</v>
      </c>
      <c r="E638" s="11">
        <f>(CHPP_DELAY[[#This Row],[START]]-CHPP_DELAY[[#This Row],[STOP]])*24</f>
        <v>0.56666666666666599</v>
      </c>
      <c r="F638" s="14" t="str" cm="1">
        <f t="array" ref="F638">_xlfn.IFNA(_xlfn.IFS(CHPP_DELAY[[#This Row],[SCH MTN]]&lt;&gt;"","Scheduled",CHPP_DELAY[[#This Row],[UNSCH MTN]]&lt;&gt;"","Unscheduled"),"")</f>
        <v>Unscheduled</v>
      </c>
      <c r="G638" s="26">
        <f>24*(DAY(EOMONTH(CHPP_DELAY[[#This Row],[DATE]],0)))</f>
        <v>744</v>
      </c>
      <c r="H638" s="14">
        <v>0.85</v>
      </c>
      <c r="I638" s="14">
        <v>0.9</v>
      </c>
      <c r="J638" s="14"/>
      <c r="K638" s="14"/>
      <c r="L638" s="3">
        <v>45797</v>
      </c>
      <c r="M638" s="6">
        <v>0.37083333333333335</v>
      </c>
      <c r="N638" s="6">
        <v>0.39444444444444443</v>
      </c>
      <c r="O638" t="s">
        <v>26</v>
      </c>
      <c r="P638" t="s">
        <v>27</v>
      </c>
      <c r="Q638" s="11">
        <v>2.3611111111111083E-2</v>
      </c>
      <c r="S638" t="s">
        <v>155</v>
      </c>
      <c r="Y638" t="s">
        <v>893</v>
      </c>
      <c r="AA638" t="str" cm="1">
        <f t="array" ref="AA638">_xlfn.IFS(AND(CHPP_DELAY[[#This Row],[Column1]]="",CHPP_DELAY[[#This Row],[Column2]]=""),"",CHPP_DELAY[[#This Row],[Column1]]&lt;&gt;"",CHPP_DELAY[[#This Row],[Column1]],CHPP_DELAY[[#This Row],[Column2]]&lt;&gt;"",CHPP_DELAY[[#This Row],[Column2]])</f>
        <v>Product collector conveyor_low speed (due to speed sensor error)</v>
      </c>
    </row>
    <row r="639" spans="2:27" x14ac:dyDescent="0.25">
      <c r="B639" s="7">
        <f>_xlfn.ISOWEEKNUM(CHPP_DELAY[[#This Row],[DATE]])</f>
        <v>21</v>
      </c>
      <c r="C639" s="2" t="str">
        <f>UPPER(TEXT(MONTH(CHPP_DELAY[[#This Row],[DATE]])*29,"mmm"))</f>
        <v>MAY</v>
      </c>
      <c r="D639" s="27">
        <f>YEAR(CHPP_DELAY[[#This Row],[DATE]])</f>
        <v>2025</v>
      </c>
      <c r="E639" s="11">
        <f>(CHPP_DELAY[[#This Row],[START]]-CHPP_DELAY[[#This Row],[STOP]])*24</f>
        <v>0.23333333333333384</v>
      </c>
      <c r="F639" s="14" t="str" cm="1">
        <f t="array" ref="F639">_xlfn.IFNA(_xlfn.IFS(CHPP_DELAY[[#This Row],[SCH MTN]]&lt;&gt;"","Scheduled",CHPP_DELAY[[#This Row],[UNSCH MTN]]&lt;&gt;"","Unscheduled"),"")</f>
        <v>Unscheduled</v>
      </c>
      <c r="G639" s="26">
        <f>24*(DAY(EOMONTH(CHPP_DELAY[[#This Row],[DATE]],0)))</f>
        <v>744</v>
      </c>
      <c r="H639" s="14">
        <v>0.85</v>
      </c>
      <c r="I639" s="14">
        <v>0.9</v>
      </c>
      <c r="J639" s="14"/>
      <c r="K639" s="14"/>
      <c r="L639" s="3">
        <v>45797</v>
      </c>
      <c r="M639" s="6">
        <v>0.39444444444444443</v>
      </c>
      <c r="N639" s="6">
        <v>0.40416666666666667</v>
      </c>
      <c r="O639" t="s">
        <v>16</v>
      </c>
      <c r="P639" t="s">
        <v>17</v>
      </c>
      <c r="Q639" s="11">
        <v>9.7222222222222432E-3</v>
      </c>
      <c r="S639" t="s">
        <v>155</v>
      </c>
      <c r="Y639" t="s">
        <v>203</v>
      </c>
      <c r="AA639" t="str" cm="1">
        <f t="array" ref="AA639">_xlfn.IFS(AND(CHPP_DELAY[[#This Row],[Column1]]="",CHPP_DELAY[[#This Row],[Column2]]=""),"",CHPP_DELAY[[#This Row],[Column1]]&lt;&gt;"",CHPP_DELAY[[#This Row],[Column1]],CHPP_DELAY[[#This Row],[Column2]]&lt;&gt;"",CHPP_DELAY[[#This Row],[Column2]])</f>
        <v>Desliming screen_panel_repair (due to panel broken)</v>
      </c>
    </row>
    <row r="640" spans="2:27" x14ac:dyDescent="0.25">
      <c r="B640" s="7">
        <f>_xlfn.ISOWEEKNUM(CHPP_DELAY[[#This Row],[DATE]])</f>
        <v>21</v>
      </c>
      <c r="C640" s="2" t="str">
        <f>UPPER(TEXT(MONTH(CHPP_DELAY[[#This Row],[DATE]])*29,"mmm"))</f>
        <v>MAY</v>
      </c>
      <c r="D640" s="27">
        <f>YEAR(CHPP_DELAY[[#This Row],[DATE]])</f>
        <v>2025</v>
      </c>
      <c r="E640" s="11">
        <f>(CHPP_DELAY[[#This Row],[START]]-CHPP_DELAY[[#This Row],[STOP]])*24</f>
        <v>3.3333333333333215E-2</v>
      </c>
      <c r="F640" s="14" t="str" cm="1">
        <f t="array" ref="F640">_xlfn.IFNA(_xlfn.IFS(CHPP_DELAY[[#This Row],[SCH MTN]]&lt;&gt;"","Scheduled",CHPP_DELAY[[#This Row],[UNSCH MTN]]&lt;&gt;"","Unscheduled"),"")</f>
        <v/>
      </c>
      <c r="G640" s="26">
        <f>24*(DAY(EOMONTH(CHPP_DELAY[[#This Row],[DATE]],0)))</f>
        <v>744</v>
      </c>
      <c r="H640" s="14">
        <v>0.85</v>
      </c>
      <c r="I640" s="14">
        <v>0.9</v>
      </c>
      <c r="J640" s="14"/>
      <c r="K640" s="14"/>
      <c r="L640" s="3">
        <v>45797</v>
      </c>
      <c r="M640" s="6">
        <v>0.74236111111111114</v>
      </c>
      <c r="N640" s="6">
        <v>0.74375000000000002</v>
      </c>
      <c r="O640" t="s">
        <v>37</v>
      </c>
      <c r="P640" t="s">
        <v>38</v>
      </c>
      <c r="Q640" s="11">
        <v>1.388888888888884E-3</v>
      </c>
      <c r="V640" t="s">
        <v>161</v>
      </c>
      <c r="Y640" t="s">
        <v>130</v>
      </c>
      <c r="AA640" t="str" cm="1">
        <f t="array" ref="AA640">_xlfn.IFS(AND(CHPP_DELAY[[#This Row],[Column1]]="",CHPP_DELAY[[#This Row],[Column2]]=""),"",CHPP_DELAY[[#This Row],[Column1]]&lt;&gt;"",CHPP_DELAY[[#This Row],[Column1]],CHPP_DELAY[[#This Row],[Column2]]&lt;&gt;"",CHPP_DELAY[[#This Row],[Column2]])</f>
        <v>Vibrating feeder_block (due to sticky material)</v>
      </c>
    </row>
    <row r="641" spans="2:27" x14ac:dyDescent="0.25">
      <c r="B641" s="7">
        <f>_xlfn.ISOWEEKNUM(CHPP_DELAY[[#This Row],[DATE]])</f>
        <v>21</v>
      </c>
      <c r="C641" s="2" t="str">
        <f>UPPER(TEXT(MONTH(CHPP_DELAY[[#This Row],[DATE]])*29,"mmm"))</f>
        <v>MAY</v>
      </c>
      <c r="D641" s="27">
        <f>YEAR(CHPP_DELAY[[#This Row],[DATE]])</f>
        <v>2025</v>
      </c>
      <c r="E641" s="11">
        <f>(CHPP_DELAY[[#This Row],[START]]-CHPP_DELAY[[#This Row],[STOP]])*24</f>
        <v>3.3333333333333881E-2</v>
      </c>
      <c r="F641" s="14" t="str" cm="1">
        <f t="array" ref="F641">_xlfn.IFNA(_xlfn.IFS(CHPP_DELAY[[#This Row],[SCH MTN]]&lt;&gt;"","Scheduled",CHPP_DELAY[[#This Row],[UNSCH MTN]]&lt;&gt;"","Unscheduled"),"")</f>
        <v/>
      </c>
      <c r="G641" s="26">
        <f>24*(DAY(EOMONTH(CHPP_DELAY[[#This Row],[DATE]],0)))</f>
        <v>744</v>
      </c>
      <c r="H641" s="14">
        <v>0.85</v>
      </c>
      <c r="I641" s="14">
        <v>0.9</v>
      </c>
      <c r="J641" s="14"/>
      <c r="K641" s="14"/>
      <c r="L641" s="3">
        <v>45797</v>
      </c>
      <c r="M641" s="6">
        <v>0.15138888888888888</v>
      </c>
      <c r="N641" s="6">
        <v>0.15277777777777779</v>
      </c>
      <c r="O641" t="s">
        <v>37</v>
      </c>
      <c r="P641" t="s">
        <v>38</v>
      </c>
      <c r="Q641" s="11">
        <v>1.3888888888889117E-3</v>
      </c>
      <c r="V641" t="s">
        <v>161</v>
      </c>
      <c r="Y641" t="s">
        <v>130</v>
      </c>
      <c r="AA641" t="str" cm="1">
        <f t="array" ref="AA641">_xlfn.IFS(AND(CHPP_DELAY[[#This Row],[Column1]]="",CHPP_DELAY[[#This Row],[Column2]]=""),"",CHPP_DELAY[[#This Row],[Column1]]&lt;&gt;"",CHPP_DELAY[[#This Row],[Column1]],CHPP_DELAY[[#This Row],[Column2]]&lt;&gt;"",CHPP_DELAY[[#This Row],[Column2]])</f>
        <v>Vibrating feeder_block (due to sticky material)</v>
      </c>
    </row>
    <row r="642" spans="2:27" x14ac:dyDescent="0.25">
      <c r="B642" s="7">
        <f>_xlfn.ISOWEEKNUM(CHPP_DELAY[[#This Row],[DATE]])</f>
        <v>21</v>
      </c>
      <c r="C642" s="2" t="str">
        <f>UPPER(TEXT(MONTH(CHPP_DELAY[[#This Row],[DATE]])*29,"mmm"))</f>
        <v>MAY</v>
      </c>
      <c r="D642" s="27">
        <f>YEAR(CHPP_DELAY[[#This Row],[DATE]])</f>
        <v>2025</v>
      </c>
      <c r="E642" s="11">
        <f>(CHPP_DELAY[[#This Row],[START]]-CHPP_DELAY[[#This Row],[STOP]])*24</f>
        <v>0.39999999999999991</v>
      </c>
      <c r="F642" s="14" t="str" cm="1">
        <f t="array" ref="F642">_xlfn.IFNA(_xlfn.IFS(CHPP_DELAY[[#This Row],[SCH MTN]]&lt;&gt;"","Scheduled",CHPP_DELAY[[#This Row],[UNSCH MTN]]&lt;&gt;"","Unscheduled"),"")</f>
        <v>Unscheduled</v>
      </c>
      <c r="G642" s="26">
        <f>24*(DAY(EOMONTH(CHPP_DELAY[[#This Row],[DATE]],0)))</f>
        <v>744</v>
      </c>
      <c r="H642" s="14">
        <v>0.85</v>
      </c>
      <c r="I642" s="14">
        <v>0.9</v>
      </c>
      <c r="J642" s="14"/>
      <c r="K642" s="14"/>
      <c r="L642" s="3">
        <v>45797</v>
      </c>
      <c r="M642" s="6">
        <v>0.23333333333333334</v>
      </c>
      <c r="N642" s="6">
        <v>0.25</v>
      </c>
      <c r="O642" t="s">
        <v>35</v>
      </c>
      <c r="P642" t="s">
        <v>36</v>
      </c>
      <c r="Q642" s="11">
        <v>1.6666666666666663E-2</v>
      </c>
      <c r="S642" t="s">
        <v>155</v>
      </c>
      <c r="Y642" t="s">
        <v>894</v>
      </c>
      <c r="AA642" t="str" cm="1">
        <f t="array" ref="AA642">_xlfn.IFS(AND(CHPP_DELAY[[#This Row],[Column1]]="",CHPP_DELAY[[#This Row],[Column2]]=""),"",CHPP_DELAY[[#This Row],[Column1]]&lt;&gt;"",CHPP_DELAY[[#This Row],[Column1]],CHPP_DELAY[[#This Row],[Column2]]&lt;&gt;"",CHPP_DELAY[[#This Row],[Column2]])</f>
        <v>Sinks screen_panel_repair (due to feed chute broken)</v>
      </c>
    </row>
    <row r="643" spans="2:27" x14ac:dyDescent="0.25">
      <c r="B643" s="7">
        <f>_xlfn.ISOWEEKNUM(CHPP_DELAY[[#This Row],[DATE]])</f>
        <v>21</v>
      </c>
      <c r="C643" s="2" t="str">
        <f>UPPER(TEXT(MONTH(CHPP_DELAY[[#This Row],[DATE]])*29,"mmm"))</f>
        <v>MAY</v>
      </c>
      <c r="D643" s="27">
        <f>YEAR(CHPP_DELAY[[#This Row],[DATE]])</f>
        <v>2025</v>
      </c>
      <c r="E643" s="11">
        <f>(CHPP_DELAY[[#This Row],[START]]-CHPP_DELAY[[#This Row],[STOP]])*24</f>
        <v>1.9999999999999996</v>
      </c>
      <c r="F643" s="14" t="str" cm="1">
        <f t="array" ref="F643">_xlfn.IFNA(_xlfn.IFS(CHPP_DELAY[[#This Row],[SCH MTN]]&lt;&gt;"","Scheduled",CHPP_DELAY[[#This Row],[UNSCH MTN]]&lt;&gt;"","Unscheduled"),"")</f>
        <v>Unscheduled</v>
      </c>
      <c r="G643" s="26">
        <f>24*(DAY(EOMONTH(CHPP_DELAY[[#This Row],[DATE]],0)))</f>
        <v>744</v>
      </c>
      <c r="H643" s="14">
        <v>0.85</v>
      </c>
      <c r="I643" s="14">
        <v>0.9</v>
      </c>
      <c r="J643" s="14"/>
      <c r="K643" s="14"/>
      <c r="L643" s="3">
        <v>45798</v>
      </c>
      <c r="M643" s="6">
        <v>0.25</v>
      </c>
      <c r="N643" s="6">
        <v>0.33333333333333331</v>
      </c>
      <c r="O643" t="s">
        <v>454</v>
      </c>
      <c r="P643" t="s">
        <v>895</v>
      </c>
      <c r="Q643" s="11">
        <v>8.3333333333333315E-2</v>
      </c>
      <c r="S643" t="s">
        <v>155</v>
      </c>
      <c r="Y643" t="s">
        <v>896</v>
      </c>
      <c r="AA643" t="str" cm="1">
        <f t="array" ref="AA643">_xlfn.IFS(AND(CHPP_DELAY[[#This Row],[Column1]]="",CHPP_DELAY[[#This Row],[Column2]]=""),"",CHPP_DELAY[[#This Row],[Column1]]&lt;&gt;"",CHPP_DELAY[[#This Row],[Column1]],CHPP_DELAY[[#This Row],[Column2]]&lt;&gt;"",CHPP_DELAY[[#This Row],[Column2]])</f>
        <v>Sinks screen feed chute_panel_repair (due to feed chute broken)</v>
      </c>
    </row>
    <row r="644" spans="2:27" x14ac:dyDescent="0.25">
      <c r="B644" s="7">
        <f>_xlfn.ISOWEEKNUM(CHPP_DELAY[[#This Row],[DATE]])</f>
        <v>21</v>
      </c>
      <c r="C644" s="2" t="str">
        <f>UPPER(TEXT(MONTH(CHPP_DELAY[[#This Row],[DATE]])*29,"mmm"))</f>
        <v>MAY</v>
      </c>
      <c r="D644" s="27">
        <f>YEAR(CHPP_DELAY[[#This Row],[DATE]])</f>
        <v>2025</v>
      </c>
      <c r="E644" s="11">
        <f>(CHPP_DELAY[[#This Row],[START]]-CHPP_DELAY[[#This Row],[STOP]])*24</f>
        <v>2.2666666666666666</v>
      </c>
      <c r="F644" s="14" t="str" cm="1">
        <f t="array" ref="F644">_xlfn.IFNA(_xlfn.IFS(CHPP_DELAY[[#This Row],[SCH MTN]]&lt;&gt;"","Scheduled",CHPP_DELAY[[#This Row],[UNSCH MTN]]&lt;&gt;"","Unscheduled"),"")</f>
        <v/>
      </c>
      <c r="G644" s="26">
        <f>24*(DAY(EOMONTH(CHPP_DELAY[[#This Row],[DATE]],0)))</f>
        <v>744</v>
      </c>
      <c r="H644" s="14">
        <v>0.85</v>
      </c>
      <c r="I644" s="14">
        <v>0.9</v>
      </c>
      <c r="J644" s="14"/>
      <c r="K644" s="14"/>
      <c r="L644" s="3">
        <v>45798</v>
      </c>
      <c r="M644" s="6">
        <v>0.33333333333333331</v>
      </c>
      <c r="N644" s="6">
        <v>0.42777777777777776</v>
      </c>
      <c r="O644" t="s">
        <v>187</v>
      </c>
      <c r="P644" t="s">
        <v>188</v>
      </c>
      <c r="Q644" s="11">
        <v>9.4444444444444442E-2</v>
      </c>
      <c r="U644" t="s">
        <v>137</v>
      </c>
      <c r="Y644" t="s">
        <v>897</v>
      </c>
      <c r="AA644" t="str" cm="1">
        <f t="array" ref="AA644">_xlfn.IFS(AND(CHPP_DELAY[[#This Row],[Column1]]="",CHPP_DELAY[[#This Row],[Column2]]=""),"",CHPP_DELAY[[#This Row],[Column1]]&lt;&gt;"",CHPP_DELAY[[#This Row],[Column1]],CHPP_DELAY[[#This Row],[Column2]]&lt;&gt;"",CHPP_DELAY[[#This Row],[Column2]])</f>
        <v>Reject bin_block (due to much ultrafines reject)</v>
      </c>
    </row>
    <row r="645" spans="2:27" x14ac:dyDescent="0.25">
      <c r="B645" s="7">
        <f>_xlfn.ISOWEEKNUM(CHPP_DELAY[[#This Row],[DATE]])</f>
        <v>21</v>
      </c>
      <c r="C645" s="2" t="str">
        <f>UPPER(TEXT(MONTH(CHPP_DELAY[[#This Row],[DATE]])*29,"mmm"))</f>
        <v>MAY</v>
      </c>
      <c r="D645" s="27">
        <f>YEAR(CHPP_DELAY[[#This Row],[DATE]])</f>
        <v>2025</v>
      </c>
      <c r="E645" s="11">
        <f>(CHPP_DELAY[[#This Row],[START]]-CHPP_DELAY[[#This Row],[STOP]])*24</f>
        <v>0.93333333333333401</v>
      </c>
      <c r="F645" s="14" t="str" cm="1">
        <f t="array" ref="F645">_xlfn.IFNA(_xlfn.IFS(CHPP_DELAY[[#This Row],[SCH MTN]]&lt;&gt;"","Scheduled",CHPP_DELAY[[#This Row],[UNSCH MTN]]&lt;&gt;"","Unscheduled"),"")</f>
        <v/>
      </c>
      <c r="G645" s="26">
        <f>24*(DAY(EOMONTH(CHPP_DELAY[[#This Row],[DATE]],0)))</f>
        <v>744</v>
      </c>
      <c r="H645" s="14">
        <v>0.85</v>
      </c>
      <c r="I645" s="14">
        <v>0.9</v>
      </c>
      <c r="J645" s="14"/>
      <c r="K645" s="14"/>
      <c r="L645" s="3">
        <v>45798</v>
      </c>
      <c r="M645" s="6">
        <v>0.42777777777777776</v>
      </c>
      <c r="N645" s="6">
        <v>0.46666666666666667</v>
      </c>
      <c r="O645" t="s">
        <v>50</v>
      </c>
      <c r="P645" t="s">
        <v>65</v>
      </c>
      <c r="Q645" s="11">
        <v>3.8888888888888917E-2</v>
      </c>
      <c r="U645" t="s">
        <v>157</v>
      </c>
      <c r="Y645" t="s">
        <v>898</v>
      </c>
      <c r="AA645" t="str" cm="1">
        <f t="array" ref="AA645">_xlfn.IFS(AND(CHPP_DELAY[[#This Row],[Column1]]="",CHPP_DELAY[[#This Row],[Column2]]=""),"",CHPP_DELAY[[#This Row],[Column1]]&lt;&gt;"",CHPP_DELAY[[#This Row],[Column1]],CHPP_DELAY[[#This Row],[Column2]]&lt;&gt;"",CHPP_DELAY[[#This Row],[Column2]])</f>
        <v>Circulating medium tank_balancing density (due to low density after stop)</v>
      </c>
    </row>
    <row r="646" spans="2:27" x14ac:dyDescent="0.25">
      <c r="B646" s="7">
        <f>_xlfn.ISOWEEKNUM(CHPP_DELAY[[#This Row],[DATE]])</f>
        <v>21</v>
      </c>
      <c r="C646" s="2" t="str">
        <f>UPPER(TEXT(MONTH(CHPP_DELAY[[#This Row],[DATE]])*29,"mmm"))</f>
        <v>MAY</v>
      </c>
      <c r="D646" s="27">
        <f>YEAR(CHPP_DELAY[[#This Row],[DATE]])</f>
        <v>2025</v>
      </c>
      <c r="E646" s="11">
        <f>(CHPP_DELAY[[#This Row],[START]]-CHPP_DELAY[[#This Row],[STOP]])*24</f>
        <v>0.14999999999999947</v>
      </c>
      <c r="F646" s="14" t="str" cm="1">
        <f t="array" ref="F646">_xlfn.IFNA(_xlfn.IFS(CHPP_DELAY[[#This Row],[SCH MTN]]&lt;&gt;"","Scheduled",CHPP_DELAY[[#This Row],[UNSCH MTN]]&lt;&gt;"","Unscheduled"),"")</f>
        <v/>
      </c>
      <c r="G646" s="26">
        <f>24*(DAY(EOMONTH(CHPP_DELAY[[#This Row],[DATE]],0)))</f>
        <v>744</v>
      </c>
      <c r="H646" s="14">
        <v>0.85</v>
      </c>
      <c r="I646" s="14">
        <v>0.9</v>
      </c>
      <c r="J646" s="14"/>
      <c r="K646" s="14"/>
      <c r="L646" s="3">
        <v>45798</v>
      </c>
      <c r="M646" s="6">
        <v>0.46875</v>
      </c>
      <c r="N646" s="6">
        <v>0.47499999999999998</v>
      </c>
      <c r="O646" t="s">
        <v>497</v>
      </c>
      <c r="P646" t="s">
        <v>115</v>
      </c>
      <c r="Q646" s="11">
        <v>6.2499999999999778E-3</v>
      </c>
      <c r="U646" t="s">
        <v>157</v>
      </c>
      <c r="Y646" t="s">
        <v>899</v>
      </c>
      <c r="AA646" t="str" cm="1">
        <f t="array" ref="AA646">_xlfn.IFS(AND(CHPP_DELAY[[#This Row],[Column1]]="",CHPP_DELAY[[#This Row],[Column2]]=""),"",CHPP_DELAY[[#This Row],[Column1]]&lt;&gt;"",CHPP_DELAY[[#This Row],[Column1]],CHPP_DELAY[[#This Row],[Column2]]&lt;&gt;"",CHPP_DELAY[[#This Row],[Column2]])</f>
        <v>Spiral bank_unbalance (due to blockage in the distributor)</v>
      </c>
    </row>
    <row r="647" spans="2:27" x14ac:dyDescent="0.25">
      <c r="B647" s="7">
        <f>_xlfn.ISOWEEKNUM(CHPP_DELAY[[#This Row],[DATE]])</f>
        <v>21</v>
      </c>
      <c r="C647" s="2" t="str">
        <f>UPPER(TEXT(MONTH(CHPP_DELAY[[#This Row],[DATE]])*29,"mmm"))</f>
        <v>MAY</v>
      </c>
      <c r="D647" s="27">
        <f>YEAR(CHPP_DELAY[[#This Row],[DATE]])</f>
        <v>2025</v>
      </c>
      <c r="E647" s="11">
        <f>(CHPP_DELAY[[#This Row],[START]]-CHPP_DELAY[[#This Row],[STOP]])*24</f>
        <v>2.6833333333333345</v>
      </c>
      <c r="F647" s="14" t="str" cm="1">
        <f t="array" ref="F647">_xlfn.IFNA(_xlfn.IFS(CHPP_DELAY[[#This Row],[SCH MTN]]&lt;&gt;"","Scheduled",CHPP_DELAY[[#This Row],[UNSCH MTN]]&lt;&gt;"","Unscheduled"),"")</f>
        <v/>
      </c>
      <c r="G647" s="26">
        <f>24*(DAY(EOMONTH(CHPP_DELAY[[#This Row],[DATE]],0)))</f>
        <v>744</v>
      </c>
      <c r="H647" s="14">
        <v>0.85</v>
      </c>
      <c r="I647" s="14">
        <v>0.9</v>
      </c>
      <c r="J647" s="14"/>
      <c r="K647" s="14"/>
      <c r="L647" s="3">
        <v>45798</v>
      </c>
      <c r="M647" s="6">
        <v>0.63958333333333328</v>
      </c>
      <c r="N647" s="6">
        <v>0.75138888888888888</v>
      </c>
      <c r="O647" t="s">
        <v>83</v>
      </c>
      <c r="P647" t="s">
        <v>29</v>
      </c>
      <c r="Q647" s="11">
        <v>0.1118055555555556</v>
      </c>
      <c r="V647" t="s">
        <v>161</v>
      </c>
      <c r="Y647" t="s">
        <v>900</v>
      </c>
      <c r="AA647" t="str" cm="1">
        <f t="array" ref="AA647">_xlfn.IFS(AND(CHPP_DELAY[[#This Row],[Column1]]="",CHPP_DELAY[[#This Row],[Column2]]=""),"",CHPP_DELAY[[#This Row],[Column1]]&lt;&gt;"",CHPP_DELAY[[#This Row],[Column1]],CHPP_DELAY[[#This Row],[Column2]]&lt;&gt;"",CHPP_DELAY[[#This Row],[Column2]])</f>
        <v>Thickener_torque _high (due to low flotation yield material)</v>
      </c>
    </row>
    <row r="648" spans="2:27" x14ac:dyDescent="0.25">
      <c r="B648" s="7">
        <f>_xlfn.ISOWEEKNUM(CHPP_DELAY[[#This Row],[DATE]])</f>
        <v>21</v>
      </c>
      <c r="C648" s="2" t="str">
        <f>UPPER(TEXT(MONTH(CHPP_DELAY[[#This Row],[DATE]])*29,"mmm"))</f>
        <v>MAY</v>
      </c>
      <c r="D648" s="27">
        <f>YEAR(CHPP_DELAY[[#This Row],[DATE]])</f>
        <v>2025</v>
      </c>
      <c r="E648" s="11">
        <f>(CHPP_DELAY[[#This Row],[START]]-CHPP_DELAY[[#This Row],[STOP]])*24</f>
        <v>0.11666666666666625</v>
      </c>
      <c r="F648" s="14" t="str" cm="1">
        <f t="array" ref="F648">_xlfn.IFNA(_xlfn.IFS(CHPP_DELAY[[#This Row],[SCH MTN]]&lt;&gt;"","Scheduled",CHPP_DELAY[[#This Row],[UNSCH MTN]]&lt;&gt;"","Unscheduled"),"")</f>
        <v/>
      </c>
      <c r="G648" s="26">
        <f>24*(DAY(EOMONTH(CHPP_DELAY[[#This Row],[DATE]],0)))</f>
        <v>744</v>
      </c>
      <c r="H648" s="14">
        <v>0.85</v>
      </c>
      <c r="I648" s="14">
        <v>0.9</v>
      </c>
      <c r="J648" s="14"/>
      <c r="K648" s="14"/>
      <c r="L648" s="3">
        <v>45798</v>
      </c>
      <c r="M648" s="6">
        <v>0.81458333333333333</v>
      </c>
      <c r="N648" s="6">
        <v>0.81944444444444442</v>
      </c>
      <c r="O648" t="s">
        <v>19</v>
      </c>
      <c r="P648" t="s">
        <v>20</v>
      </c>
      <c r="Q648" s="11">
        <v>4.8611111111110938E-3</v>
      </c>
      <c r="U648" t="s">
        <v>137</v>
      </c>
      <c r="Y648" t="s">
        <v>180</v>
      </c>
      <c r="AA648" t="str" cm="1">
        <f t="array" ref="AA64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649" spans="2:27" x14ac:dyDescent="0.25">
      <c r="B649" s="7">
        <f>_xlfn.ISOWEEKNUM(CHPP_DELAY[[#This Row],[DATE]])</f>
        <v>21</v>
      </c>
      <c r="C649" s="2" t="str">
        <f>UPPER(TEXT(MONTH(CHPP_DELAY[[#This Row],[DATE]])*29,"mmm"))</f>
        <v>MAY</v>
      </c>
      <c r="D649" s="27">
        <f>YEAR(CHPP_DELAY[[#This Row],[DATE]])</f>
        <v>2025</v>
      </c>
      <c r="E649" s="11">
        <f>(CHPP_DELAY[[#This Row],[START]]-CHPP_DELAY[[#This Row],[STOP]])*24</f>
        <v>0.14999999999999947</v>
      </c>
      <c r="F649" s="14" t="str" cm="1">
        <f t="array" ref="F649">_xlfn.IFNA(_xlfn.IFS(CHPP_DELAY[[#This Row],[SCH MTN]]&lt;&gt;"","Scheduled",CHPP_DELAY[[#This Row],[UNSCH MTN]]&lt;&gt;"","Unscheduled"),"")</f>
        <v/>
      </c>
      <c r="G649" s="26">
        <f>24*(DAY(EOMONTH(CHPP_DELAY[[#This Row],[DATE]],0)))</f>
        <v>744</v>
      </c>
      <c r="H649" s="14">
        <v>0.85</v>
      </c>
      <c r="I649" s="14">
        <v>0.9</v>
      </c>
      <c r="J649" s="14"/>
      <c r="K649" s="14"/>
      <c r="L649" s="3">
        <v>45798</v>
      </c>
      <c r="M649" s="6">
        <v>0.83125000000000004</v>
      </c>
      <c r="N649" s="6">
        <v>0.83750000000000002</v>
      </c>
      <c r="O649" t="s">
        <v>19</v>
      </c>
      <c r="P649" t="s">
        <v>20</v>
      </c>
      <c r="Q649" s="11">
        <v>6.2499999999999778E-3</v>
      </c>
      <c r="U649" t="s">
        <v>137</v>
      </c>
      <c r="Y649" t="s">
        <v>180</v>
      </c>
      <c r="AA649" t="str" cm="1">
        <f t="array" ref="AA64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650" spans="2:27" x14ac:dyDescent="0.25">
      <c r="B650" s="7">
        <f>_xlfn.ISOWEEKNUM(CHPP_DELAY[[#This Row],[DATE]])</f>
        <v>21</v>
      </c>
      <c r="C650" s="2" t="str">
        <f>UPPER(TEXT(MONTH(CHPP_DELAY[[#This Row],[DATE]])*29,"mmm"))</f>
        <v>MAY</v>
      </c>
      <c r="D650" s="27">
        <f>YEAR(CHPP_DELAY[[#This Row],[DATE]])</f>
        <v>2025</v>
      </c>
      <c r="E650" s="11">
        <f>(CHPP_DELAY[[#This Row],[START]]-CHPP_DELAY[[#This Row],[STOP]])*24</f>
        <v>8.3333333333333037E-2</v>
      </c>
      <c r="F650" s="14" t="str" cm="1">
        <f t="array" ref="F650">_xlfn.IFNA(_xlfn.IFS(CHPP_DELAY[[#This Row],[SCH MTN]]&lt;&gt;"","Scheduled",CHPP_DELAY[[#This Row],[UNSCH MTN]]&lt;&gt;"","Unscheduled"),"")</f>
        <v>Unscheduled</v>
      </c>
      <c r="G650" s="26">
        <f>24*(DAY(EOMONTH(CHPP_DELAY[[#This Row],[DATE]],0)))</f>
        <v>744</v>
      </c>
      <c r="H650" s="14">
        <v>0.85</v>
      </c>
      <c r="I650" s="14">
        <v>0.9</v>
      </c>
      <c r="J650" s="14"/>
      <c r="K650" s="14"/>
      <c r="L650" s="3">
        <v>45799</v>
      </c>
      <c r="M650" s="6">
        <v>0.2638888888888889</v>
      </c>
      <c r="N650" s="6">
        <v>0.2673611111111111</v>
      </c>
      <c r="O650" t="s">
        <v>16</v>
      </c>
      <c r="P650" t="s">
        <v>17</v>
      </c>
      <c r="Q650" s="11">
        <v>3.4722222222222099E-3</v>
      </c>
      <c r="S650" t="s">
        <v>18</v>
      </c>
      <c r="Y650" t="s">
        <v>901</v>
      </c>
      <c r="AA650" t="str" cm="1">
        <f t="array" ref="AA650">_xlfn.IFS(AND(CHPP_DELAY[[#This Row],[Column1]]="",CHPP_DELAY[[#This Row],[Column2]]=""),"",CHPP_DELAY[[#This Row],[Column1]]&lt;&gt;"",CHPP_DELAY[[#This Row],[Column1]],CHPP_DELAY[[#This Row],[Column2]]&lt;&gt;"",CHPP_DELAY[[#This Row],[Column2]])</f>
        <v>Desliming screen_grizzly_stuck (due to oversize material)</v>
      </c>
    </row>
    <row r="651" spans="2:27" x14ac:dyDescent="0.25">
      <c r="B651" s="7">
        <f>_xlfn.ISOWEEKNUM(CHPP_DELAY[[#This Row],[DATE]])</f>
        <v>21</v>
      </c>
      <c r="C651" s="2" t="str">
        <f>UPPER(TEXT(MONTH(CHPP_DELAY[[#This Row],[DATE]])*29,"mmm"))</f>
        <v>MAY</v>
      </c>
      <c r="D651" s="27">
        <f>YEAR(CHPP_DELAY[[#This Row],[DATE]])</f>
        <v>2025</v>
      </c>
      <c r="E651" s="11">
        <f>(CHPP_DELAY[[#This Row],[START]]-CHPP_DELAY[[#This Row],[STOP]])*24</f>
        <v>0.13333333333333286</v>
      </c>
      <c r="F651" s="14" t="str" cm="1">
        <f t="array" ref="F651">_xlfn.IFNA(_xlfn.IFS(CHPP_DELAY[[#This Row],[SCH MTN]]&lt;&gt;"","Scheduled",CHPP_DELAY[[#This Row],[UNSCH MTN]]&lt;&gt;"","Unscheduled"),"")</f>
        <v/>
      </c>
      <c r="G651" s="26">
        <f>24*(DAY(EOMONTH(CHPP_DELAY[[#This Row],[DATE]],0)))</f>
        <v>744</v>
      </c>
      <c r="H651" s="14">
        <v>0.85</v>
      </c>
      <c r="I651" s="14">
        <v>0.9</v>
      </c>
      <c r="J651" s="14"/>
      <c r="K651" s="14"/>
      <c r="L651" s="3">
        <v>45799</v>
      </c>
      <c r="M651" s="6">
        <v>0.67847222222222225</v>
      </c>
      <c r="N651" s="6">
        <v>0.68402777777777779</v>
      </c>
      <c r="O651" t="s">
        <v>19</v>
      </c>
      <c r="P651" t="s">
        <v>20</v>
      </c>
      <c r="Q651" s="11">
        <v>5.5555555555555358E-3</v>
      </c>
      <c r="U651" t="s">
        <v>137</v>
      </c>
      <c r="Y651" t="s">
        <v>180</v>
      </c>
      <c r="AA651" t="str" cm="1">
        <f t="array" ref="AA65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652" spans="2:27" x14ac:dyDescent="0.25">
      <c r="B652" s="7">
        <f>_xlfn.ISOWEEKNUM(CHPP_DELAY[[#This Row],[DATE]])</f>
        <v>21</v>
      </c>
      <c r="C652" s="2" t="str">
        <f>UPPER(TEXT(MONTH(CHPP_DELAY[[#This Row],[DATE]])*29,"mmm"))</f>
        <v>MAY</v>
      </c>
      <c r="D652" s="27">
        <f>YEAR(CHPP_DELAY[[#This Row],[DATE]])</f>
        <v>2025</v>
      </c>
      <c r="E652" s="11">
        <f>(CHPP_DELAY[[#This Row],[START]]-CHPP_DELAY[[#This Row],[STOP]])*24</f>
        <v>0.26666666666666705</v>
      </c>
      <c r="F652" s="14" t="str" cm="1">
        <f t="array" ref="F652">_xlfn.IFNA(_xlfn.IFS(CHPP_DELAY[[#This Row],[SCH MTN]]&lt;&gt;"","Scheduled",CHPP_DELAY[[#This Row],[UNSCH MTN]]&lt;&gt;"","Unscheduled"),"")</f>
        <v/>
      </c>
      <c r="G652" s="26">
        <f>24*(DAY(EOMONTH(CHPP_DELAY[[#This Row],[DATE]],0)))</f>
        <v>744</v>
      </c>
      <c r="H652" s="14">
        <v>0.85</v>
      </c>
      <c r="I652" s="14">
        <v>0.9</v>
      </c>
      <c r="J652" s="14"/>
      <c r="K652" s="14"/>
      <c r="L652" s="3">
        <v>45800</v>
      </c>
      <c r="M652" s="6">
        <v>0.42430555555555555</v>
      </c>
      <c r="N652" s="6">
        <v>0.43541666666666667</v>
      </c>
      <c r="O652" t="s">
        <v>81</v>
      </c>
      <c r="P652" t="s">
        <v>82</v>
      </c>
      <c r="Q652" s="11">
        <v>1.1111111111111127E-2</v>
      </c>
      <c r="V652" t="s">
        <v>161</v>
      </c>
      <c r="Y652" t="s">
        <v>902</v>
      </c>
      <c r="AA652" t="str" cm="1">
        <f t="array" ref="AA652">_xlfn.IFS(AND(CHPP_DELAY[[#This Row],[Column1]]="",CHPP_DELAY[[#This Row],[Column2]]=""),"",CHPP_DELAY[[#This Row],[Column1]]&lt;&gt;"",CHPP_DELAY[[#This Row],[Column1]],CHPP_DELAY[[#This Row],[Column2]]&lt;&gt;"",CHPP_DELAY[[#This Row],[Column2]])</f>
        <v>Plant feed bin_low level (due to DT breakdown)</v>
      </c>
    </row>
    <row r="653" spans="2:27" x14ac:dyDescent="0.25">
      <c r="B653" s="7">
        <f>_xlfn.ISOWEEKNUM(CHPP_DELAY[[#This Row],[DATE]])</f>
        <v>21</v>
      </c>
      <c r="C653" s="2" t="str">
        <f>UPPER(TEXT(MONTH(CHPP_DELAY[[#This Row],[DATE]])*29,"mmm"))</f>
        <v>MAY</v>
      </c>
      <c r="D653" s="27">
        <f>YEAR(CHPP_DELAY[[#This Row],[DATE]])</f>
        <v>2025</v>
      </c>
      <c r="E653" s="11">
        <f>(CHPP_DELAY[[#This Row],[START]]-CHPP_DELAY[[#This Row],[STOP]])*24</f>
        <v>0.16666666666666674</v>
      </c>
      <c r="F653" s="14" t="str" cm="1">
        <f t="array" ref="F653">_xlfn.IFNA(_xlfn.IFS(CHPP_DELAY[[#This Row],[SCH MTN]]&lt;&gt;"","Scheduled",CHPP_DELAY[[#This Row],[UNSCH MTN]]&lt;&gt;"","Unscheduled"),"")</f>
        <v>Unscheduled</v>
      </c>
      <c r="G653" s="26">
        <f>24*(DAY(EOMONTH(CHPP_DELAY[[#This Row],[DATE]],0)))</f>
        <v>744</v>
      </c>
      <c r="H653" s="14">
        <v>0.85</v>
      </c>
      <c r="I653" s="14">
        <v>0.9</v>
      </c>
      <c r="J653" s="14"/>
      <c r="K653" s="14"/>
      <c r="L653" s="3">
        <v>45800</v>
      </c>
      <c r="M653" s="6">
        <v>0.1125</v>
      </c>
      <c r="N653" s="6">
        <v>0.11944444444444445</v>
      </c>
      <c r="O653" t="s">
        <v>19</v>
      </c>
      <c r="P653" t="s">
        <v>20</v>
      </c>
      <c r="Q653" s="11">
        <v>6.9444444444444475E-3</v>
      </c>
      <c r="S653" t="s">
        <v>155</v>
      </c>
      <c r="Y653" t="s">
        <v>123</v>
      </c>
      <c r="AA653" t="str" cm="1">
        <f t="array" ref="AA65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654" spans="2:27" x14ac:dyDescent="0.25">
      <c r="B654" s="7">
        <f>_xlfn.ISOWEEKNUM(CHPP_DELAY[[#This Row],[DATE]])</f>
        <v>21</v>
      </c>
      <c r="C654" s="2" t="str">
        <f>UPPER(TEXT(MONTH(CHPP_DELAY[[#This Row],[DATE]])*29,"mmm"))</f>
        <v>MAY</v>
      </c>
      <c r="D654" s="27">
        <f>YEAR(CHPP_DELAY[[#This Row],[DATE]])</f>
        <v>2025</v>
      </c>
      <c r="E654" s="11">
        <f>(CHPP_DELAY[[#This Row],[START]]-CHPP_DELAY[[#This Row],[STOP]])*24</f>
        <v>0.68333333333333357</v>
      </c>
      <c r="F654" s="14" t="str" cm="1">
        <f t="array" ref="F654">_xlfn.IFNA(_xlfn.IFS(CHPP_DELAY[[#This Row],[SCH MTN]]&lt;&gt;"","Scheduled",CHPP_DELAY[[#This Row],[UNSCH MTN]]&lt;&gt;"","Unscheduled"),"")</f>
        <v>Unscheduled</v>
      </c>
      <c r="G654" s="26">
        <f>24*(DAY(EOMONTH(CHPP_DELAY[[#This Row],[DATE]],0)))</f>
        <v>744</v>
      </c>
      <c r="H654" s="14">
        <v>0.85</v>
      </c>
      <c r="I654" s="14">
        <v>0.9</v>
      </c>
      <c r="J654" s="14"/>
      <c r="K654" s="14"/>
      <c r="L654" s="3">
        <v>45800</v>
      </c>
      <c r="M654" s="6">
        <v>0.18819444444444444</v>
      </c>
      <c r="N654" s="6">
        <v>0.21666666666666667</v>
      </c>
      <c r="O654" t="s">
        <v>43</v>
      </c>
      <c r="P654" t="s">
        <v>44</v>
      </c>
      <c r="Q654" s="11">
        <v>2.8472222222222232E-2</v>
      </c>
      <c r="S654" t="s">
        <v>155</v>
      </c>
      <c r="Y654" t="s">
        <v>903</v>
      </c>
      <c r="AA654" t="str" cm="1">
        <f t="array" ref="AA654">_xlfn.IFS(AND(CHPP_DELAY[[#This Row],[Column1]]="",CHPP_DELAY[[#This Row],[Column2]]=""),"",CHPP_DELAY[[#This Row],[Column1]]&lt;&gt;"",CHPP_DELAY[[#This Row],[Column1]],CHPP_DELAY[[#This Row],[Column2]]&lt;&gt;"",CHPP_DELAY[[#This Row],[Column2]])</f>
        <v>HM cyclone_pressure_low (due to plate contamination)</v>
      </c>
    </row>
    <row r="655" spans="2:27" x14ac:dyDescent="0.25">
      <c r="B655" s="7">
        <f>_xlfn.ISOWEEKNUM(CHPP_DELAY[[#This Row],[DATE]])</f>
        <v>21</v>
      </c>
      <c r="C655" s="2" t="str">
        <f>UPPER(TEXT(MONTH(CHPP_DELAY[[#This Row],[DATE]])*29,"mmm"))</f>
        <v>MAY</v>
      </c>
      <c r="D655" s="27">
        <f>YEAR(CHPP_DELAY[[#This Row],[DATE]])</f>
        <v>2025</v>
      </c>
      <c r="E655" s="11">
        <f>(CHPP_DELAY[[#This Row],[START]]-CHPP_DELAY[[#This Row],[STOP]])*24</f>
        <v>0.28333333333333366</v>
      </c>
      <c r="F655" s="14" t="str" cm="1">
        <f t="array" ref="F655">_xlfn.IFNA(_xlfn.IFS(CHPP_DELAY[[#This Row],[SCH MTN]]&lt;&gt;"","Scheduled",CHPP_DELAY[[#This Row],[UNSCH MTN]]&lt;&gt;"","Unscheduled"),"")</f>
        <v>Unscheduled</v>
      </c>
      <c r="G655" s="26">
        <f>24*(DAY(EOMONTH(CHPP_DELAY[[#This Row],[DATE]],0)))</f>
        <v>744</v>
      </c>
      <c r="H655" s="14">
        <v>0.85</v>
      </c>
      <c r="I655" s="14">
        <v>0.9</v>
      </c>
      <c r="J655" s="14"/>
      <c r="K655" s="14"/>
      <c r="L655" s="3">
        <v>45800</v>
      </c>
      <c r="M655" s="6">
        <v>0.22013888888888888</v>
      </c>
      <c r="N655" s="6">
        <v>0.23194444444444445</v>
      </c>
      <c r="O655" t="s">
        <v>43</v>
      </c>
      <c r="P655" t="s">
        <v>44</v>
      </c>
      <c r="Q655" s="11">
        <v>1.1805555555555569E-2</v>
      </c>
      <c r="S655" t="s">
        <v>155</v>
      </c>
      <c r="Y655" t="s">
        <v>903</v>
      </c>
      <c r="AA655" t="str" cm="1">
        <f t="array" ref="AA655">_xlfn.IFS(AND(CHPP_DELAY[[#This Row],[Column1]]="",CHPP_DELAY[[#This Row],[Column2]]=""),"",CHPP_DELAY[[#This Row],[Column1]]&lt;&gt;"",CHPP_DELAY[[#This Row],[Column1]],CHPP_DELAY[[#This Row],[Column2]]&lt;&gt;"",CHPP_DELAY[[#This Row],[Column2]])</f>
        <v>HM cyclone_pressure_low (due to plate contamination)</v>
      </c>
    </row>
    <row r="656" spans="2:27" x14ac:dyDescent="0.25">
      <c r="B656" s="7">
        <f>_xlfn.ISOWEEKNUM(CHPP_DELAY[[#This Row],[DATE]])</f>
        <v>21</v>
      </c>
      <c r="C656" s="2" t="str">
        <f>UPPER(TEXT(MONTH(CHPP_DELAY[[#This Row],[DATE]])*29,"mmm"))</f>
        <v>MAY</v>
      </c>
      <c r="D656" s="27">
        <f>YEAR(CHPP_DELAY[[#This Row],[DATE]])</f>
        <v>2025</v>
      </c>
      <c r="E656" s="11">
        <f>(CHPP_DELAY[[#This Row],[START]]-CHPP_DELAY[[#This Row],[STOP]])*24</f>
        <v>8.3333333333333037E-2</v>
      </c>
      <c r="F656" s="14" t="str" cm="1">
        <f t="array" ref="F656">_xlfn.IFNA(_xlfn.IFS(CHPP_DELAY[[#This Row],[SCH MTN]]&lt;&gt;"","Scheduled",CHPP_DELAY[[#This Row],[UNSCH MTN]]&lt;&gt;"","Unscheduled"),"")</f>
        <v>Unscheduled</v>
      </c>
      <c r="G656" s="26">
        <f>24*(DAY(EOMONTH(CHPP_DELAY[[#This Row],[DATE]],0)))</f>
        <v>744</v>
      </c>
      <c r="H656" s="14">
        <v>0.85</v>
      </c>
      <c r="I656" s="14">
        <v>0.9</v>
      </c>
      <c r="J656" s="14"/>
      <c r="K656" s="14"/>
      <c r="L656" s="3">
        <v>45800</v>
      </c>
      <c r="M656" s="6">
        <v>0.23333333333333334</v>
      </c>
      <c r="N656" s="6">
        <v>0.23680555555555555</v>
      </c>
      <c r="O656" t="s">
        <v>43</v>
      </c>
      <c r="P656" t="s">
        <v>44</v>
      </c>
      <c r="Q656" s="11">
        <v>3.4722222222222099E-3</v>
      </c>
      <c r="S656" t="s">
        <v>155</v>
      </c>
      <c r="Y656" t="s">
        <v>903</v>
      </c>
      <c r="AA656" t="str" cm="1">
        <f t="array" ref="AA656">_xlfn.IFS(AND(CHPP_DELAY[[#This Row],[Column1]]="",CHPP_DELAY[[#This Row],[Column2]]=""),"",CHPP_DELAY[[#This Row],[Column1]]&lt;&gt;"",CHPP_DELAY[[#This Row],[Column1]],CHPP_DELAY[[#This Row],[Column2]]&lt;&gt;"",CHPP_DELAY[[#This Row],[Column2]])</f>
        <v>HM cyclone_pressure_low (due to plate contamination)</v>
      </c>
    </row>
    <row r="657" spans="2:27" x14ac:dyDescent="0.25">
      <c r="B657" s="7">
        <f>_xlfn.ISOWEEKNUM(CHPP_DELAY[[#This Row],[DATE]])</f>
        <v>21</v>
      </c>
      <c r="C657" s="2" t="str">
        <f>UPPER(TEXT(MONTH(CHPP_DELAY[[#This Row],[DATE]])*29,"mmm"))</f>
        <v>MAY</v>
      </c>
      <c r="D657" s="27">
        <f>YEAR(CHPP_DELAY[[#This Row],[DATE]])</f>
        <v>2025</v>
      </c>
      <c r="E657" s="11">
        <f>(CHPP_DELAY[[#This Row],[START]]-CHPP_DELAY[[#This Row],[STOP]])*24</f>
        <v>0.18333333333333335</v>
      </c>
      <c r="F657" s="14" t="str" cm="1">
        <f t="array" ref="F657">_xlfn.IFNA(_xlfn.IFS(CHPP_DELAY[[#This Row],[SCH MTN]]&lt;&gt;"","Scheduled",CHPP_DELAY[[#This Row],[UNSCH MTN]]&lt;&gt;"","Unscheduled"),"")</f>
        <v>Unscheduled</v>
      </c>
      <c r="G657" s="26">
        <f>24*(DAY(EOMONTH(CHPP_DELAY[[#This Row],[DATE]],0)))</f>
        <v>744</v>
      </c>
      <c r="H657" s="14">
        <v>0.85</v>
      </c>
      <c r="I657" s="14">
        <v>0.9</v>
      </c>
      <c r="J657" s="14"/>
      <c r="K657" s="14"/>
      <c r="L657" s="3">
        <v>45800</v>
      </c>
      <c r="M657" s="6">
        <v>0.24236111111111111</v>
      </c>
      <c r="N657" s="6">
        <v>0.25</v>
      </c>
      <c r="O657" t="s">
        <v>43</v>
      </c>
      <c r="P657" t="s">
        <v>44</v>
      </c>
      <c r="Q657" s="11">
        <v>7.6388888888888895E-3</v>
      </c>
      <c r="S657" t="s">
        <v>155</v>
      </c>
      <c r="Y657" t="s">
        <v>903</v>
      </c>
      <c r="AA657" t="str" cm="1">
        <f t="array" ref="AA657">_xlfn.IFS(AND(CHPP_DELAY[[#This Row],[Column1]]="",CHPP_DELAY[[#This Row],[Column2]]=""),"",CHPP_DELAY[[#This Row],[Column1]]&lt;&gt;"",CHPP_DELAY[[#This Row],[Column1]],CHPP_DELAY[[#This Row],[Column2]]&lt;&gt;"",CHPP_DELAY[[#This Row],[Column2]])</f>
        <v>HM cyclone_pressure_low (due to plate contamination)</v>
      </c>
    </row>
    <row r="658" spans="2:27" x14ac:dyDescent="0.25">
      <c r="B658" s="7">
        <f>_xlfn.ISOWEEKNUM(CHPP_DELAY[[#This Row],[DATE]])</f>
        <v>21</v>
      </c>
      <c r="C658" s="2" t="str">
        <f>UPPER(TEXT(MONTH(CHPP_DELAY[[#This Row],[DATE]])*29,"mmm"))</f>
        <v>MAY</v>
      </c>
      <c r="D658" s="27">
        <f>YEAR(CHPP_DELAY[[#This Row],[DATE]])</f>
        <v>2025</v>
      </c>
      <c r="E658" s="11">
        <f>(CHPP_DELAY[[#This Row],[START]]-CHPP_DELAY[[#This Row],[STOP]])*24</f>
        <v>0.21666666666666723</v>
      </c>
      <c r="F658" s="14" t="str" cm="1">
        <f t="array" ref="F658">_xlfn.IFNA(_xlfn.IFS(CHPP_DELAY[[#This Row],[SCH MTN]]&lt;&gt;"","Scheduled",CHPP_DELAY[[#This Row],[UNSCH MTN]]&lt;&gt;"","Unscheduled"),"")</f>
        <v>Unscheduled</v>
      </c>
      <c r="G658" s="26">
        <f>24*(DAY(EOMONTH(CHPP_DELAY[[#This Row],[DATE]],0)))</f>
        <v>744</v>
      </c>
      <c r="H658" s="14">
        <v>0.85</v>
      </c>
      <c r="I658" s="14">
        <v>0.9</v>
      </c>
      <c r="J658" s="14"/>
      <c r="K658" s="14"/>
      <c r="L658" s="3">
        <v>45801</v>
      </c>
      <c r="M658" s="6">
        <v>0.25</v>
      </c>
      <c r="N658" s="6">
        <v>0.2590277777777778</v>
      </c>
      <c r="O658" t="s">
        <v>43</v>
      </c>
      <c r="P658" t="s">
        <v>44</v>
      </c>
      <c r="Q658" s="11">
        <v>9.0277777777778012E-3</v>
      </c>
      <c r="S658" t="s">
        <v>155</v>
      </c>
      <c r="Y658" t="s">
        <v>903</v>
      </c>
      <c r="AA658" t="str" cm="1">
        <f t="array" ref="AA658">_xlfn.IFS(AND(CHPP_DELAY[[#This Row],[Column1]]="",CHPP_DELAY[[#This Row],[Column2]]=""),"",CHPP_DELAY[[#This Row],[Column1]]&lt;&gt;"",CHPP_DELAY[[#This Row],[Column1]],CHPP_DELAY[[#This Row],[Column2]]&lt;&gt;"",CHPP_DELAY[[#This Row],[Column2]])</f>
        <v>HM cyclone_pressure_low (due to plate contamination)</v>
      </c>
    </row>
    <row r="659" spans="2:27" x14ac:dyDescent="0.25">
      <c r="B659" s="7">
        <f>_xlfn.ISOWEEKNUM(CHPP_DELAY[[#This Row],[DATE]])</f>
        <v>21</v>
      </c>
      <c r="C659" s="2" t="str">
        <f>UPPER(TEXT(MONTH(CHPP_DELAY[[#This Row],[DATE]])*29,"mmm"))</f>
        <v>MAY</v>
      </c>
      <c r="D659" s="27">
        <f>YEAR(CHPP_DELAY[[#This Row],[DATE]])</f>
        <v>2025</v>
      </c>
      <c r="E659" s="11">
        <f>(CHPP_DELAY[[#This Row],[START]]-CHPP_DELAY[[#This Row],[STOP]])*24</f>
        <v>3.5333333333333341</v>
      </c>
      <c r="F659" s="14" t="str" cm="1">
        <f t="array" ref="F659">_xlfn.IFNA(_xlfn.IFS(CHPP_DELAY[[#This Row],[SCH MTN]]&lt;&gt;"","Scheduled",CHPP_DELAY[[#This Row],[UNSCH MTN]]&lt;&gt;"","Unscheduled"),"")</f>
        <v>Unscheduled</v>
      </c>
      <c r="G659" s="26">
        <f>24*(DAY(EOMONTH(CHPP_DELAY[[#This Row],[DATE]],0)))</f>
        <v>744</v>
      </c>
      <c r="H659" s="14">
        <v>0.85</v>
      </c>
      <c r="I659" s="14">
        <v>0.9</v>
      </c>
      <c r="J659" s="14"/>
      <c r="K659" s="14"/>
      <c r="L659" s="3">
        <v>45801</v>
      </c>
      <c r="M659" s="6">
        <v>0.30416666666666664</v>
      </c>
      <c r="N659" s="6">
        <v>0.4513888888888889</v>
      </c>
      <c r="O659" t="s">
        <v>43</v>
      </c>
      <c r="P659" t="s">
        <v>44</v>
      </c>
      <c r="Q659" s="11">
        <v>0.14722222222222225</v>
      </c>
      <c r="S659" t="s">
        <v>155</v>
      </c>
      <c r="Y659" t="s">
        <v>903</v>
      </c>
      <c r="AA659" t="str" cm="1">
        <f t="array" ref="AA659">_xlfn.IFS(AND(CHPP_DELAY[[#This Row],[Column1]]="",CHPP_DELAY[[#This Row],[Column2]]=""),"",CHPP_DELAY[[#This Row],[Column1]]&lt;&gt;"",CHPP_DELAY[[#This Row],[Column1]],CHPP_DELAY[[#This Row],[Column2]]&lt;&gt;"",CHPP_DELAY[[#This Row],[Column2]])</f>
        <v>HM cyclone_pressure_low (due to plate contamination)</v>
      </c>
    </row>
    <row r="660" spans="2:27" x14ac:dyDescent="0.25">
      <c r="B660" s="7">
        <f>_xlfn.ISOWEEKNUM(CHPP_DELAY[[#This Row],[DATE]])</f>
        <v>21</v>
      </c>
      <c r="C660" s="2" t="str">
        <f>UPPER(TEXT(MONTH(CHPP_DELAY[[#This Row],[DATE]])*29,"mmm"))</f>
        <v>MAY</v>
      </c>
      <c r="D660" s="27">
        <f>YEAR(CHPP_DELAY[[#This Row],[DATE]])</f>
        <v>2025</v>
      </c>
      <c r="E660" s="11">
        <f>(CHPP_DELAY[[#This Row],[START]]-CHPP_DELAY[[#This Row],[STOP]])*24</f>
        <v>0.13333333333333286</v>
      </c>
      <c r="F660" s="14" t="str" cm="1">
        <f t="array" ref="F660">_xlfn.IFNA(_xlfn.IFS(CHPP_DELAY[[#This Row],[SCH MTN]]&lt;&gt;"","Scheduled",CHPP_DELAY[[#This Row],[UNSCH MTN]]&lt;&gt;"","Unscheduled"),"")</f>
        <v>Unscheduled</v>
      </c>
      <c r="G660" s="26">
        <f>24*(DAY(EOMONTH(CHPP_DELAY[[#This Row],[DATE]],0)))</f>
        <v>744</v>
      </c>
      <c r="H660" s="14">
        <v>0.85</v>
      </c>
      <c r="I660" s="14">
        <v>0.9</v>
      </c>
      <c r="J660" s="14"/>
      <c r="K660" s="14"/>
      <c r="L660" s="3">
        <v>45801</v>
      </c>
      <c r="M660" s="6">
        <v>0.72291666666666665</v>
      </c>
      <c r="N660" s="6">
        <v>0.72847222222222219</v>
      </c>
      <c r="O660" t="s">
        <v>134</v>
      </c>
      <c r="P660" t="s">
        <v>135</v>
      </c>
      <c r="Q660" s="11">
        <v>5.5555555555555358E-3</v>
      </c>
      <c r="S660" t="s">
        <v>155</v>
      </c>
      <c r="Y660" t="s">
        <v>904</v>
      </c>
      <c r="AA660" t="str" cm="1">
        <f t="array" ref="AA660">_xlfn.IFS(AND(CHPP_DELAY[[#This Row],[Column1]]="",CHPP_DELAY[[#This Row],[Column2]]=""),"",CHPP_DELAY[[#This Row],[Column1]]&lt;&gt;"",CHPP_DELAY[[#This Row],[Column1]],CHPP_DELAY[[#This Row],[Column2]]&lt;&gt;"",CHPP_DELAY[[#This Row],[Column2]])</f>
        <v>Vacuum pump_trip (MTC under investigation)</v>
      </c>
    </row>
    <row r="661" spans="2:27" x14ac:dyDescent="0.25">
      <c r="B661" s="7">
        <f>_xlfn.ISOWEEKNUM(CHPP_DELAY[[#This Row],[DATE]])</f>
        <v>21</v>
      </c>
      <c r="C661" s="2" t="str">
        <f>UPPER(TEXT(MONTH(CHPP_DELAY[[#This Row],[DATE]])*29,"mmm"))</f>
        <v>MAY</v>
      </c>
      <c r="D661" s="27">
        <f>YEAR(CHPP_DELAY[[#This Row],[DATE]])</f>
        <v>2025</v>
      </c>
      <c r="E661" s="11">
        <f>(CHPP_DELAY[[#This Row],[START]]-CHPP_DELAY[[#This Row],[STOP]])*24</f>
        <v>0.25000000000000011</v>
      </c>
      <c r="F661" s="14" t="str" cm="1">
        <f t="array" ref="F661">_xlfn.IFNA(_xlfn.IFS(CHPP_DELAY[[#This Row],[SCH MTN]]&lt;&gt;"","Scheduled",CHPP_DELAY[[#This Row],[UNSCH MTN]]&lt;&gt;"","Unscheduled"),"")</f>
        <v/>
      </c>
      <c r="G661" s="26">
        <f>24*(DAY(EOMONTH(CHPP_DELAY[[#This Row],[DATE]],0)))</f>
        <v>744</v>
      </c>
      <c r="H661" s="14">
        <v>0.85</v>
      </c>
      <c r="I661" s="14">
        <v>0.9</v>
      </c>
      <c r="J661" s="14"/>
      <c r="K661" s="14"/>
      <c r="L661" s="3">
        <v>45801</v>
      </c>
      <c r="M661" s="6">
        <v>6.6666666666666666E-2</v>
      </c>
      <c r="N661" s="6">
        <v>7.7083333333333337E-2</v>
      </c>
      <c r="O661" t="s">
        <v>53</v>
      </c>
      <c r="P661" t="s">
        <v>54</v>
      </c>
      <c r="Q661" s="11">
        <v>1.0416666666666671E-2</v>
      </c>
      <c r="V661" t="s">
        <v>161</v>
      </c>
      <c r="Y661" t="s">
        <v>181</v>
      </c>
      <c r="AA661" t="str" cm="1">
        <f t="array" ref="AA661">_xlfn.IFS(AND(CHPP_DELAY[[#This Row],[Column1]]="",CHPP_DELAY[[#This Row],[Column2]]=""),"",CHPP_DELAY[[#This Row],[Column1]]&lt;&gt;"",CHPP_DELAY[[#This Row],[Column1]],CHPP_DELAY[[#This Row],[Column2]]&lt;&gt;"",CHPP_DELAY[[#This Row],[Column2]])</f>
        <v>Feeder breaker_block (due to sticky material)</v>
      </c>
    </row>
    <row r="662" spans="2:27" x14ac:dyDescent="0.25">
      <c r="B662" s="7">
        <f>_xlfn.ISOWEEKNUM(CHPP_DELAY[[#This Row],[DATE]])</f>
        <v>21</v>
      </c>
      <c r="C662" s="2" t="str">
        <f>UPPER(TEXT(MONTH(CHPP_DELAY[[#This Row],[DATE]])*29,"mmm"))</f>
        <v>MAY</v>
      </c>
      <c r="D662" s="27">
        <f>YEAR(CHPP_DELAY[[#This Row],[DATE]])</f>
        <v>2025</v>
      </c>
      <c r="E662" s="11">
        <f>(CHPP_DELAY[[#This Row],[START]]-CHPP_DELAY[[#This Row],[STOP]])*24</f>
        <v>0.11666666666666692</v>
      </c>
      <c r="F662" s="14" t="str" cm="1">
        <f t="array" ref="F662">_xlfn.IFNA(_xlfn.IFS(CHPP_DELAY[[#This Row],[SCH MTN]]&lt;&gt;"","Scheduled",CHPP_DELAY[[#This Row],[UNSCH MTN]]&lt;&gt;"","Unscheduled"),"")</f>
        <v/>
      </c>
      <c r="G662" s="26">
        <f>24*(DAY(EOMONTH(CHPP_DELAY[[#This Row],[DATE]],0)))</f>
        <v>744</v>
      </c>
      <c r="H662" s="14">
        <v>0.85</v>
      </c>
      <c r="I662" s="14">
        <v>0.9</v>
      </c>
      <c r="J662" s="14"/>
      <c r="K662" s="14"/>
      <c r="L662" s="3">
        <v>45801</v>
      </c>
      <c r="M662" s="6">
        <v>0.14861111111111111</v>
      </c>
      <c r="N662" s="6">
        <v>0.15347222222222223</v>
      </c>
      <c r="O662" t="s">
        <v>81</v>
      </c>
      <c r="P662" t="s">
        <v>82</v>
      </c>
      <c r="Q662" s="11">
        <v>4.8611111111111216E-3</v>
      </c>
      <c r="V662" t="s">
        <v>175</v>
      </c>
      <c r="Y662" t="s">
        <v>905</v>
      </c>
      <c r="AA662" t="str" cm="1">
        <f t="array" ref="AA662">_xlfn.IFS(AND(CHPP_DELAY[[#This Row],[Column1]]="",CHPP_DELAY[[#This Row],[Column2]]=""),"",CHPP_DELAY[[#This Row],[Column1]]&lt;&gt;"",CHPP_DELAY[[#This Row],[Column1]],CHPP_DELAY[[#This Row],[Column2]]&lt;&gt;"",CHPP_DELAY[[#This Row],[Column2]])</f>
        <v>Plant feed bin_low level (due to one loader operator)</v>
      </c>
    </row>
    <row r="663" spans="2:27" x14ac:dyDescent="0.25">
      <c r="B663" s="7">
        <f>_xlfn.ISOWEEKNUM(CHPP_DELAY[[#This Row],[DATE]])</f>
        <v>21</v>
      </c>
      <c r="C663" s="2" t="str">
        <f>UPPER(TEXT(MONTH(CHPP_DELAY[[#This Row],[DATE]])*29,"mmm"))</f>
        <v>MAY</v>
      </c>
      <c r="D663" s="27">
        <f>YEAR(CHPP_DELAY[[#This Row],[DATE]])</f>
        <v>2025</v>
      </c>
      <c r="E663" s="11">
        <f>(CHPP_DELAY[[#This Row],[START]]-CHPP_DELAY[[#This Row],[STOP]])*24</f>
        <v>0.33333333333333348</v>
      </c>
      <c r="F663" s="14" t="str" cm="1">
        <f t="array" ref="F663">_xlfn.IFNA(_xlfn.IFS(CHPP_DELAY[[#This Row],[SCH MTN]]&lt;&gt;"","Scheduled",CHPP_DELAY[[#This Row],[UNSCH MTN]]&lt;&gt;"","Unscheduled"),"")</f>
        <v/>
      </c>
      <c r="G663" s="26">
        <f>24*(DAY(EOMONTH(CHPP_DELAY[[#This Row],[DATE]],0)))</f>
        <v>744</v>
      </c>
      <c r="H663" s="14">
        <v>0.85</v>
      </c>
      <c r="I663" s="14">
        <v>0.9</v>
      </c>
      <c r="J663" s="14"/>
      <c r="K663" s="14"/>
      <c r="L663" s="3">
        <v>45801</v>
      </c>
      <c r="M663" s="6">
        <v>0.17916666666666667</v>
      </c>
      <c r="N663" s="6">
        <v>0.19305555555555556</v>
      </c>
      <c r="O663" t="s">
        <v>81</v>
      </c>
      <c r="P663" t="s">
        <v>82</v>
      </c>
      <c r="Q663" s="11">
        <v>1.3888888888888895E-2</v>
      </c>
      <c r="V663" t="s">
        <v>175</v>
      </c>
      <c r="Y663" t="s">
        <v>905</v>
      </c>
      <c r="AA663" t="str" cm="1">
        <f t="array" ref="AA663">_xlfn.IFS(AND(CHPP_DELAY[[#This Row],[Column1]]="",CHPP_DELAY[[#This Row],[Column2]]=""),"",CHPP_DELAY[[#This Row],[Column1]]&lt;&gt;"",CHPP_DELAY[[#This Row],[Column1]],CHPP_DELAY[[#This Row],[Column2]]&lt;&gt;"",CHPP_DELAY[[#This Row],[Column2]])</f>
        <v>Plant feed bin_low level (due to one loader operator)</v>
      </c>
    </row>
    <row r="664" spans="2:27" x14ac:dyDescent="0.25">
      <c r="B664" s="7">
        <f>_xlfn.ISOWEEKNUM(CHPP_DELAY[[#This Row],[DATE]])</f>
        <v>21</v>
      </c>
      <c r="C664" s="2" t="str">
        <f>UPPER(TEXT(MONTH(CHPP_DELAY[[#This Row],[DATE]])*29,"mmm"))</f>
        <v>MAY</v>
      </c>
      <c r="D664" s="27">
        <f>YEAR(CHPP_DELAY[[#This Row],[DATE]])</f>
        <v>2025</v>
      </c>
      <c r="E664" s="11">
        <f>(CHPP_DELAY[[#This Row],[START]]-CHPP_DELAY[[#This Row],[STOP]])*24</f>
        <v>9.9999999999999645E-2</v>
      </c>
      <c r="F664" s="14" t="str" cm="1">
        <f t="array" ref="F664">_xlfn.IFNA(_xlfn.IFS(CHPP_DELAY[[#This Row],[SCH MTN]]&lt;&gt;"","Scheduled",CHPP_DELAY[[#This Row],[UNSCH MTN]]&lt;&gt;"","Unscheduled"),"")</f>
        <v/>
      </c>
      <c r="G664" s="26">
        <f>24*(DAY(EOMONTH(CHPP_DELAY[[#This Row],[DATE]],0)))</f>
        <v>744</v>
      </c>
      <c r="H664" s="14">
        <v>0.85</v>
      </c>
      <c r="I664" s="14">
        <v>0.9</v>
      </c>
      <c r="J664" s="14"/>
      <c r="K664" s="14"/>
      <c r="L664" s="3">
        <v>45801</v>
      </c>
      <c r="M664" s="6">
        <v>0.2326388888888889</v>
      </c>
      <c r="N664" s="6">
        <v>0.23680555555555555</v>
      </c>
      <c r="O664" t="s">
        <v>19</v>
      </c>
      <c r="P664" t="s">
        <v>20</v>
      </c>
      <c r="Q664" s="11">
        <v>4.1666666666666519E-3</v>
      </c>
      <c r="U664" t="s">
        <v>137</v>
      </c>
      <c r="Y664" t="s">
        <v>180</v>
      </c>
      <c r="AA664" t="str" cm="1">
        <f t="array" ref="AA66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665" spans="2:27" x14ac:dyDescent="0.25">
      <c r="B665" s="7">
        <f>_xlfn.ISOWEEKNUM(CHPP_DELAY[[#This Row],[DATE]])</f>
        <v>21</v>
      </c>
      <c r="C665" s="2" t="str">
        <f>UPPER(TEXT(MONTH(CHPP_DELAY[[#This Row],[DATE]])*29,"mmm"))</f>
        <v>MAY</v>
      </c>
      <c r="D665" s="27">
        <f>YEAR(CHPP_DELAY[[#This Row],[DATE]])</f>
        <v>2025</v>
      </c>
      <c r="E665" s="11">
        <f>(CHPP_DELAY[[#This Row],[START]]-CHPP_DELAY[[#This Row],[STOP]])*24</f>
        <v>0.61666666666666714</v>
      </c>
      <c r="F665" s="14" t="str" cm="1">
        <f t="array" ref="F665">_xlfn.IFNA(_xlfn.IFS(CHPP_DELAY[[#This Row],[SCH MTN]]&lt;&gt;"","Scheduled",CHPP_DELAY[[#This Row],[UNSCH MTN]]&lt;&gt;"","Unscheduled"),"")</f>
        <v>Unscheduled</v>
      </c>
      <c r="G665" s="26">
        <f>24*(DAY(EOMONTH(CHPP_DELAY[[#This Row],[DATE]],0)))</f>
        <v>744</v>
      </c>
      <c r="H665" s="14">
        <v>0.85</v>
      </c>
      <c r="I665" s="14">
        <v>0.9</v>
      </c>
      <c r="J665" s="14"/>
      <c r="K665" s="14"/>
      <c r="L665" s="3">
        <v>45802</v>
      </c>
      <c r="M665" s="6">
        <v>0.57152777777777775</v>
      </c>
      <c r="N665" s="6">
        <v>0.59722222222222221</v>
      </c>
      <c r="O665" t="s">
        <v>16</v>
      </c>
      <c r="P665" t="s">
        <v>17</v>
      </c>
      <c r="Q665" s="11">
        <v>2.5694444444444464E-2</v>
      </c>
      <c r="S665" t="s">
        <v>155</v>
      </c>
      <c r="Y665" t="s">
        <v>203</v>
      </c>
      <c r="AA665" t="str" cm="1">
        <f t="array" ref="AA665">_xlfn.IFS(AND(CHPP_DELAY[[#This Row],[Column1]]="",CHPP_DELAY[[#This Row],[Column2]]=""),"",CHPP_DELAY[[#This Row],[Column1]]&lt;&gt;"",CHPP_DELAY[[#This Row],[Column1]],CHPP_DELAY[[#This Row],[Column2]]&lt;&gt;"",CHPP_DELAY[[#This Row],[Column2]])</f>
        <v>Desliming screen_panel_repair (due to panel broken)</v>
      </c>
    </row>
    <row r="666" spans="2:27" x14ac:dyDescent="0.25">
      <c r="B666" s="7">
        <f>_xlfn.ISOWEEKNUM(CHPP_DELAY[[#This Row],[DATE]])</f>
        <v>21</v>
      </c>
      <c r="C666" s="2" t="str">
        <f>UPPER(TEXT(MONTH(CHPP_DELAY[[#This Row],[DATE]])*29,"mmm"))</f>
        <v>MAY</v>
      </c>
      <c r="D666" s="27">
        <f>YEAR(CHPP_DELAY[[#This Row],[DATE]])</f>
        <v>2025</v>
      </c>
      <c r="E666" s="11">
        <f>(CHPP_DELAY[[#This Row],[START]]-CHPP_DELAY[[#This Row],[STOP]])*24</f>
        <v>0.63333333333333375</v>
      </c>
      <c r="F666" s="14" t="str" cm="1">
        <f t="array" ref="F666">_xlfn.IFNA(_xlfn.IFS(CHPP_DELAY[[#This Row],[SCH MTN]]&lt;&gt;"","Scheduled",CHPP_DELAY[[#This Row],[UNSCH MTN]]&lt;&gt;"","Unscheduled"),"")</f>
        <v/>
      </c>
      <c r="G666" s="26">
        <f>24*(DAY(EOMONTH(CHPP_DELAY[[#This Row],[DATE]],0)))</f>
        <v>744</v>
      </c>
      <c r="H666" s="14">
        <v>0.85</v>
      </c>
      <c r="I666" s="14">
        <v>0.9</v>
      </c>
      <c r="J666" s="14"/>
      <c r="K666" s="14"/>
      <c r="L666" s="3">
        <v>45802</v>
      </c>
      <c r="M666" s="6">
        <v>0.75694444444444442</v>
      </c>
      <c r="N666" s="6">
        <v>0.78333333333333333</v>
      </c>
      <c r="O666" t="s">
        <v>81</v>
      </c>
      <c r="P666" t="s">
        <v>82</v>
      </c>
      <c r="Q666" s="11">
        <v>2.6388888888888906E-2</v>
      </c>
      <c r="V666" t="s">
        <v>179</v>
      </c>
      <c r="Y666" t="s">
        <v>205</v>
      </c>
      <c r="AA666" t="str" cm="1">
        <f t="array" ref="AA666">_xlfn.IFS(AND(CHPP_DELAY[[#This Row],[Column1]]="",CHPP_DELAY[[#This Row],[Column2]]=""),"",CHPP_DELAY[[#This Row],[Column1]]&lt;&gt;"",CHPP_DELAY[[#This Row],[Column1]],CHPP_DELAY[[#This Row],[Column2]]&lt;&gt;"",CHPP_DELAY[[#This Row],[Column2]])</f>
        <v>Plant feed bin_low level (due to change shift)</v>
      </c>
    </row>
    <row r="667" spans="2:27" x14ac:dyDescent="0.25">
      <c r="B667" s="7">
        <f>_xlfn.ISOWEEKNUM(CHPP_DELAY[[#This Row],[DATE]])</f>
        <v>21</v>
      </c>
      <c r="C667" s="2" t="str">
        <f>UPPER(TEXT(MONTH(CHPP_DELAY[[#This Row],[DATE]])*29,"mmm"))</f>
        <v>MAY</v>
      </c>
      <c r="D667" s="27">
        <f>YEAR(CHPP_DELAY[[#This Row],[DATE]])</f>
        <v>2025</v>
      </c>
      <c r="E667" s="11">
        <f>(CHPP_DELAY[[#This Row],[START]]-CHPP_DELAY[[#This Row],[STOP]])*24</f>
        <v>0.11666666666666659</v>
      </c>
      <c r="F667" s="14" t="str" cm="1">
        <f t="array" ref="F667">_xlfn.IFNA(_xlfn.IFS(CHPP_DELAY[[#This Row],[SCH MTN]]&lt;&gt;"","Scheduled",CHPP_DELAY[[#This Row],[UNSCH MTN]]&lt;&gt;"","Unscheduled"),"")</f>
        <v/>
      </c>
      <c r="G667" s="26">
        <f>24*(DAY(EOMONTH(CHPP_DELAY[[#This Row],[DATE]],0)))</f>
        <v>744</v>
      </c>
      <c r="H667" s="14">
        <v>0.85</v>
      </c>
      <c r="I667" s="14">
        <v>0.9</v>
      </c>
      <c r="J667" s="14"/>
      <c r="K667" s="14"/>
      <c r="L667" s="3">
        <v>45802</v>
      </c>
      <c r="M667" s="6">
        <v>5.0694444444444445E-2</v>
      </c>
      <c r="N667" s="6">
        <v>5.5555555555555552E-2</v>
      </c>
      <c r="O667" t="s">
        <v>187</v>
      </c>
      <c r="P667" t="s">
        <v>188</v>
      </c>
      <c r="Q667" s="11">
        <v>4.8611111111111077E-3</v>
      </c>
      <c r="V667" t="s">
        <v>189</v>
      </c>
      <c r="Y667" t="s">
        <v>906</v>
      </c>
      <c r="AA667" t="str" cm="1">
        <f t="array" ref="AA667">_xlfn.IFS(AND(CHPP_DELAY[[#This Row],[Column1]]="",CHPP_DELAY[[#This Row],[Column2]]=""),"",CHPP_DELAY[[#This Row],[Column1]]&lt;&gt;"",CHPP_DELAY[[#This Row],[Column1]],CHPP_DELAY[[#This Row],[Column2]]&lt;&gt;"",CHPP_DELAY[[#This Row],[Column2]])</f>
        <v>Reject emergency yard_full (due to slippery)</v>
      </c>
    </row>
    <row r="668" spans="2:27" x14ac:dyDescent="0.25">
      <c r="B668" s="7">
        <f>_xlfn.ISOWEEKNUM(CHPP_DELAY[[#This Row],[DATE]])</f>
        <v>21</v>
      </c>
      <c r="C668" s="2" t="str">
        <f>UPPER(TEXT(MONTH(CHPP_DELAY[[#This Row],[DATE]])*29,"mmm"))</f>
        <v>MAY</v>
      </c>
      <c r="D668" s="27">
        <f>YEAR(CHPP_DELAY[[#This Row],[DATE]])</f>
        <v>2025</v>
      </c>
      <c r="E668" s="11">
        <f>(CHPP_DELAY[[#This Row],[START]]-CHPP_DELAY[[#This Row],[STOP]])*24</f>
        <v>4.4000000000000004</v>
      </c>
      <c r="F668" s="14" t="str" cm="1">
        <f t="array" ref="F668">_xlfn.IFNA(_xlfn.IFS(CHPP_DELAY[[#This Row],[SCH MTN]]&lt;&gt;"","Scheduled",CHPP_DELAY[[#This Row],[UNSCH MTN]]&lt;&gt;"","Unscheduled"),"")</f>
        <v/>
      </c>
      <c r="G668" s="26">
        <f>24*(DAY(EOMONTH(CHPP_DELAY[[#This Row],[DATE]],0)))</f>
        <v>744</v>
      </c>
      <c r="H668" s="14">
        <v>0.85</v>
      </c>
      <c r="I668" s="14">
        <v>0.9</v>
      </c>
      <c r="J668" s="14"/>
      <c r="K668" s="14"/>
      <c r="L668" s="3">
        <v>45802</v>
      </c>
      <c r="M668" s="6">
        <v>6.6666666666666666E-2</v>
      </c>
      <c r="N668" s="6">
        <v>0.25</v>
      </c>
      <c r="O668" t="s">
        <v>187</v>
      </c>
      <c r="P668" t="s">
        <v>188</v>
      </c>
      <c r="Q668" s="11">
        <v>0.18333333333333335</v>
      </c>
      <c r="V668" t="s">
        <v>189</v>
      </c>
      <c r="Y668" t="s">
        <v>906</v>
      </c>
      <c r="AA668" t="str" cm="1">
        <f t="array" ref="AA668">_xlfn.IFS(AND(CHPP_DELAY[[#This Row],[Column1]]="",CHPP_DELAY[[#This Row],[Column2]]=""),"",CHPP_DELAY[[#This Row],[Column1]]&lt;&gt;"",CHPP_DELAY[[#This Row],[Column1]],CHPP_DELAY[[#This Row],[Column2]]&lt;&gt;"",CHPP_DELAY[[#This Row],[Column2]])</f>
        <v>Reject emergency yard_full (due to slippery)</v>
      </c>
    </row>
    <row r="669" spans="2:27" x14ac:dyDescent="0.25">
      <c r="B669" s="7">
        <f>_xlfn.ISOWEEKNUM(CHPP_DELAY[[#This Row],[DATE]])</f>
        <v>22</v>
      </c>
      <c r="C669" s="2" t="str">
        <f>UPPER(TEXT(MONTH(CHPP_DELAY[[#This Row],[DATE]])*29,"mmm"))</f>
        <v>MAY</v>
      </c>
      <c r="D669" s="27">
        <f>YEAR(CHPP_DELAY[[#This Row],[DATE]])</f>
        <v>2025</v>
      </c>
      <c r="E669" s="11">
        <f>(CHPP_DELAY[[#This Row],[START]]-CHPP_DELAY[[#This Row],[STOP]])*24</f>
        <v>11.066666666666666</v>
      </c>
      <c r="F669" s="14" t="str" cm="1">
        <f t="array" ref="F669">_xlfn.IFNA(_xlfn.IFS(CHPP_DELAY[[#This Row],[SCH MTN]]&lt;&gt;"","Scheduled",CHPP_DELAY[[#This Row],[UNSCH MTN]]&lt;&gt;"","Unscheduled"),"")</f>
        <v/>
      </c>
      <c r="G669" s="26">
        <f>24*(DAY(EOMONTH(CHPP_DELAY[[#This Row],[DATE]],0)))</f>
        <v>744</v>
      </c>
      <c r="H669" s="14">
        <v>0.85</v>
      </c>
      <c r="I669" s="14">
        <v>0.9</v>
      </c>
      <c r="J669" s="14"/>
      <c r="K669" s="14"/>
      <c r="L669" s="3">
        <v>45803</v>
      </c>
      <c r="M669" s="6">
        <v>0.25</v>
      </c>
      <c r="N669" s="6">
        <v>0.71111111111111114</v>
      </c>
      <c r="O669" t="s">
        <v>187</v>
      </c>
      <c r="P669" t="s">
        <v>188</v>
      </c>
      <c r="Q669" s="11">
        <v>0.46111111111111114</v>
      </c>
      <c r="V669" t="s">
        <v>189</v>
      </c>
      <c r="Y669" t="s">
        <v>906</v>
      </c>
      <c r="AA669" t="str" cm="1">
        <f t="array" ref="AA669">_xlfn.IFS(AND(CHPP_DELAY[[#This Row],[Column1]]="",CHPP_DELAY[[#This Row],[Column2]]=""),"",CHPP_DELAY[[#This Row],[Column1]]&lt;&gt;"",CHPP_DELAY[[#This Row],[Column1]],CHPP_DELAY[[#This Row],[Column2]]&lt;&gt;"",CHPP_DELAY[[#This Row],[Column2]])</f>
        <v>Reject emergency yard_full (due to slippery)</v>
      </c>
    </row>
    <row r="670" spans="2:27" x14ac:dyDescent="0.25">
      <c r="B670" s="7">
        <f>_xlfn.ISOWEEKNUM(CHPP_DELAY[[#This Row],[DATE]])</f>
        <v>22</v>
      </c>
      <c r="C670" s="2" t="str">
        <f>UPPER(TEXT(MONTH(CHPP_DELAY[[#This Row],[DATE]])*29,"mmm"))</f>
        <v>MAY</v>
      </c>
      <c r="D670" s="27">
        <f>YEAR(CHPP_DELAY[[#This Row],[DATE]])</f>
        <v>2025</v>
      </c>
      <c r="E670" s="11">
        <f>(CHPP_DELAY[[#This Row],[START]]-CHPP_DELAY[[#This Row],[STOP]])*24</f>
        <v>4.3666666666666671</v>
      </c>
      <c r="F670" s="14" t="str" cm="1">
        <f t="array" ref="F670">_xlfn.IFNA(_xlfn.IFS(CHPP_DELAY[[#This Row],[SCH MTN]]&lt;&gt;"","Scheduled",CHPP_DELAY[[#This Row],[UNSCH MTN]]&lt;&gt;"","Unscheduled"),"")</f>
        <v/>
      </c>
      <c r="G670" s="26">
        <f>24*(DAY(EOMONTH(CHPP_DELAY[[#This Row],[DATE]],0)))</f>
        <v>744</v>
      </c>
      <c r="H670" s="14">
        <v>0.85</v>
      </c>
      <c r="I670" s="14">
        <v>0.9</v>
      </c>
      <c r="J670" s="14"/>
      <c r="K670" s="14"/>
      <c r="L670" s="3">
        <v>45803</v>
      </c>
      <c r="M670" s="6">
        <v>6.805555555555555E-2</v>
      </c>
      <c r="N670" s="6">
        <v>0.25</v>
      </c>
      <c r="O670" t="s">
        <v>187</v>
      </c>
      <c r="P670" t="s">
        <v>188</v>
      </c>
      <c r="Q670" s="11">
        <v>0.18194444444444446</v>
      </c>
      <c r="V670" t="s">
        <v>189</v>
      </c>
      <c r="Y670" t="s">
        <v>906</v>
      </c>
      <c r="AA670" t="str" cm="1">
        <f t="array" ref="AA670">_xlfn.IFS(AND(CHPP_DELAY[[#This Row],[Column1]]="",CHPP_DELAY[[#This Row],[Column2]]=""),"",CHPP_DELAY[[#This Row],[Column1]]&lt;&gt;"",CHPP_DELAY[[#This Row],[Column1]],CHPP_DELAY[[#This Row],[Column2]]&lt;&gt;"",CHPP_DELAY[[#This Row],[Column2]])</f>
        <v>Reject emergency yard_full (due to slippery)</v>
      </c>
    </row>
    <row r="671" spans="2:27" x14ac:dyDescent="0.25">
      <c r="B671" s="7">
        <f>_xlfn.ISOWEEKNUM(CHPP_DELAY[[#This Row],[DATE]])</f>
        <v>22</v>
      </c>
      <c r="C671" s="2" t="str">
        <f>UPPER(TEXT(MONTH(CHPP_DELAY[[#This Row],[DATE]])*29,"mmm"))</f>
        <v>MAY</v>
      </c>
      <c r="D671" s="27">
        <f>YEAR(CHPP_DELAY[[#This Row],[DATE]])</f>
        <v>2025</v>
      </c>
      <c r="E671" s="11">
        <f>(CHPP_DELAY[[#This Row],[START]]-CHPP_DELAY[[#This Row],[STOP]])*24</f>
        <v>18.75</v>
      </c>
      <c r="F671" s="14" t="str" cm="1">
        <f t="array" ref="F671">_xlfn.IFNA(_xlfn.IFS(CHPP_DELAY[[#This Row],[SCH MTN]]&lt;&gt;"","Scheduled",CHPP_DELAY[[#This Row],[UNSCH MTN]]&lt;&gt;"","Unscheduled"),"")</f>
        <v/>
      </c>
      <c r="G671" s="26">
        <f>24*(DAY(EOMONTH(CHPP_DELAY[[#This Row],[DATE]],0)))</f>
        <v>744</v>
      </c>
      <c r="H671" s="14">
        <v>0.85</v>
      </c>
      <c r="I671" s="14">
        <v>0.9</v>
      </c>
      <c r="J671" s="14"/>
      <c r="K671" s="14"/>
      <c r="L671" s="3">
        <v>45804</v>
      </c>
      <c r="M671" s="6">
        <v>0.25</v>
      </c>
      <c r="N671" s="6">
        <v>1.03125</v>
      </c>
      <c r="O671" t="s">
        <v>187</v>
      </c>
      <c r="P671" t="s">
        <v>188</v>
      </c>
      <c r="Q671" s="11">
        <v>0.78125</v>
      </c>
      <c r="V671" t="s">
        <v>189</v>
      </c>
      <c r="Y671" t="s">
        <v>688</v>
      </c>
      <c r="AA671" t="str" cm="1">
        <f t="array" ref="AA671">_xlfn.IFS(AND(CHPP_DELAY[[#This Row],[Column1]]="",CHPP_DELAY[[#This Row],[Column2]]=""),"",CHPP_DELAY[[#This Row],[Column1]]&lt;&gt;"",CHPP_DELAY[[#This Row],[Column1]],CHPP_DELAY[[#This Row],[Column2]]&lt;&gt;"",CHPP_DELAY[[#This Row],[Column2]])</f>
        <v>Reject emergency yard_full  (due to rain and slippery at reject disposal access)</v>
      </c>
    </row>
    <row r="672" spans="2:27" x14ac:dyDescent="0.25">
      <c r="B672" s="7">
        <f>_xlfn.ISOWEEKNUM(CHPP_DELAY[[#This Row],[DATE]])</f>
        <v>22</v>
      </c>
      <c r="C672" s="2" t="str">
        <f>UPPER(TEXT(MONTH(CHPP_DELAY[[#This Row],[DATE]])*29,"mmm"))</f>
        <v>MAY</v>
      </c>
      <c r="D672" s="27">
        <f>YEAR(CHPP_DELAY[[#This Row],[DATE]])</f>
        <v>2025</v>
      </c>
      <c r="E672" s="11">
        <f>(CHPP_DELAY[[#This Row],[START]]-CHPP_DELAY[[#This Row],[STOP]])*24</f>
        <v>0.18333333333333335</v>
      </c>
      <c r="F672" s="14" t="str" cm="1">
        <f t="array" ref="F672">_xlfn.IFNA(_xlfn.IFS(CHPP_DELAY[[#This Row],[SCH MTN]]&lt;&gt;"","Scheduled",CHPP_DELAY[[#This Row],[UNSCH MTN]]&lt;&gt;"","Unscheduled"),"")</f>
        <v>Unscheduled</v>
      </c>
      <c r="G672" s="26">
        <f>24*(DAY(EOMONTH(CHPP_DELAY[[#This Row],[DATE]],0)))</f>
        <v>744</v>
      </c>
      <c r="H672" s="14">
        <v>0.85</v>
      </c>
      <c r="I672" s="14">
        <v>0.9</v>
      </c>
      <c r="J672" s="14"/>
      <c r="K672" s="14"/>
      <c r="L672" s="3">
        <v>45804</v>
      </c>
      <c r="M672" s="6">
        <v>5.1388888888888887E-2</v>
      </c>
      <c r="N672" s="6">
        <v>5.9027777777777776E-2</v>
      </c>
      <c r="O672" t="s">
        <v>14</v>
      </c>
      <c r="P672" t="s">
        <v>15</v>
      </c>
      <c r="Q672" s="11">
        <v>7.6388888888888895E-3</v>
      </c>
      <c r="S672" t="s">
        <v>155</v>
      </c>
      <c r="Y672" t="s">
        <v>786</v>
      </c>
      <c r="AA672" t="str" cm="1">
        <f t="array" ref="AA672">_xlfn.IFS(AND(CHPP_DELAY[[#This Row],[Column1]]="",CHPP_DELAY[[#This Row],[Column2]]=""),"",CHPP_DELAY[[#This Row],[Column1]]&lt;&gt;"",CHPP_DELAY[[#This Row],[Column1]],CHPP_DELAY[[#This Row],[Column2]]&lt;&gt;"",CHPP_DELAY[[#This Row],[Column2]])</f>
        <v>Reject sampler_hammer instream (due to problem in motor brake)</v>
      </c>
    </row>
    <row r="673" spans="2:27" x14ac:dyDescent="0.25">
      <c r="B673" s="7">
        <f>_xlfn.ISOWEEKNUM(CHPP_DELAY[[#This Row],[DATE]])</f>
        <v>22</v>
      </c>
      <c r="C673" s="2" t="str">
        <f>UPPER(TEXT(MONTH(CHPP_DELAY[[#This Row],[DATE]])*29,"mmm"))</f>
        <v>MAY</v>
      </c>
      <c r="D673" s="27">
        <f>YEAR(CHPP_DELAY[[#This Row],[DATE]])</f>
        <v>2025</v>
      </c>
      <c r="E673" s="11">
        <f>(CHPP_DELAY[[#This Row],[START]]-CHPP_DELAY[[#This Row],[STOP]])*24</f>
        <v>0.76666666666666661</v>
      </c>
      <c r="F673" s="14" t="str" cm="1">
        <f t="array" ref="F673">_xlfn.IFNA(_xlfn.IFS(CHPP_DELAY[[#This Row],[SCH MTN]]&lt;&gt;"","Scheduled",CHPP_DELAY[[#This Row],[UNSCH MTN]]&lt;&gt;"","Unscheduled"),"")</f>
        <v>Unscheduled</v>
      </c>
      <c r="G673" s="26">
        <f>24*(DAY(EOMONTH(CHPP_DELAY[[#This Row],[DATE]],0)))</f>
        <v>744</v>
      </c>
      <c r="H673" s="14">
        <v>0.85</v>
      </c>
      <c r="I673" s="14">
        <v>0.9</v>
      </c>
      <c r="J673" s="14"/>
      <c r="K673" s="14"/>
      <c r="L673" s="3">
        <v>45805</v>
      </c>
      <c r="M673" s="6">
        <v>0.6166666666666667</v>
      </c>
      <c r="N673" s="6">
        <v>0.64861111111111114</v>
      </c>
      <c r="O673" t="s">
        <v>14</v>
      </c>
      <c r="P673" t="s">
        <v>15</v>
      </c>
      <c r="Q673" s="11">
        <v>3.1944444444444442E-2</v>
      </c>
      <c r="S673" t="s">
        <v>155</v>
      </c>
      <c r="Y673" t="s">
        <v>786</v>
      </c>
      <c r="AA673" t="str" cm="1">
        <f t="array" ref="AA673">_xlfn.IFS(AND(CHPP_DELAY[[#This Row],[Column1]]="",CHPP_DELAY[[#This Row],[Column2]]=""),"",CHPP_DELAY[[#This Row],[Column1]]&lt;&gt;"",CHPP_DELAY[[#This Row],[Column1]],CHPP_DELAY[[#This Row],[Column2]]&lt;&gt;"",CHPP_DELAY[[#This Row],[Column2]])</f>
        <v>Reject sampler_hammer instream (due to problem in motor brake)</v>
      </c>
    </row>
    <row r="674" spans="2:27" x14ac:dyDescent="0.25">
      <c r="B674" s="7">
        <f>_xlfn.ISOWEEKNUM(CHPP_DELAY[[#This Row],[DATE]])</f>
        <v>22</v>
      </c>
      <c r="C674" s="2" t="str">
        <f>UPPER(TEXT(MONTH(CHPP_DELAY[[#This Row],[DATE]])*29,"mmm"))</f>
        <v>MAY</v>
      </c>
      <c r="D674" s="27">
        <f>YEAR(CHPP_DELAY[[#This Row],[DATE]])</f>
        <v>2025</v>
      </c>
      <c r="E674" s="11">
        <f>(CHPP_DELAY[[#This Row],[START]]-CHPP_DELAY[[#This Row],[STOP]])*24</f>
        <v>0.19999999999999929</v>
      </c>
      <c r="F674" s="14" t="str" cm="1">
        <f t="array" ref="F674">_xlfn.IFNA(_xlfn.IFS(CHPP_DELAY[[#This Row],[SCH MTN]]&lt;&gt;"","Scheduled",CHPP_DELAY[[#This Row],[UNSCH MTN]]&lt;&gt;"","Unscheduled"),"")</f>
        <v>Unscheduled</v>
      </c>
      <c r="G674" s="26">
        <f>24*(DAY(EOMONTH(CHPP_DELAY[[#This Row],[DATE]],0)))</f>
        <v>744</v>
      </c>
      <c r="H674" s="14">
        <v>0.85</v>
      </c>
      <c r="I674" s="14">
        <v>0.9</v>
      </c>
      <c r="J674" s="14"/>
      <c r="K674" s="14"/>
      <c r="L674" s="3">
        <v>45805</v>
      </c>
      <c r="M674" s="6">
        <v>0.99027777777777781</v>
      </c>
      <c r="N674" s="6">
        <v>0.99861111111111112</v>
      </c>
      <c r="O674" t="s">
        <v>16</v>
      </c>
      <c r="P674" t="s">
        <v>17</v>
      </c>
      <c r="Q674" s="11">
        <v>8.3333333333333037E-3</v>
      </c>
      <c r="S674" t="s">
        <v>155</v>
      </c>
      <c r="Y674" t="s">
        <v>907</v>
      </c>
      <c r="AA674" t="str" cm="1">
        <f t="array" ref="AA674">_xlfn.IFS(AND(CHPP_DELAY[[#This Row],[Column1]]="",CHPP_DELAY[[#This Row],[Column2]]=""),"",CHPP_DELAY[[#This Row],[Column1]]&lt;&gt;"",CHPP_DELAY[[#This Row],[Column1]],CHPP_DELAY[[#This Row],[Column2]]&lt;&gt;"",CHPP_DELAY[[#This Row],[Column2]])</f>
        <v>Desliming screen_underpan_block (due to Panel 3E broken)</v>
      </c>
    </row>
    <row r="675" spans="2:27" x14ac:dyDescent="0.25">
      <c r="B675" s="7">
        <f>_xlfn.ISOWEEKNUM(CHPP_DELAY[[#This Row],[DATE]])</f>
        <v>22</v>
      </c>
      <c r="C675" s="2" t="str">
        <f>UPPER(TEXT(MONTH(CHPP_DELAY[[#This Row],[DATE]])*29,"mmm"))</f>
        <v>MAY</v>
      </c>
      <c r="D675" s="27">
        <f>YEAR(CHPP_DELAY[[#This Row],[DATE]])</f>
        <v>2025</v>
      </c>
      <c r="E675" s="11">
        <f>(CHPP_DELAY[[#This Row],[START]]-CHPP_DELAY[[#This Row],[STOP]])*24</f>
        <v>0.15000000000000013</v>
      </c>
      <c r="F675" s="14" t="str" cm="1">
        <f t="array" ref="F675">_xlfn.IFNA(_xlfn.IFS(CHPP_DELAY[[#This Row],[SCH MTN]]&lt;&gt;"","Scheduled",CHPP_DELAY[[#This Row],[UNSCH MTN]]&lt;&gt;"","Unscheduled"),"")</f>
        <v>Unscheduled</v>
      </c>
      <c r="G675" s="26">
        <f>24*(DAY(EOMONTH(CHPP_DELAY[[#This Row],[DATE]],0)))</f>
        <v>744</v>
      </c>
      <c r="H675" s="14">
        <v>0.85</v>
      </c>
      <c r="I675" s="14">
        <v>0.9</v>
      </c>
      <c r="J675" s="14"/>
      <c r="K675" s="14"/>
      <c r="L675" s="3">
        <v>45805</v>
      </c>
      <c r="M675" s="6">
        <v>0.12430555555555556</v>
      </c>
      <c r="N675" s="6">
        <v>0.13055555555555556</v>
      </c>
      <c r="O675" t="s">
        <v>16</v>
      </c>
      <c r="P675" t="s">
        <v>17</v>
      </c>
      <c r="Q675" s="11">
        <v>6.2500000000000056E-3</v>
      </c>
      <c r="S675" t="s">
        <v>155</v>
      </c>
      <c r="Y675" t="s">
        <v>907</v>
      </c>
      <c r="AA675" t="str" cm="1">
        <f t="array" ref="AA675">_xlfn.IFS(AND(CHPP_DELAY[[#This Row],[Column1]]="",CHPP_DELAY[[#This Row],[Column2]]=""),"",CHPP_DELAY[[#This Row],[Column1]]&lt;&gt;"",CHPP_DELAY[[#This Row],[Column1]],CHPP_DELAY[[#This Row],[Column2]]&lt;&gt;"",CHPP_DELAY[[#This Row],[Column2]])</f>
        <v>Desliming screen_underpan_block (due to Panel 3E broken)</v>
      </c>
    </row>
    <row r="676" spans="2:27" x14ac:dyDescent="0.25">
      <c r="B676" s="7">
        <f>_xlfn.ISOWEEKNUM(CHPP_DELAY[[#This Row],[DATE]])</f>
        <v>22</v>
      </c>
      <c r="C676" s="2" t="str">
        <f>UPPER(TEXT(MONTH(CHPP_DELAY[[#This Row],[DATE]])*29,"mmm"))</f>
        <v>MAY</v>
      </c>
      <c r="D676" s="27">
        <f>YEAR(CHPP_DELAY[[#This Row],[DATE]])</f>
        <v>2025</v>
      </c>
      <c r="E676" s="11">
        <f>(CHPP_DELAY[[#This Row],[START]]-CHPP_DELAY[[#This Row],[STOP]])*24</f>
        <v>0.31666666666666554</v>
      </c>
      <c r="F676" s="14" t="str" cm="1">
        <f t="array" ref="F676">_xlfn.IFNA(_xlfn.IFS(CHPP_DELAY[[#This Row],[SCH MTN]]&lt;&gt;"","Scheduled",CHPP_DELAY[[#This Row],[UNSCH MTN]]&lt;&gt;"","Unscheduled"),"")</f>
        <v>Unscheduled</v>
      </c>
      <c r="G676" s="26">
        <f>24*(DAY(EOMONTH(CHPP_DELAY[[#This Row],[DATE]],0)))</f>
        <v>744</v>
      </c>
      <c r="H676" s="14">
        <v>0.85</v>
      </c>
      <c r="I676" s="14">
        <v>0.9</v>
      </c>
      <c r="J676" s="14"/>
      <c r="K676" s="14"/>
      <c r="L676" s="3">
        <v>45806</v>
      </c>
      <c r="M676" s="6">
        <v>0.47708333333333336</v>
      </c>
      <c r="N676" s="6">
        <v>0.49027777777777776</v>
      </c>
      <c r="O676" t="s">
        <v>26</v>
      </c>
      <c r="P676" t="s">
        <v>27</v>
      </c>
      <c r="Q676" s="11">
        <v>1.3194444444444398E-2</v>
      </c>
      <c r="S676" t="s">
        <v>155</v>
      </c>
      <c r="Y676" t="s">
        <v>908</v>
      </c>
      <c r="AA676" t="str" cm="1">
        <f t="array" ref="AA676">_xlfn.IFS(AND(CHPP_DELAY[[#This Row],[Column1]]="",CHPP_DELAY[[#This Row],[Column2]]=""),"",CHPP_DELAY[[#This Row],[Column1]]&lt;&gt;"",CHPP_DELAY[[#This Row],[Column1]],CHPP_DELAY[[#This Row],[Column2]]&lt;&gt;"",CHPP_DELAY[[#This Row],[Column2]])</f>
        <v>Product collector conveyor_stop no indication (due to Communication disconnected due to troubleshooting at MCC#01's communication network)</v>
      </c>
    </row>
    <row r="677" spans="2:27" x14ac:dyDescent="0.25">
      <c r="B677" s="7">
        <f>_xlfn.ISOWEEKNUM(CHPP_DELAY[[#This Row],[DATE]])</f>
        <v>22</v>
      </c>
      <c r="C677" s="2" t="str">
        <f>UPPER(TEXT(MONTH(CHPP_DELAY[[#This Row],[DATE]])*29,"mmm"))</f>
        <v>MAY</v>
      </c>
      <c r="D677" s="27">
        <f>YEAR(CHPP_DELAY[[#This Row],[DATE]])</f>
        <v>2025</v>
      </c>
      <c r="E677" s="11">
        <f>(CHPP_DELAY[[#This Row],[START]]-CHPP_DELAY[[#This Row],[STOP]])*24</f>
        <v>0.60000000000000053</v>
      </c>
      <c r="F677" s="14" t="str" cm="1">
        <f t="array" ref="F677">_xlfn.IFNA(_xlfn.IFS(CHPP_DELAY[[#This Row],[SCH MTN]]&lt;&gt;"","Scheduled",CHPP_DELAY[[#This Row],[UNSCH MTN]]&lt;&gt;"","Unscheduled"),"")</f>
        <v>Unscheduled</v>
      </c>
      <c r="G677" s="26">
        <f>24*(DAY(EOMONTH(CHPP_DELAY[[#This Row],[DATE]],0)))</f>
        <v>744</v>
      </c>
      <c r="H677" s="14">
        <v>0.85</v>
      </c>
      <c r="I677" s="14">
        <v>0.9</v>
      </c>
      <c r="J677" s="14"/>
      <c r="K677" s="14"/>
      <c r="L677" s="3">
        <v>45806</v>
      </c>
      <c r="M677" s="6">
        <v>0.80972222222222223</v>
      </c>
      <c r="N677" s="6">
        <v>0.83472222222222225</v>
      </c>
      <c r="O677" t="s">
        <v>16</v>
      </c>
      <c r="P677" t="s">
        <v>17</v>
      </c>
      <c r="Q677" s="11">
        <v>2.5000000000000022E-2</v>
      </c>
      <c r="S677" t="s">
        <v>155</v>
      </c>
      <c r="Y677" t="s">
        <v>203</v>
      </c>
      <c r="AA677" t="str" cm="1">
        <f t="array" ref="AA677">_xlfn.IFS(AND(CHPP_DELAY[[#This Row],[Column1]]="",CHPP_DELAY[[#This Row],[Column2]]=""),"",CHPP_DELAY[[#This Row],[Column1]]&lt;&gt;"",CHPP_DELAY[[#This Row],[Column1]],CHPP_DELAY[[#This Row],[Column2]]&lt;&gt;"",CHPP_DELAY[[#This Row],[Column2]])</f>
        <v>Desliming screen_panel_repair (due to panel broken)</v>
      </c>
    </row>
    <row r="678" spans="2:27" x14ac:dyDescent="0.25">
      <c r="B678" s="7">
        <f>_xlfn.ISOWEEKNUM(CHPP_DELAY[[#This Row],[DATE]])</f>
        <v>22</v>
      </c>
      <c r="C678" s="2" t="str">
        <f>UPPER(TEXT(MONTH(CHPP_DELAY[[#This Row],[DATE]])*29,"mmm"))</f>
        <v>MAY</v>
      </c>
      <c r="D678" s="27">
        <f>YEAR(CHPP_DELAY[[#This Row],[DATE]])</f>
        <v>2025</v>
      </c>
      <c r="E678" s="11">
        <f>(CHPP_DELAY[[#This Row],[START]]-CHPP_DELAY[[#This Row],[STOP]])*24</f>
        <v>1.1666666666666665</v>
      </c>
      <c r="F678" s="14" t="str" cm="1">
        <f t="array" ref="F678">_xlfn.IFNA(_xlfn.IFS(CHPP_DELAY[[#This Row],[SCH MTN]]&lt;&gt;"","Scheduled",CHPP_DELAY[[#This Row],[UNSCH MTN]]&lt;&gt;"","Unscheduled"),"")</f>
        <v/>
      </c>
      <c r="G678" s="26">
        <f>24*(DAY(EOMONTH(CHPP_DELAY[[#This Row],[DATE]],0)))</f>
        <v>744</v>
      </c>
      <c r="H678" s="14">
        <v>0.85</v>
      </c>
      <c r="I678" s="14">
        <v>0.9</v>
      </c>
      <c r="J678" s="14"/>
      <c r="K678" s="14"/>
      <c r="L678" s="3">
        <v>45807</v>
      </c>
      <c r="M678" s="6">
        <v>0.28194444444444444</v>
      </c>
      <c r="N678" s="6">
        <v>0.33055555555555555</v>
      </c>
      <c r="O678" t="s">
        <v>81</v>
      </c>
      <c r="P678" t="s">
        <v>82</v>
      </c>
      <c r="Q678" s="11">
        <v>4.8611111111111105E-2</v>
      </c>
      <c r="V678" t="s">
        <v>179</v>
      </c>
      <c r="Y678" t="s">
        <v>819</v>
      </c>
      <c r="AA678" t="str" cm="1">
        <f t="array" ref="AA678">_xlfn.IFS(AND(CHPP_DELAY[[#This Row],[Column1]]="",CHPP_DELAY[[#This Row],[Column2]]=""),"",CHPP_DELAY[[#This Row],[Column1]]&lt;&gt;"",CHPP_DELAY[[#This Row],[Column1]],CHPP_DELAY[[#This Row],[Column2]]&lt;&gt;"",CHPP_DELAY[[#This Row],[Column2]])</f>
        <v>Plant feed bin_low level (due to no Loader operator)</v>
      </c>
    </row>
    <row r="679" spans="2:27" x14ac:dyDescent="0.25">
      <c r="B679" s="7">
        <f>_xlfn.ISOWEEKNUM(CHPP_DELAY[[#This Row],[DATE]])</f>
        <v>22</v>
      </c>
      <c r="C679" s="2" t="str">
        <f>UPPER(TEXT(MONTH(CHPP_DELAY[[#This Row],[DATE]])*29,"mmm"))</f>
        <v>MAY</v>
      </c>
      <c r="D679" s="27">
        <f>YEAR(CHPP_DELAY[[#This Row],[DATE]])</f>
        <v>2025</v>
      </c>
      <c r="E679" s="11">
        <f>(CHPP_DELAY[[#This Row],[START]]-CHPP_DELAY[[#This Row],[STOP]])*24</f>
        <v>0.98333333333333384</v>
      </c>
      <c r="F679" s="14" t="str" cm="1">
        <f t="array" ref="F679">_xlfn.IFNA(_xlfn.IFS(CHPP_DELAY[[#This Row],[SCH MTN]]&lt;&gt;"","Scheduled",CHPP_DELAY[[#This Row],[UNSCH MTN]]&lt;&gt;"","Unscheduled"),"")</f>
        <v/>
      </c>
      <c r="G679" s="26">
        <f>24*(DAY(EOMONTH(CHPP_DELAY[[#This Row],[DATE]],0)))</f>
        <v>744</v>
      </c>
      <c r="H679" s="14">
        <v>0.85</v>
      </c>
      <c r="I679" s="14">
        <v>0.9</v>
      </c>
      <c r="J679" s="14"/>
      <c r="K679" s="14"/>
      <c r="L679" s="3">
        <v>45807</v>
      </c>
      <c r="M679" s="6">
        <v>0.48819444444444443</v>
      </c>
      <c r="N679" s="6">
        <v>0.52916666666666667</v>
      </c>
      <c r="O679" t="s">
        <v>81</v>
      </c>
      <c r="P679" t="s">
        <v>82</v>
      </c>
      <c r="Q679" s="11">
        <v>4.0972222222222243E-2</v>
      </c>
      <c r="V679" t="s">
        <v>179</v>
      </c>
      <c r="Y679" t="s">
        <v>819</v>
      </c>
      <c r="AA679" t="str" cm="1">
        <f t="array" ref="AA679">_xlfn.IFS(AND(CHPP_DELAY[[#This Row],[Column1]]="",CHPP_DELAY[[#This Row],[Column2]]=""),"",CHPP_DELAY[[#This Row],[Column1]]&lt;&gt;"",CHPP_DELAY[[#This Row],[Column1]],CHPP_DELAY[[#This Row],[Column2]]&lt;&gt;"",CHPP_DELAY[[#This Row],[Column2]])</f>
        <v>Plant feed bin_low level (due to no Loader operator)</v>
      </c>
    </row>
    <row r="680" spans="2:27" x14ac:dyDescent="0.25">
      <c r="B680" s="7">
        <f>_xlfn.ISOWEEKNUM(CHPP_DELAY[[#This Row],[DATE]])</f>
        <v>22</v>
      </c>
      <c r="C680" s="2" t="str">
        <f>UPPER(TEXT(MONTH(CHPP_DELAY[[#This Row],[DATE]])*29,"mmm"))</f>
        <v>MAY</v>
      </c>
      <c r="D680" s="27">
        <f>YEAR(CHPP_DELAY[[#This Row],[DATE]])</f>
        <v>2025</v>
      </c>
      <c r="E680" s="11">
        <f>(CHPP_DELAY[[#This Row],[START]]-CHPP_DELAY[[#This Row],[STOP]])*24</f>
        <v>8.3333333333333037E-2</v>
      </c>
      <c r="F680" s="14" t="str" cm="1">
        <f t="array" ref="F680">_xlfn.IFNA(_xlfn.IFS(CHPP_DELAY[[#This Row],[SCH MTN]]&lt;&gt;"","Scheduled",CHPP_DELAY[[#This Row],[UNSCH MTN]]&lt;&gt;"","Unscheduled"),"")</f>
        <v/>
      </c>
      <c r="G680" s="26">
        <f>24*(DAY(EOMONTH(CHPP_DELAY[[#This Row],[DATE]],0)))</f>
        <v>744</v>
      </c>
      <c r="H680" s="14">
        <v>0.85</v>
      </c>
      <c r="I680" s="14">
        <v>0.9</v>
      </c>
      <c r="J680" s="14"/>
      <c r="K680" s="14"/>
      <c r="L680" s="3">
        <v>45807</v>
      </c>
      <c r="M680" s="6">
        <v>0.47083333333333333</v>
      </c>
      <c r="N680" s="6">
        <v>0.47430555555555554</v>
      </c>
      <c r="O680" t="s">
        <v>37</v>
      </c>
      <c r="P680" t="s">
        <v>38</v>
      </c>
      <c r="Q680" s="11">
        <v>3.4722222222222099E-3</v>
      </c>
      <c r="V680" t="s">
        <v>161</v>
      </c>
      <c r="Y680" t="s">
        <v>879</v>
      </c>
      <c r="AA680" t="str" cm="1">
        <f t="array" ref="AA680">_xlfn.IFS(AND(CHPP_DELAY[[#This Row],[Column1]]="",CHPP_DELAY[[#This Row],[Column2]]=""),"",CHPP_DELAY[[#This Row],[Column1]]&lt;&gt;"",CHPP_DELAY[[#This Row],[Column1]],CHPP_DELAY[[#This Row],[Column2]]&lt;&gt;"",CHPP_DELAY[[#This Row],[Column2]])</f>
        <v>Vibrating feeder_block (due sticky material)</v>
      </c>
    </row>
    <row r="681" spans="2:27" x14ac:dyDescent="0.25">
      <c r="B681" s="7">
        <f>_xlfn.ISOWEEKNUM(CHPP_DELAY[[#This Row],[DATE]])</f>
        <v>22</v>
      </c>
      <c r="C681" s="2" t="str">
        <f>UPPER(TEXT(MONTH(CHPP_DELAY[[#This Row],[DATE]])*29,"mmm"))</f>
        <v>MAY</v>
      </c>
      <c r="D681" s="27">
        <f>YEAR(CHPP_DELAY[[#This Row],[DATE]])</f>
        <v>2025</v>
      </c>
      <c r="E681" s="11">
        <f>(CHPP_DELAY[[#This Row],[START]]-CHPP_DELAY[[#This Row],[STOP]])*24</f>
        <v>0.43333333333333446</v>
      </c>
      <c r="F681" s="14" t="str" cm="1">
        <f t="array" ref="F681">_xlfn.IFNA(_xlfn.IFS(CHPP_DELAY[[#This Row],[SCH MTN]]&lt;&gt;"","Scheduled",CHPP_DELAY[[#This Row],[UNSCH MTN]]&lt;&gt;"","Unscheduled"),"")</f>
        <v>Unscheduled</v>
      </c>
      <c r="G681" s="26">
        <f>24*(DAY(EOMONTH(CHPP_DELAY[[#This Row],[DATE]],0)))</f>
        <v>744</v>
      </c>
      <c r="H681" s="14">
        <v>0.85</v>
      </c>
      <c r="I681" s="14">
        <v>0.9</v>
      </c>
      <c r="J681" s="14"/>
      <c r="K681" s="14"/>
      <c r="L681" s="3">
        <v>45807</v>
      </c>
      <c r="M681" s="6">
        <v>0.73402777777777772</v>
      </c>
      <c r="N681" s="6">
        <v>0.75208333333333333</v>
      </c>
      <c r="O681" t="s">
        <v>26</v>
      </c>
      <c r="P681" t="s">
        <v>27</v>
      </c>
      <c r="Q681" s="11">
        <v>1.8055555555555602E-2</v>
      </c>
      <c r="S681" t="s">
        <v>155</v>
      </c>
      <c r="Y681" t="s">
        <v>909</v>
      </c>
      <c r="AA681" t="str" cm="1">
        <f t="array" ref="AA681">_xlfn.IFS(AND(CHPP_DELAY[[#This Row],[Column1]]="",CHPP_DELAY[[#This Row],[Column2]]=""),"",CHPP_DELAY[[#This Row],[Column1]]&lt;&gt;"",CHPP_DELAY[[#This Row],[Column1]],CHPP_DELAY[[#This Row],[Column2]]&lt;&gt;"",CHPP_DELAY[[#This Row],[Column2]])</f>
        <v>Product collector conveyor_stop no indication (due to repair cable FO)</v>
      </c>
    </row>
    <row r="682" spans="2:27" x14ac:dyDescent="0.25">
      <c r="B682" s="7">
        <f>_xlfn.ISOWEEKNUM(CHPP_DELAY[[#This Row],[DATE]])</f>
        <v>22</v>
      </c>
      <c r="C682" s="2" t="str">
        <f>UPPER(TEXT(MONTH(CHPP_DELAY[[#This Row],[DATE]])*29,"mmm"))</f>
        <v>MAY</v>
      </c>
      <c r="D682" s="27">
        <f>YEAR(CHPP_DELAY[[#This Row],[DATE]])</f>
        <v>2025</v>
      </c>
      <c r="E682" s="11">
        <f>(CHPP_DELAY[[#This Row],[START]]-CHPP_DELAY[[#This Row],[STOP]])*24</f>
        <v>1.6333333333333342</v>
      </c>
      <c r="F682" s="14" t="str" cm="1">
        <f t="array" ref="F682">_xlfn.IFNA(_xlfn.IFS(CHPP_DELAY[[#This Row],[SCH MTN]]&lt;&gt;"","Scheduled",CHPP_DELAY[[#This Row],[UNSCH MTN]]&lt;&gt;"","Unscheduled"),"")</f>
        <v>Unscheduled</v>
      </c>
      <c r="G682" s="26">
        <f>24*(DAY(EOMONTH(CHPP_DELAY[[#This Row],[DATE]],0)))</f>
        <v>744</v>
      </c>
      <c r="H682" s="14">
        <v>0.85</v>
      </c>
      <c r="I682" s="14">
        <v>0.9</v>
      </c>
      <c r="J682" s="14"/>
      <c r="K682" s="14"/>
      <c r="L682" s="3">
        <v>45808</v>
      </c>
      <c r="M682" s="6">
        <v>0.36458333333333331</v>
      </c>
      <c r="N682" s="6">
        <v>0.43263888888888891</v>
      </c>
      <c r="O682" t="s">
        <v>35</v>
      </c>
      <c r="P682" t="s">
        <v>36</v>
      </c>
      <c r="Q682" s="11">
        <v>6.8055555555555591E-2</v>
      </c>
      <c r="S682" t="s">
        <v>155</v>
      </c>
      <c r="Y682" t="s">
        <v>910</v>
      </c>
      <c r="AA682" t="str" cm="1">
        <f t="array" ref="AA682">_xlfn.IFS(AND(CHPP_DELAY[[#This Row],[Column1]]="",CHPP_DELAY[[#This Row],[Column2]]=""),"",CHPP_DELAY[[#This Row],[Column1]]&lt;&gt;"",CHPP_DELAY[[#This Row],[Column1]],CHPP_DELAY[[#This Row],[Column2]]&lt;&gt;"",CHPP_DELAY[[#This Row],[Column2]])</f>
        <v>Sinks screen_efluent_sprayer_repair (due to efluent sprayer repair)</v>
      </c>
    </row>
    <row r="683" spans="2:27" x14ac:dyDescent="0.25">
      <c r="B683" s="7">
        <f>_xlfn.ISOWEEKNUM(CHPP_DELAY[[#This Row],[DATE]])</f>
        <v>22</v>
      </c>
      <c r="C683" s="2" t="str">
        <f>UPPER(TEXT(MONTH(CHPP_DELAY[[#This Row],[DATE]])*29,"mmm"))</f>
        <v>MAY</v>
      </c>
      <c r="D683" s="27">
        <f>YEAR(CHPP_DELAY[[#This Row],[DATE]])</f>
        <v>2025</v>
      </c>
      <c r="E683" s="11">
        <f>(CHPP_DELAY[[#This Row],[START]]-CHPP_DELAY[[#This Row],[STOP]])*24</f>
        <v>0.2333333333333325</v>
      </c>
      <c r="F683" s="14" t="str" cm="1">
        <f t="array" ref="F683">_xlfn.IFNA(_xlfn.IFS(CHPP_DELAY[[#This Row],[SCH MTN]]&lt;&gt;"","Scheduled",CHPP_DELAY[[#This Row],[UNSCH MTN]]&lt;&gt;"","Unscheduled"),"")</f>
        <v>Unscheduled</v>
      </c>
      <c r="G683" s="26">
        <f>24*(DAY(EOMONTH(CHPP_DELAY[[#This Row],[DATE]],0)))</f>
        <v>744</v>
      </c>
      <c r="H683" s="14">
        <v>0.85</v>
      </c>
      <c r="I683" s="14">
        <v>0.9</v>
      </c>
      <c r="J683" s="14"/>
      <c r="K683" s="14"/>
      <c r="L683" s="3">
        <v>45808</v>
      </c>
      <c r="M683" s="6">
        <v>0.56458333333333333</v>
      </c>
      <c r="N683" s="6">
        <v>0.57430555555555551</v>
      </c>
      <c r="O683" t="s">
        <v>524</v>
      </c>
      <c r="P683" t="s">
        <v>329</v>
      </c>
      <c r="Q683" s="11">
        <v>9.7222222222221877E-3</v>
      </c>
      <c r="S683" t="s">
        <v>155</v>
      </c>
      <c r="Y683" t="s">
        <v>911</v>
      </c>
      <c r="AA683" t="str" cm="1">
        <f t="array" ref="AA683">_xlfn.IFS(AND(CHPP_DELAY[[#This Row],[Column1]]="",CHPP_DELAY[[#This Row],[Column2]]=""),"",CHPP_DELAY[[#This Row],[Column1]]&lt;&gt;"",CHPP_DELAY[[#This Row],[Column1]],CHPP_DELAY[[#This Row],[Column2]]&lt;&gt;"",CHPP_DELAY[[#This Row],[Column2]])</f>
        <v>Flotation circuit_trip_no indication (due to repair cable FO)</v>
      </c>
    </row>
    <row r="684" spans="2:27" x14ac:dyDescent="0.25">
      <c r="B684" s="7">
        <f>_xlfn.ISOWEEKNUM(CHPP_DELAY[[#This Row],[DATE]])</f>
        <v>22</v>
      </c>
      <c r="C684" s="2" t="str">
        <f>UPPER(TEXT(MONTH(CHPP_DELAY[[#This Row],[DATE]])*29,"mmm"))</f>
        <v>MAY</v>
      </c>
      <c r="D684" s="27">
        <f>YEAR(CHPP_DELAY[[#This Row],[DATE]])</f>
        <v>2025</v>
      </c>
      <c r="E684" s="11">
        <f>(CHPP_DELAY[[#This Row],[START]]-CHPP_DELAY[[#This Row],[STOP]])*24</f>
        <v>0.26666666666666572</v>
      </c>
      <c r="F684" s="14" t="str" cm="1">
        <f t="array" ref="F684">_xlfn.IFNA(_xlfn.IFS(CHPP_DELAY[[#This Row],[SCH MTN]]&lt;&gt;"","Scheduled",CHPP_DELAY[[#This Row],[UNSCH MTN]]&lt;&gt;"","Unscheduled"),"")</f>
        <v/>
      </c>
      <c r="G684" s="26">
        <f>24*(DAY(EOMONTH(CHPP_DELAY[[#This Row],[DATE]],0)))</f>
        <v>744</v>
      </c>
      <c r="H684" s="14">
        <v>0.85</v>
      </c>
      <c r="I684" s="14">
        <v>0.9</v>
      </c>
      <c r="J684" s="14"/>
      <c r="K684" s="14"/>
      <c r="L684" s="3">
        <v>45808</v>
      </c>
      <c r="M684" s="6">
        <v>0.64444444444444449</v>
      </c>
      <c r="N684" s="6">
        <v>0.65555555555555556</v>
      </c>
      <c r="O684" t="s">
        <v>79</v>
      </c>
      <c r="P684" t="s">
        <v>80</v>
      </c>
      <c r="Q684" s="11">
        <v>1.1111111111111072E-2</v>
      </c>
      <c r="V684" t="s">
        <v>161</v>
      </c>
      <c r="Y684" t="s">
        <v>182</v>
      </c>
      <c r="AA684" t="str" cm="1">
        <f t="array" ref="AA684">_xlfn.IFS(AND(CHPP_DELAY[[#This Row],[Column1]]="",CHPP_DELAY[[#This Row],[Column2]]=""),"",CHPP_DELAY[[#This Row],[Column1]]&lt;&gt;"",CHPP_DELAY[[#This Row],[Column1]],CHPP_DELAY[[#This Row],[Column2]]&lt;&gt;"",CHPP_DELAY[[#This Row],[Column2]])</f>
        <v>Tertiary sizer_chute_block (due to sticky material)</v>
      </c>
    </row>
    <row r="685" spans="2:27" x14ac:dyDescent="0.25">
      <c r="B685" s="7">
        <f>_xlfn.ISOWEEKNUM(CHPP_DELAY[[#This Row],[DATE]])</f>
        <v>22</v>
      </c>
      <c r="C685" s="2" t="str">
        <f>UPPER(TEXT(MONTH(CHPP_DELAY[[#This Row],[DATE]])*29,"mmm"))</f>
        <v>MAY</v>
      </c>
      <c r="D685" s="27">
        <f>YEAR(CHPP_DELAY[[#This Row],[DATE]])</f>
        <v>2025</v>
      </c>
      <c r="E685" s="11">
        <f>(CHPP_DELAY[[#This Row],[START]]-CHPP_DELAY[[#This Row],[STOP]])*24</f>
        <v>0.25000000000000178</v>
      </c>
      <c r="F685" s="14" t="str" cm="1">
        <f t="array" ref="F685">_xlfn.IFNA(_xlfn.IFS(CHPP_DELAY[[#This Row],[SCH MTN]]&lt;&gt;"","Scheduled",CHPP_DELAY[[#This Row],[UNSCH MTN]]&lt;&gt;"","Unscheduled"),"")</f>
        <v>Unscheduled</v>
      </c>
      <c r="G685" s="26">
        <f>24*(DAY(EOMONTH(CHPP_DELAY[[#This Row],[DATE]],0)))</f>
        <v>744</v>
      </c>
      <c r="H685" s="14">
        <v>0.85</v>
      </c>
      <c r="I685" s="14">
        <v>0.9</v>
      </c>
      <c r="J685" s="14"/>
      <c r="K685" s="14"/>
      <c r="L685" s="3">
        <v>45808</v>
      </c>
      <c r="M685" s="6">
        <v>0.91180555555555554</v>
      </c>
      <c r="N685" s="6">
        <v>0.92222222222222228</v>
      </c>
      <c r="O685" t="s">
        <v>16</v>
      </c>
      <c r="P685" t="s">
        <v>17</v>
      </c>
      <c r="Q685" s="11">
        <v>1.0416666666666741E-2</v>
      </c>
      <c r="S685" t="s">
        <v>155</v>
      </c>
      <c r="Y685" t="s">
        <v>738</v>
      </c>
      <c r="AA685" t="str" cm="1">
        <f t="array" ref="AA685">_xlfn.IFS(AND(CHPP_DELAY[[#This Row],[Column1]]="",CHPP_DELAY[[#This Row],[Column2]]=""),"",CHPP_DELAY[[#This Row],[Column1]]&lt;&gt;"",CHPP_DELAY[[#This Row],[Column1]],CHPP_DELAY[[#This Row],[Column2]]&lt;&gt;"",CHPP_DELAY[[#This Row],[Column2]])</f>
        <v>Desliming screen_underpan_block (due to panel broken)</v>
      </c>
    </row>
    <row r="686" spans="2:27" x14ac:dyDescent="0.25">
      <c r="B686" s="7">
        <f>_xlfn.ISOWEEKNUM(CHPP_DELAY[[#This Row],[DATE]])</f>
        <v>22</v>
      </c>
      <c r="C686" s="2" t="str">
        <f>UPPER(TEXT(MONTH(CHPP_DELAY[[#This Row],[DATE]])*29,"mmm"))</f>
        <v>JUN</v>
      </c>
      <c r="D686" s="27">
        <f>YEAR(CHPP_DELAY[[#This Row],[DATE]])</f>
        <v>2025</v>
      </c>
      <c r="E686" s="11">
        <f>(CHPP_DELAY[[#This Row],[START]]-CHPP_DELAY[[#This Row],[STOP]])*24</f>
        <v>0.89999999999999947</v>
      </c>
      <c r="F686" s="14" t="str" cm="1">
        <f t="array" ref="F686">_xlfn.IFNA(_xlfn.IFS(CHPP_DELAY[[#This Row],[SCH MTN]]&lt;&gt;"","Scheduled",CHPP_DELAY[[#This Row],[UNSCH MTN]]&lt;&gt;"","Unscheduled"),"")</f>
        <v>Unscheduled</v>
      </c>
      <c r="G686" s="26">
        <f>24*(DAY(EOMONTH(CHPP_DELAY[[#This Row],[DATE]],0)))</f>
        <v>720</v>
      </c>
      <c r="H686" s="14">
        <v>0.85</v>
      </c>
      <c r="I686" s="14">
        <v>0.9</v>
      </c>
      <c r="J686" s="14"/>
      <c r="K686" s="14"/>
      <c r="L686" s="3">
        <v>45809</v>
      </c>
      <c r="M686" s="6">
        <v>0.25</v>
      </c>
      <c r="N686" s="6">
        <v>0.28749999999999998</v>
      </c>
      <c r="O686" t="s">
        <v>56</v>
      </c>
      <c r="P686" t="s">
        <v>59</v>
      </c>
      <c r="Q686" s="11">
        <v>3.7499999999999978E-2</v>
      </c>
      <c r="S686" t="s">
        <v>155</v>
      </c>
      <c r="Y686" t="s">
        <v>912</v>
      </c>
      <c r="AA686" t="str" cm="1">
        <f t="array" ref="AA686">_xlfn.IFS(AND(CHPP_DELAY[[#This Row],[Column1]]="",CHPP_DELAY[[#This Row],[Column2]]=""),"",CHPP_DELAY[[#This Row],[Column1]]&lt;&gt;"",CHPP_DELAY[[#This Row],[Column1]],CHPP_DELAY[[#This Row],[Column2]]&lt;&gt;"",CHPP_DELAY[[#This Row],[Column2]])</f>
        <v>Vacuum disc filter_stuck (due to Slide bearing failure indication)</v>
      </c>
    </row>
    <row r="687" spans="2:27" x14ac:dyDescent="0.25">
      <c r="B687" s="7">
        <f>_xlfn.ISOWEEKNUM(CHPP_DELAY[[#This Row],[DATE]])</f>
        <v>22</v>
      </c>
      <c r="C687" s="2" t="str">
        <f>UPPER(TEXT(MONTH(CHPP_DELAY[[#This Row],[DATE]])*29,"mmm"))</f>
        <v>JUN</v>
      </c>
      <c r="D687" s="27">
        <f>YEAR(CHPP_DELAY[[#This Row],[DATE]])</f>
        <v>2025</v>
      </c>
      <c r="E687" s="11">
        <f>(CHPP_DELAY[[#This Row],[START]]-CHPP_DELAY[[#This Row],[STOP]])*24</f>
        <v>0.64999999999999902</v>
      </c>
      <c r="F687" s="14" t="str" cm="1">
        <f t="array" ref="F687">_xlfn.IFNA(_xlfn.IFS(CHPP_DELAY[[#This Row],[SCH MTN]]&lt;&gt;"","Scheduled",CHPP_DELAY[[#This Row],[UNSCH MTN]]&lt;&gt;"","Unscheduled"),"")</f>
        <v>Unscheduled</v>
      </c>
      <c r="G687" s="26">
        <f>24*(DAY(EOMONTH(CHPP_DELAY[[#This Row],[DATE]],0)))</f>
        <v>720</v>
      </c>
      <c r="H687" s="14">
        <v>0.85</v>
      </c>
      <c r="I687" s="14">
        <v>0.9</v>
      </c>
      <c r="J687" s="14"/>
      <c r="K687" s="14"/>
      <c r="L687" s="3">
        <v>45809</v>
      </c>
      <c r="M687" s="6">
        <v>0.40208333333333335</v>
      </c>
      <c r="N687" s="6">
        <v>0.42916666666666664</v>
      </c>
      <c r="O687" t="s">
        <v>23</v>
      </c>
      <c r="P687" t="s">
        <v>24</v>
      </c>
      <c r="Q687" s="11">
        <v>2.7083333333333293E-2</v>
      </c>
      <c r="S687" t="s">
        <v>155</v>
      </c>
      <c r="Y687" t="s">
        <v>786</v>
      </c>
      <c r="AA687" t="str" cm="1">
        <f t="array" ref="AA687">_xlfn.IFS(AND(CHPP_DELAY[[#This Row],[Column1]]="",CHPP_DELAY[[#This Row],[Column2]]=""),"",CHPP_DELAY[[#This Row],[Column1]]&lt;&gt;"",CHPP_DELAY[[#This Row],[Column1]],CHPP_DELAY[[#This Row],[Column2]]&lt;&gt;"",CHPP_DELAY[[#This Row],[Column2]])</f>
        <v>Reject sampler_hammer instream (due to problem in motor brake)</v>
      </c>
    </row>
    <row r="688" spans="2:27" x14ac:dyDescent="0.25">
      <c r="B688" s="7">
        <f>_xlfn.ISOWEEKNUM(CHPP_DELAY[[#This Row],[DATE]])</f>
        <v>22</v>
      </c>
      <c r="C688" s="2" t="str">
        <f>UPPER(TEXT(MONTH(CHPP_DELAY[[#This Row],[DATE]])*29,"mmm"))</f>
        <v>JUN</v>
      </c>
      <c r="D688" s="27">
        <f>YEAR(CHPP_DELAY[[#This Row],[DATE]])</f>
        <v>2025</v>
      </c>
      <c r="E688" s="11">
        <f>(CHPP_DELAY[[#This Row],[START]]-CHPP_DELAY[[#This Row],[STOP]])*24</f>
        <v>0.5333333333333341</v>
      </c>
      <c r="F688" s="14" t="str" cm="1">
        <f t="array" ref="F688">_xlfn.IFNA(_xlfn.IFS(CHPP_DELAY[[#This Row],[SCH MTN]]&lt;&gt;"","Scheduled",CHPP_DELAY[[#This Row],[UNSCH MTN]]&lt;&gt;"","Unscheduled"),"")</f>
        <v>Unscheduled</v>
      </c>
      <c r="G688" s="26">
        <f>24*(DAY(EOMONTH(CHPP_DELAY[[#This Row],[DATE]],0)))</f>
        <v>720</v>
      </c>
      <c r="H688" s="14">
        <v>0.85</v>
      </c>
      <c r="I688" s="14">
        <v>0.9</v>
      </c>
      <c r="J688" s="14"/>
      <c r="K688" s="14"/>
      <c r="L688" s="3">
        <v>45809</v>
      </c>
      <c r="M688" s="6">
        <v>0.53819444444444442</v>
      </c>
      <c r="N688" s="6">
        <v>0.56041666666666667</v>
      </c>
      <c r="O688" t="s">
        <v>23</v>
      </c>
      <c r="P688" t="s">
        <v>24</v>
      </c>
      <c r="Q688" s="11">
        <v>2.2222222222222254E-2</v>
      </c>
      <c r="S688" t="s">
        <v>155</v>
      </c>
      <c r="Y688" t="s">
        <v>786</v>
      </c>
      <c r="AA688" t="str" cm="1">
        <f t="array" ref="AA688">_xlfn.IFS(AND(CHPP_DELAY[[#This Row],[Column1]]="",CHPP_DELAY[[#This Row],[Column2]]=""),"",CHPP_DELAY[[#This Row],[Column1]]&lt;&gt;"",CHPP_DELAY[[#This Row],[Column1]],CHPP_DELAY[[#This Row],[Column2]]&lt;&gt;"",CHPP_DELAY[[#This Row],[Column2]])</f>
        <v>Reject sampler_hammer instream (due to problem in motor brake)</v>
      </c>
    </row>
    <row r="689" spans="2:27" x14ac:dyDescent="0.25">
      <c r="B689" s="7">
        <f>_xlfn.ISOWEEKNUM(CHPP_DELAY[[#This Row],[DATE]])</f>
        <v>22</v>
      </c>
      <c r="C689" s="2" t="str">
        <f>UPPER(TEXT(MONTH(CHPP_DELAY[[#This Row],[DATE]])*29,"mmm"))</f>
        <v>JUN</v>
      </c>
      <c r="D689" s="27">
        <f>YEAR(CHPP_DELAY[[#This Row],[DATE]])</f>
        <v>2025</v>
      </c>
      <c r="E689" s="11">
        <f>(CHPP_DELAY[[#This Row],[START]]-CHPP_DELAY[[#This Row],[STOP]])*24</f>
        <v>1.7999999999999989</v>
      </c>
      <c r="F689" s="14" t="str" cm="1">
        <f t="array" ref="F689">_xlfn.IFNA(_xlfn.IFS(CHPP_DELAY[[#This Row],[SCH MTN]]&lt;&gt;"","Scheduled",CHPP_DELAY[[#This Row],[UNSCH MTN]]&lt;&gt;"","Unscheduled"),"")</f>
        <v>Unscheduled</v>
      </c>
      <c r="G689" s="26">
        <f>24*(DAY(EOMONTH(CHPP_DELAY[[#This Row],[DATE]],0)))</f>
        <v>720</v>
      </c>
      <c r="H689" s="14">
        <v>0.85</v>
      </c>
      <c r="I689" s="14">
        <v>0.9</v>
      </c>
      <c r="J689" s="14"/>
      <c r="K689" s="14"/>
      <c r="L689" s="3">
        <v>45809</v>
      </c>
      <c r="M689" s="6">
        <v>0.61388888888888893</v>
      </c>
      <c r="N689" s="6">
        <v>0.68888888888888888</v>
      </c>
      <c r="O689" t="s">
        <v>35</v>
      </c>
      <c r="P689" t="s">
        <v>36</v>
      </c>
      <c r="Q689" s="11">
        <v>7.4999999999999956E-2</v>
      </c>
      <c r="S689" t="s">
        <v>155</v>
      </c>
      <c r="Y689" t="s">
        <v>913</v>
      </c>
      <c r="AA689" t="str" cm="1">
        <f t="array" ref="AA689">_xlfn.IFS(AND(CHPP_DELAY[[#This Row],[Column1]]="",CHPP_DELAY[[#This Row],[Column2]]=""),"",CHPP_DELAY[[#This Row],[Column1]]&lt;&gt;"",CHPP_DELAY[[#This Row],[Column1]],CHPP_DELAY[[#This Row],[Column2]]&lt;&gt;"",CHPP_DELAY[[#This Row],[Column2]])</f>
        <v>Sinks screen_blank panel_repair (due to blank panel detached)</v>
      </c>
    </row>
    <row r="690" spans="2:27" x14ac:dyDescent="0.25">
      <c r="B690" s="7">
        <f>_xlfn.ISOWEEKNUM(CHPP_DELAY[[#This Row],[DATE]])</f>
        <v>22</v>
      </c>
      <c r="C690" s="2" t="str">
        <f>UPPER(TEXT(MONTH(CHPP_DELAY[[#This Row],[DATE]])*29,"mmm"))</f>
        <v>JUN</v>
      </c>
      <c r="D690" s="27">
        <f>YEAR(CHPP_DELAY[[#This Row],[DATE]])</f>
        <v>2025</v>
      </c>
      <c r="E690" s="11">
        <f>(CHPP_DELAY[[#This Row],[START]]-CHPP_DELAY[[#This Row],[STOP]])*24</f>
        <v>0.16666666666666874</v>
      </c>
      <c r="F690" s="14" t="str" cm="1">
        <f t="array" ref="F690">_xlfn.IFNA(_xlfn.IFS(CHPP_DELAY[[#This Row],[SCH MTN]]&lt;&gt;"","Scheduled",CHPP_DELAY[[#This Row],[UNSCH MTN]]&lt;&gt;"","Unscheduled"),"")</f>
        <v>Unscheduled</v>
      </c>
      <c r="G690" s="26">
        <f>24*(DAY(EOMONTH(CHPP_DELAY[[#This Row],[DATE]],0)))</f>
        <v>720</v>
      </c>
      <c r="H690" s="14">
        <v>0.85</v>
      </c>
      <c r="I690" s="14">
        <v>0.9</v>
      </c>
      <c r="J690" s="14"/>
      <c r="K690" s="14"/>
      <c r="L690" s="3">
        <v>45809</v>
      </c>
      <c r="M690" s="6">
        <v>0.85624999999999996</v>
      </c>
      <c r="N690" s="6">
        <v>0.86319444444444449</v>
      </c>
      <c r="O690" t="s">
        <v>16</v>
      </c>
      <c r="P690" t="s">
        <v>17</v>
      </c>
      <c r="Q690" s="11">
        <v>6.9444444444445308E-3</v>
      </c>
      <c r="S690" t="s">
        <v>155</v>
      </c>
      <c r="Y690" t="s">
        <v>738</v>
      </c>
      <c r="AA690" t="str" cm="1">
        <f t="array" ref="AA690">_xlfn.IFS(AND(CHPP_DELAY[[#This Row],[Column1]]="",CHPP_DELAY[[#This Row],[Column2]]=""),"",CHPP_DELAY[[#This Row],[Column1]]&lt;&gt;"",CHPP_DELAY[[#This Row],[Column1]],CHPP_DELAY[[#This Row],[Column2]]&lt;&gt;"",CHPP_DELAY[[#This Row],[Column2]])</f>
        <v>Desliming screen_underpan_block (due to panel broken)</v>
      </c>
    </row>
    <row r="691" spans="2:27" x14ac:dyDescent="0.25">
      <c r="B691" s="7">
        <f>_xlfn.ISOWEEKNUM(CHPP_DELAY[[#This Row],[DATE]])</f>
        <v>22</v>
      </c>
      <c r="C691" s="2" t="str">
        <f>UPPER(TEXT(MONTH(CHPP_DELAY[[#This Row],[DATE]])*29,"mmm"))</f>
        <v>JUN</v>
      </c>
      <c r="D691" s="27">
        <f>YEAR(CHPP_DELAY[[#This Row],[DATE]])</f>
        <v>2025</v>
      </c>
      <c r="E691" s="11">
        <f>(CHPP_DELAY[[#This Row],[START]]-CHPP_DELAY[[#This Row],[STOP]])*24</f>
        <v>0.81666666666666643</v>
      </c>
      <c r="F691" s="14" t="str" cm="1">
        <f t="array" ref="F691">_xlfn.IFNA(_xlfn.IFS(CHPP_DELAY[[#This Row],[SCH MTN]]&lt;&gt;"","Scheduled",CHPP_DELAY[[#This Row],[UNSCH MTN]]&lt;&gt;"","Unscheduled"),"")</f>
        <v>Unscheduled</v>
      </c>
      <c r="G691" s="26">
        <f>24*(DAY(EOMONTH(CHPP_DELAY[[#This Row],[DATE]],0)))</f>
        <v>720</v>
      </c>
      <c r="H691" s="14">
        <v>0.85</v>
      </c>
      <c r="I691" s="14">
        <v>0.9</v>
      </c>
      <c r="J691" s="14"/>
      <c r="K691" s="14"/>
      <c r="L691" s="3">
        <v>45809</v>
      </c>
      <c r="M691" s="6">
        <v>1.007638888888889</v>
      </c>
      <c r="N691" s="6">
        <v>1.0416666666666667</v>
      </c>
      <c r="O691" t="s">
        <v>16</v>
      </c>
      <c r="P691" t="s">
        <v>17</v>
      </c>
      <c r="Q691" s="11">
        <v>3.4027777777777768E-2</v>
      </c>
      <c r="S691" t="s">
        <v>155</v>
      </c>
      <c r="Y691" t="s">
        <v>203</v>
      </c>
      <c r="AA691" t="str" cm="1">
        <f t="array" ref="AA691">_xlfn.IFS(AND(CHPP_DELAY[[#This Row],[Column1]]="",CHPP_DELAY[[#This Row],[Column2]]=""),"",CHPP_DELAY[[#This Row],[Column1]]&lt;&gt;"",CHPP_DELAY[[#This Row],[Column1]],CHPP_DELAY[[#This Row],[Column2]]&lt;&gt;"",CHPP_DELAY[[#This Row],[Column2]])</f>
        <v>Desliming screen_panel_repair (due to panel broken)</v>
      </c>
    </row>
    <row r="692" spans="2:27" x14ac:dyDescent="0.25">
      <c r="B692" s="7">
        <f>_xlfn.ISOWEEKNUM(CHPP_DELAY[[#This Row],[DATE]])</f>
        <v>23</v>
      </c>
      <c r="C692" s="2" t="str">
        <f>UPPER(TEXT(MONTH(CHPP_DELAY[[#This Row],[DATE]])*29,"mmm"))</f>
        <v>JUN</v>
      </c>
      <c r="D692" s="27">
        <f>YEAR(CHPP_DELAY[[#This Row],[DATE]])</f>
        <v>2025</v>
      </c>
      <c r="E692" s="11">
        <f>(CHPP_DELAY[[#This Row],[START]]-CHPP_DELAY[[#This Row],[STOP]])*24</f>
        <v>0.31666666666666687</v>
      </c>
      <c r="F692" s="14" t="str" cm="1">
        <f t="array" ref="F692">_xlfn.IFNA(_xlfn.IFS(CHPP_DELAY[[#This Row],[SCH MTN]]&lt;&gt;"","Scheduled",CHPP_DELAY[[#This Row],[UNSCH MTN]]&lt;&gt;"","Unscheduled"),"")</f>
        <v/>
      </c>
      <c r="G692" s="26">
        <f>24*(DAY(EOMONTH(CHPP_DELAY[[#This Row],[DATE]],0)))</f>
        <v>720</v>
      </c>
      <c r="H692" s="14">
        <v>0.85</v>
      </c>
      <c r="I692" s="14">
        <v>0.9</v>
      </c>
      <c r="J692" s="14"/>
      <c r="K692" s="14"/>
      <c r="L692" s="3">
        <v>45810</v>
      </c>
      <c r="M692" s="6">
        <v>0.42569444444444443</v>
      </c>
      <c r="N692" s="6">
        <v>0.43888888888888888</v>
      </c>
      <c r="O692" t="s">
        <v>93</v>
      </c>
      <c r="P692" t="s">
        <v>94</v>
      </c>
      <c r="Q692" s="11">
        <v>1.3194444444444453E-2</v>
      </c>
      <c r="V692" t="s">
        <v>161</v>
      </c>
      <c r="Y692" t="s">
        <v>208</v>
      </c>
      <c r="AA692" t="str" cm="1">
        <f t="array" ref="AA692">_xlfn.IFS(AND(CHPP_DELAY[[#This Row],[Column1]]="",CHPP_DELAY[[#This Row],[Column2]]=""),"",CHPP_DELAY[[#This Row],[Column1]]&lt;&gt;"",CHPP_DELAY[[#This Row],[Column1]],CHPP_DELAY[[#This Row],[Column2]]&lt;&gt;"",CHPP_DELAY[[#This Row],[Column2]])</f>
        <v>Secondary sizer_block (due to sticky material)</v>
      </c>
    </row>
    <row r="693" spans="2:27" x14ac:dyDescent="0.25">
      <c r="B693" s="7">
        <f>_xlfn.ISOWEEKNUM(CHPP_DELAY[[#This Row],[DATE]])</f>
        <v>23</v>
      </c>
      <c r="C693" s="2" t="str">
        <f>UPPER(TEXT(MONTH(CHPP_DELAY[[#This Row],[DATE]])*29,"mmm"))</f>
        <v>JUN</v>
      </c>
      <c r="D693" s="27">
        <f>YEAR(CHPP_DELAY[[#This Row],[DATE]])</f>
        <v>2025</v>
      </c>
      <c r="E693" s="11">
        <f>(CHPP_DELAY[[#This Row],[START]]-CHPP_DELAY[[#This Row],[STOP]])*24</f>
        <v>0.18333333333333535</v>
      </c>
      <c r="F693" s="14" t="str" cm="1">
        <f t="array" ref="F693">_xlfn.IFNA(_xlfn.IFS(CHPP_DELAY[[#This Row],[SCH MTN]]&lt;&gt;"","Scheduled",CHPP_DELAY[[#This Row],[UNSCH MTN]]&lt;&gt;"","Unscheduled"),"")</f>
        <v/>
      </c>
      <c r="G693" s="26">
        <f>24*(DAY(EOMONTH(CHPP_DELAY[[#This Row],[DATE]],0)))</f>
        <v>720</v>
      </c>
      <c r="H693" s="14">
        <v>0.85</v>
      </c>
      <c r="I693" s="14">
        <v>0.9</v>
      </c>
      <c r="J693" s="14"/>
      <c r="K693" s="14"/>
      <c r="L693" s="3">
        <v>45811</v>
      </c>
      <c r="M693" s="6">
        <v>0.97847222222222219</v>
      </c>
      <c r="N693" s="6">
        <v>0.98611111111111116</v>
      </c>
      <c r="O693" t="s">
        <v>53</v>
      </c>
      <c r="P693" t="s">
        <v>54</v>
      </c>
      <c r="Q693" s="11">
        <v>7.6388888888889728E-3</v>
      </c>
      <c r="V693" t="s">
        <v>162</v>
      </c>
      <c r="Y693" t="s">
        <v>914</v>
      </c>
      <c r="AA693" t="str" cm="1">
        <f t="array" ref="AA693">_xlfn.IFS(AND(CHPP_DELAY[[#This Row],[Column1]]="",CHPP_DELAY[[#This Row],[Column2]]=""),"",CHPP_DELAY[[#This Row],[Column1]]&lt;&gt;"",CHPP_DELAY[[#This Row],[Column1]],CHPP_DELAY[[#This Row],[Column2]]&lt;&gt;"",CHPP_DELAY[[#This Row],[Column2]])</f>
        <v>Feeder breaker_block (due to OB contamination)</v>
      </c>
    </row>
    <row r="694" spans="2:27" x14ac:dyDescent="0.25">
      <c r="B694" s="7">
        <f>_xlfn.ISOWEEKNUM(CHPP_DELAY[[#This Row],[DATE]])</f>
        <v>23</v>
      </c>
      <c r="C694" s="2" t="str">
        <f>UPPER(TEXT(MONTH(CHPP_DELAY[[#This Row],[DATE]])*29,"mmm"))</f>
        <v>JUN</v>
      </c>
      <c r="D694" s="27">
        <f>YEAR(CHPP_DELAY[[#This Row],[DATE]])</f>
        <v>2025</v>
      </c>
      <c r="E694" s="11">
        <f>(CHPP_DELAY[[#This Row],[START]]-CHPP_DELAY[[#This Row],[STOP]])*24</f>
        <v>0.11666666666666625</v>
      </c>
      <c r="F694" s="14" t="str" cm="1">
        <f t="array" ref="F694">_xlfn.IFNA(_xlfn.IFS(CHPP_DELAY[[#This Row],[SCH MTN]]&lt;&gt;"","Scheduled",CHPP_DELAY[[#This Row],[UNSCH MTN]]&lt;&gt;"","Unscheduled"),"")</f>
        <v/>
      </c>
      <c r="G694" s="26">
        <f>24*(DAY(EOMONTH(CHPP_DELAY[[#This Row],[DATE]],0)))</f>
        <v>720</v>
      </c>
      <c r="H694" s="14">
        <v>0.85</v>
      </c>
      <c r="I694" s="14">
        <v>0.9</v>
      </c>
      <c r="J694" s="14"/>
      <c r="K694" s="14"/>
      <c r="L694" s="3">
        <v>45812</v>
      </c>
      <c r="M694" s="6">
        <v>0.29444444444444445</v>
      </c>
      <c r="N694" s="6">
        <v>0.29930555555555555</v>
      </c>
      <c r="O694" t="s">
        <v>19</v>
      </c>
      <c r="P694" t="s">
        <v>20</v>
      </c>
      <c r="Q694" s="11">
        <v>4.8611111111110938E-3</v>
      </c>
      <c r="U694" t="s">
        <v>137</v>
      </c>
      <c r="Y694" t="s">
        <v>180</v>
      </c>
      <c r="AA694" t="str" cm="1">
        <f t="array" ref="AA69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695" spans="2:27" x14ac:dyDescent="0.25">
      <c r="B695" s="7">
        <f>_xlfn.ISOWEEKNUM(CHPP_DELAY[[#This Row],[DATE]])</f>
        <v>23</v>
      </c>
      <c r="C695" s="2" t="str">
        <f>UPPER(TEXT(MONTH(CHPP_DELAY[[#This Row],[DATE]])*29,"mmm"))</f>
        <v>JUN</v>
      </c>
      <c r="D695" s="27">
        <f>YEAR(CHPP_DELAY[[#This Row],[DATE]])</f>
        <v>2025</v>
      </c>
      <c r="E695" s="11">
        <f>(CHPP_DELAY[[#This Row],[START]]-CHPP_DELAY[[#This Row],[STOP]])*24</f>
        <v>0.44999999999999574</v>
      </c>
      <c r="F695" s="14" t="str" cm="1">
        <f t="array" ref="F695">_xlfn.IFNA(_xlfn.IFS(CHPP_DELAY[[#This Row],[SCH MTN]]&lt;&gt;"","Scheduled",CHPP_DELAY[[#This Row],[UNSCH MTN]]&lt;&gt;"","Unscheduled"),"")</f>
        <v>Unscheduled</v>
      </c>
      <c r="G695" s="26">
        <f>24*(DAY(EOMONTH(CHPP_DELAY[[#This Row],[DATE]],0)))</f>
        <v>720</v>
      </c>
      <c r="H695" s="14">
        <v>0.85</v>
      </c>
      <c r="I695" s="14">
        <v>0.9</v>
      </c>
      <c r="J695" s="14"/>
      <c r="K695" s="14"/>
      <c r="L695" s="3">
        <v>45812</v>
      </c>
      <c r="M695" s="6">
        <v>1.1340277777777779</v>
      </c>
      <c r="N695" s="6">
        <v>1.1527777777777777</v>
      </c>
      <c r="O695" t="s">
        <v>16</v>
      </c>
      <c r="P695" t="s">
        <v>17</v>
      </c>
      <c r="Q695" s="11">
        <v>1.8749999999999822E-2</v>
      </c>
      <c r="S695" t="s">
        <v>160</v>
      </c>
      <c r="Y695" t="s">
        <v>915</v>
      </c>
      <c r="AA695" t="str" cm="1">
        <f t="array" ref="AA695">_xlfn.IFS(AND(CHPP_DELAY[[#This Row],[Column1]]="",CHPP_DELAY[[#This Row],[Column2]]=""),"",CHPP_DELAY[[#This Row],[Column1]]&lt;&gt;"",CHPP_DELAY[[#This Row],[Column1]],CHPP_DELAY[[#This Row],[Column2]]&lt;&gt;"",CHPP_DELAY[[#This Row],[Column2]])</f>
        <v>Desliming screen_grizzly_block (due to oversize material, no spare tertiary sizer)</v>
      </c>
    </row>
    <row r="696" spans="2:27" x14ac:dyDescent="0.25">
      <c r="B696" s="7">
        <f>_xlfn.ISOWEEKNUM(CHPP_DELAY[[#This Row],[DATE]])</f>
        <v>23</v>
      </c>
      <c r="C696" s="2" t="str">
        <f>UPPER(TEXT(MONTH(CHPP_DELAY[[#This Row],[DATE]])*29,"mmm"))</f>
        <v>JUN</v>
      </c>
      <c r="D696" s="27">
        <f>YEAR(CHPP_DELAY[[#This Row],[DATE]])</f>
        <v>2025</v>
      </c>
      <c r="E696" s="11">
        <f>(CHPP_DELAY[[#This Row],[START]]-CHPP_DELAY[[#This Row],[STOP]])*24</f>
        <v>1.0166666666666657</v>
      </c>
      <c r="F696" s="14" t="str" cm="1">
        <f t="array" ref="F696">_xlfn.IFNA(_xlfn.IFS(CHPP_DELAY[[#This Row],[SCH MTN]]&lt;&gt;"","Scheduled",CHPP_DELAY[[#This Row],[UNSCH MTN]]&lt;&gt;"","Unscheduled"),"")</f>
        <v/>
      </c>
      <c r="G696" s="26">
        <f>24*(DAY(EOMONTH(CHPP_DELAY[[#This Row],[DATE]],0)))</f>
        <v>720</v>
      </c>
      <c r="H696" s="14">
        <v>0.85</v>
      </c>
      <c r="I696" s="14">
        <v>0.9</v>
      </c>
      <c r="J696" s="14"/>
      <c r="K696" s="14"/>
      <c r="L696" s="3">
        <v>45813</v>
      </c>
      <c r="M696" s="6">
        <v>1.2076388888888889</v>
      </c>
      <c r="N696" s="6">
        <v>1.25</v>
      </c>
      <c r="O696" t="s">
        <v>81</v>
      </c>
      <c r="P696" t="s">
        <v>82</v>
      </c>
      <c r="Q696" s="11">
        <v>4.2361111111111072E-2</v>
      </c>
      <c r="X696" t="s">
        <v>156</v>
      </c>
      <c r="Y696" t="s">
        <v>916</v>
      </c>
      <c r="AA696" t="str" cm="1">
        <f t="array" ref="AA696">_xlfn.IFS(AND(CHPP_DELAY[[#This Row],[Column1]]="",CHPP_DELAY[[#This Row],[Column2]]=""),"",CHPP_DELAY[[#This Row],[Column1]]&lt;&gt;"",CHPP_DELAY[[#This Row],[Column1]],CHPP_DELAY[[#This Row],[Column2]]&lt;&gt;"",CHPP_DELAY[[#This Row],[Column2]])</f>
        <v>Plant feed bin_low level (due to Eid al-Adha preparation)</v>
      </c>
    </row>
    <row r="697" spans="2:27" x14ac:dyDescent="0.25">
      <c r="B697" s="7">
        <f>_xlfn.ISOWEEKNUM(CHPP_DELAY[[#This Row],[DATE]])</f>
        <v>23</v>
      </c>
      <c r="C697" s="2" t="str">
        <f>UPPER(TEXT(MONTH(CHPP_DELAY[[#This Row],[DATE]])*29,"mmm"))</f>
        <v>JUN</v>
      </c>
      <c r="D697" s="27">
        <f>YEAR(CHPP_DELAY[[#This Row],[DATE]])</f>
        <v>2025</v>
      </c>
      <c r="E697" s="11">
        <f>(CHPP_DELAY[[#This Row],[START]]-CHPP_DELAY[[#This Row],[STOP]])*24</f>
        <v>0.3833333333333333</v>
      </c>
      <c r="F697" s="14" t="str" cm="1">
        <f t="array" ref="F697">_xlfn.IFNA(_xlfn.IFS(CHPP_DELAY[[#This Row],[SCH MTN]]&lt;&gt;"","Scheduled",CHPP_DELAY[[#This Row],[UNSCH MTN]]&lt;&gt;"","Unscheduled"),"")</f>
        <v/>
      </c>
      <c r="G697" s="26">
        <f>24*(DAY(EOMONTH(CHPP_DELAY[[#This Row],[DATE]],0)))</f>
        <v>720</v>
      </c>
      <c r="H697" s="14">
        <v>0.85</v>
      </c>
      <c r="I697" s="14">
        <v>0.9</v>
      </c>
      <c r="J697" s="14"/>
      <c r="K697" s="14"/>
      <c r="L697" s="3">
        <v>45814</v>
      </c>
      <c r="M697" s="6">
        <v>0.25</v>
      </c>
      <c r="N697" s="6">
        <v>0.26597222222222222</v>
      </c>
      <c r="O697" t="s">
        <v>81</v>
      </c>
      <c r="P697" t="s">
        <v>82</v>
      </c>
      <c r="Q697" s="11">
        <v>1.5972222222222221E-2</v>
      </c>
      <c r="V697" t="s">
        <v>173</v>
      </c>
      <c r="Y697" t="s">
        <v>917</v>
      </c>
      <c r="AA697" t="str" cm="1">
        <f t="array" ref="AA697">_xlfn.IFS(AND(CHPP_DELAY[[#This Row],[Column1]]="",CHPP_DELAY[[#This Row],[Column2]]=""),"",CHPP_DELAY[[#This Row],[Column1]]&lt;&gt;"",CHPP_DELAY[[#This Row],[Column1]],CHPP_DELAY[[#This Row],[Column2]]&lt;&gt;"",CHPP_DELAY[[#This Row],[Column2]])</f>
        <v>Plant feed bin_low level (due to no Loader available)</v>
      </c>
    </row>
    <row r="698" spans="2:27" x14ac:dyDescent="0.25">
      <c r="B698" s="7">
        <f>_xlfn.ISOWEEKNUM(CHPP_DELAY[[#This Row],[DATE]])</f>
        <v>23</v>
      </c>
      <c r="C698" s="2" t="str">
        <f>UPPER(TEXT(MONTH(CHPP_DELAY[[#This Row],[DATE]])*29,"mmm"))</f>
        <v>JUN</v>
      </c>
      <c r="D698" s="27">
        <f>YEAR(CHPP_DELAY[[#This Row],[DATE]])</f>
        <v>2025</v>
      </c>
      <c r="E698" s="11">
        <f>(CHPP_DELAY[[#This Row],[START]]-CHPP_DELAY[[#This Row],[STOP]])*24</f>
        <v>0.63333333333333375</v>
      </c>
      <c r="F698" s="14" t="str" cm="1">
        <f t="array" ref="F698">_xlfn.IFNA(_xlfn.IFS(CHPP_DELAY[[#This Row],[SCH MTN]]&lt;&gt;"","Scheduled",CHPP_DELAY[[#This Row],[UNSCH MTN]]&lt;&gt;"","Unscheduled"),"")</f>
        <v/>
      </c>
      <c r="G698" s="26">
        <f>24*(DAY(EOMONTH(CHPP_DELAY[[#This Row],[DATE]],0)))</f>
        <v>720</v>
      </c>
      <c r="H698" s="14">
        <v>0.85</v>
      </c>
      <c r="I698" s="14">
        <v>0.9</v>
      </c>
      <c r="J698" s="14"/>
      <c r="K698" s="14"/>
      <c r="L698" s="3">
        <v>45814</v>
      </c>
      <c r="M698" s="6">
        <v>0.54652777777777772</v>
      </c>
      <c r="N698" s="6">
        <v>0.57291666666666663</v>
      </c>
      <c r="O698" t="s">
        <v>26</v>
      </c>
      <c r="P698" t="s">
        <v>27</v>
      </c>
      <c r="Q698" s="11">
        <v>2.6388888888888906E-2</v>
      </c>
      <c r="U698" t="s">
        <v>137</v>
      </c>
      <c r="Y698" t="s">
        <v>918</v>
      </c>
      <c r="AA698" t="str" cm="1">
        <f t="array" ref="AA698">_xlfn.IFS(AND(CHPP_DELAY[[#This Row],[Column1]]="",CHPP_DELAY[[#This Row],[Column2]]=""),"",CHPP_DELAY[[#This Row],[Column1]]&lt;&gt;"",CHPP_DELAY[[#This Row],[Column1]],CHPP_DELAY[[#This Row],[Column2]]&lt;&gt;"",CHPP_DELAY[[#This Row],[Column2]])</f>
        <v>Product collector conveyor_chute_block due to accumulation of material)</v>
      </c>
    </row>
    <row r="699" spans="2:27" x14ac:dyDescent="0.25">
      <c r="B699" s="7">
        <f>_xlfn.ISOWEEKNUM(CHPP_DELAY[[#This Row],[DATE]])</f>
        <v>23</v>
      </c>
      <c r="C699" s="2" t="str">
        <f>UPPER(TEXT(MONTH(CHPP_DELAY[[#This Row],[DATE]])*29,"mmm"))</f>
        <v>JUN</v>
      </c>
      <c r="D699" s="27">
        <f>YEAR(CHPP_DELAY[[#This Row],[DATE]])</f>
        <v>2025</v>
      </c>
      <c r="E699" s="11">
        <f>(CHPP_DELAY[[#This Row],[START]]-CHPP_DELAY[[#This Row],[STOP]])*24</f>
        <v>0.21666666666666856</v>
      </c>
      <c r="F699" s="14" t="str" cm="1">
        <f t="array" ref="F699">_xlfn.IFNA(_xlfn.IFS(CHPP_DELAY[[#This Row],[SCH MTN]]&lt;&gt;"","Scheduled",CHPP_DELAY[[#This Row],[UNSCH MTN]]&lt;&gt;"","Unscheduled"),"")</f>
        <v>Unscheduled</v>
      </c>
      <c r="G699" s="26">
        <f>24*(DAY(EOMONTH(CHPP_DELAY[[#This Row],[DATE]],0)))</f>
        <v>720</v>
      </c>
      <c r="H699" s="14">
        <v>0.85</v>
      </c>
      <c r="I699" s="14">
        <v>0.9</v>
      </c>
      <c r="J699" s="14"/>
      <c r="K699" s="14"/>
      <c r="L699" s="3">
        <v>45814</v>
      </c>
      <c r="M699" s="6">
        <v>0.57291666666666663</v>
      </c>
      <c r="N699" s="6">
        <v>0.58194444444444449</v>
      </c>
      <c r="O699" t="s">
        <v>16</v>
      </c>
      <c r="P699" t="s">
        <v>17</v>
      </c>
      <c r="Q699" s="11">
        <v>9.0277777777778567E-3</v>
      </c>
      <c r="S699" t="s">
        <v>155</v>
      </c>
      <c r="Y699" t="s">
        <v>183</v>
      </c>
      <c r="AA699" t="str" cm="1">
        <f t="array" ref="AA699">_xlfn.IFS(AND(CHPP_DELAY[[#This Row],[Column1]]="",CHPP_DELAY[[#This Row],[Column2]]=""),"",CHPP_DELAY[[#This Row],[Column1]]&lt;&gt;"",CHPP_DELAY[[#This Row],[Column1]],CHPP_DELAY[[#This Row],[Column2]]&lt;&gt;"",CHPP_DELAY[[#This Row],[Column2]])</f>
        <v>Desliming screen_panel_replace (due to panel broken)</v>
      </c>
    </row>
    <row r="700" spans="2:27" x14ac:dyDescent="0.25">
      <c r="B700" s="7">
        <f>_xlfn.ISOWEEKNUM(CHPP_DELAY[[#This Row],[DATE]])</f>
        <v>23</v>
      </c>
      <c r="C700" s="2" t="str">
        <f>UPPER(TEXT(MONTH(CHPP_DELAY[[#This Row],[DATE]])*29,"mmm"))</f>
        <v>JUN</v>
      </c>
      <c r="D700" s="27">
        <f>YEAR(CHPP_DELAY[[#This Row],[DATE]])</f>
        <v>2025</v>
      </c>
      <c r="E700" s="11">
        <f>(CHPP_DELAY[[#This Row],[START]]-CHPP_DELAY[[#This Row],[STOP]])*24</f>
        <v>3.7833333333333332</v>
      </c>
      <c r="F700" s="14" t="str" cm="1">
        <f t="array" ref="F700">_xlfn.IFNA(_xlfn.IFS(CHPP_DELAY[[#This Row],[SCH MTN]]&lt;&gt;"","Scheduled",CHPP_DELAY[[#This Row],[UNSCH MTN]]&lt;&gt;"","Unscheduled"),"")</f>
        <v>Unscheduled</v>
      </c>
      <c r="G700" s="26">
        <f>24*(DAY(EOMONTH(CHPP_DELAY[[#This Row],[DATE]],0)))</f>
        <v>720</v>
      </c>
      <c r="H700" s="14">
        <v>0.85</v>
      </c>
      <c r="I700" s="14">
        <v>0.9</v>
      </c>
      <c r="J700" s="14"/>
      <c r="K700" s="14"/>
      <c r="L700" s="3">
        <v>45814</v>
      </c>
      <c r="M700" s="6">
        <v>0.58611111111111114</v>
      </c>
      <c r="N700" s="6">
        <v>0.74375000000000002</v>
      </c>
      <c r="O700" t="s">
        <v>43</v>
      </c>
      <c r="P700" t="s">
        <v>44</v>
      </c>
      <c r="Q700" s="11">
        <v>0.15763888888888888</v>
      </c>
      <c r="S700" t="s">
        <v>155</v>
      </c>
      <c r="Y700" t="s">
        <v>919</v>
      </c>
      <c r="AA700" t="str" cm="1">
        <f t="array" ref="AA700">_xlfn.IFS(AND(CHPP_DELAY[[#This Row],[Column1]]="",CHPP_DELAY[[#This Row],[Column2]]=""),"",CHPP_DELAY[[#This Row],[Column1]]&lt;&gt;"",CHPP_DELAY[[#This Row],[Column1]],CHPP_DELAY[[#This Row],[Column2]]&lt;&gt;"",CHPP_DELAY[[#This Row],[Column2]])</f>
        <v>HM cyclone_lower cone_repair (due to lower cone broken)</v>
      </c>
    </row>
    <row r="701" spans="2:27" x14ac:dyDescent="0.25">
      <c r="B701" s="7">
        <f>_xlfn.ISOWEEKNUM(CHPP_DELAY[[#This Row],[DATE]])</f>
        <v>23</v>
      </c>
      <c r="C701" s="2" t="str">
        <f>UPPER(TEXT(MONTH(CHPP_DELAY[[#This Row],[DATE]])*29,"mmm"))</f>
        <v>JUN</v>
      </c>
      <c r="D701" s="27">
        <f>YEAR(CHPP_DELAY[[#This Row],[DATE]])</f>
        <v>2025</v>
      </c>
      <c r="E701" s="11">
        <f>(CHPP_DELAY[[#This Row],[START]]-CHPP_DELAY[[#This Row],[STOP]])*24</f>
        <v>1.3833333333333337</v>
      </c>
      <c r="F701" s="14" t="str" cm="1">
        <f t="array" ref="F701">_xlfn.IFNA(_xlfn.IFS(CHPP_DELAY[[#This Row],[SCH MTN]]&lt;&gt;"","Scheduled",CHPP_DELAY[[#This Row],[UNSCH MTN]]&lt;&gt;"","Unscheduled"),"")</f>
        <v/>
      </c>
      <c r="G701" s="26">
        <f>24*(DAY(EOMONTH(CHPP_DELAY[[#This Row],[DATE]],0)))</f>
        <v>720</v>
      </c>
      <c r="H701" s="14">
        <v>0.85</v>
      </c>
      <c r="I701" s="14">
        <v>0.9</v>
      </c>
      <c r="J701" s="14"/>
      <c r="K701" s="14"/>
      <c r="L701" s="3">
        <v>45814</v>
      </c>
      <c r="M701" s="6">
        <v>0.78541666666666665</v>
      </c>
      <c r="N701" s="6">
        <v>0.84305555555555556</v>
      </c>
      <c r="O701" t="s">
        <v>26</v>
      </c>
      <c r="P701" t="s">
        <v>27</v>
      </c>
      <c r="Q701" s="11">
        <v>5.7638888888888906E-2</v>
      </c>
      <c r="U701" t="s">
        <v>137</v>
      </c>
      <c r="Y701" t="s">
        <v>733</v>
      </c>
      <c r="AA701" t="str" cm="1">
        <f t="array" ref="AA701">_xlfn.IFS(AND(CHPP_DELAY[[#This Row],[Column1]]="",CHPP_DELAY[[#This Row],[Column2]]=""),"",CHPP_DELAY[[#This Row],[Column1]]&lt;&gt;"",CHPP_DELAY[[#This Row],[Column1]],CHPP_DELAY[[#This Row],[Column2]]&lt;&gt;"",CHPP_DELAY[[#This Row],[Column2]])</f>
        <v>Product collector conveyor_chute_block (due to accumulation of material)</v>
      </c>
    </row>
    <row r="702" spans="2:27" x14ac:dyDescent="0.25">
      <c r="B702" s="7">
        <f>_xlfn.ISOWEEKNUM(CHPP_DELAY[[#This Row],[DATE]])</f>
        <v>23</v>
      </c>
      <c r="C702" s="2" t="str">
        <f>UPPER(TEXT(MONTH(CHPP_DELAY[[#This Row],[DATE]])*29,"mmm"))</f>
        <v>JUN</v>
      </c>
      <c r="D702" s="27">
        <f>YEAR(CHPP_DELAY[[#This Row],[DATE]])</f>
        <v>2025</v>
      </c>
      <c r="E702" s="11">
        <f>(CHPP_DELAY[[#This Row],[START]]-CHPP_DELAY[[#This Row],[STOP]])*24</f>
        <v>4.5333333333333314</v>
      </c>
      <c r="F702" s="14" t="str" cm="1">
        <f t="array" ref="F702">_xlfn.IFNA(_xlfn.IFS(CHPP_DELAY[[#This Row],[SCH MTN]]&lt;&gt;"","Scheduled",CHPP_DELAY[[#This Row],[UNSCH MTN]]&lt;&gt;"","Unscheduled"),"")</f>
        <v>Scheduled</v>
      </c>
      <c r="G702" s="26">
        <f>24*(DAY(EOMONTH(CHPP_DELAY[[#This Row],[DATE]],0)))</f>
        <v>720</v>
      </c>
      <c r="H702" s="14">
        <v>0.85</v>
      </c>
      <c r="I702" s="14">
        <v>0.9</v>
      </c>
      <c r="J702" s="14"/>
      <c r="K702" s="14"/>
      <c r="L702" s="3">
        <v>45815</v>
      </c>
      <c r="M702" s="6">
        <v>0.38750000000000001</v>
      </c>
      <c r="N702" s="6">
        <v>0.57638888888888884</v>
      </c>
      <c r="O702" t="s">
        <v>43</v>
      </c>
      <c r="P702" t="s">
        <v>44</v>
      </c>
      <c r="Q702" s="11">
        <v>0.18888888888888883</v>
      </c>
      <c r="R702" t="s">
        <v>13</v>
      </c>
      <c r="Y702" t="s">
        <v>13</v>
      </c>
      <c r="AA702" t="str" cm="1">
        <f t="array" ref="AA702">_xlfn.IFS(AND(CHPP_DELAY[[#This Row],[Column1]]="",CHPP_DELAY[[#This Row],[Column2]]=""),"",CHPP_DELAY[[#This Row],[Column1]]&lt;&gt;"",CHPP_DELAY[[#This Row],[Column1]],CHPP_DELAY[[#This Row],[Column2]]&lt;&gt;"",CHPP_DELAY[[#This Row],[Column2]])</f>
        <v>Maintenance Day</v>
      </c>
    </row>
    <row r="703" spans="2:27" x14ac:dyDescent="0.25">
      <c r="B703" s="7">
        <f>_xlfn.ISOWEEKNUM(CHPP_DELAY[[#This Row],[DATE]])</f>
        <v>23</v>
      </c>
      <c r="C703" s="2" t="str">
        <f>UPPER(TEXT(MONTH(CHPP_DELAY[[#This Row],[DATE]])*29,"mmm"))</f>
        <v>JUN</v>
      </c>
      <c r="D703" s="27">
        <f>YEAR(CHPP_DELAY[[#This Row],[DATE]])</f>
        <v>2025</v>
      </c>
      <c r="E703" s="11">
        <f>(CHPP_DELAY[[#This Row],[START]]-CHPP_DELAY[[#This Row],[STOP]])*24</f>
        <v>0.93333333333333535</v>
      </c>
      <c r="F703" s="14" t="str" cm="1">
        <f t="array" ref="F703">_xlfn.IFNA(_xlfn.IFS(CHPP_DELAY[[#This Row],[SCH MTN]]&lt;&gt;"","Scheduled",CHPP_DELAY[[#This Row],[UNSCH MTN]]&lt;&gt;"","Unscheduled"),"")</f>
        <v/>
      </c>
      <c r="G703" s="26">
        <f>24*(DAY(EOMONTH(CHPP_DELAY[[#This Row],[DATE]],0)))</f>
        <v>720</v>
      </c>
      <c r="H703" s="14">
        <v>0.85</v>
      </c>
      <c r="I703" s="14">
        <v>0.9</v>
      </c>
      <c r="J703" s="14"/>
      <c r="K703" s="14"/>
      <c r="L703" s="3">
        <v>45815</v>
      </c>
      <c r="M703" s="6">
        <v>0.91805555555555551</v>
      </c>
      <c r="N703" s="6">
        <v>0.95694444444444449</v>
      </c>
      <c r="O703" t="s">
        <v>81</v>
      </c>
      <c r="P703" t="s">
        <v>82</v>
      </c>
      <c r="Q703" s="11">
        <v>3.8888888888888973E-2</v>
      </c>
      <c r="X703" t="s">
        <v>192</v>
      </c>
      <c r="Y703" t="s">
        <v>920</v>
      </c>
      <c r="AA703" t="str" cm="1">
        <f t="array" ref="AA703">_xlfn.IFS(AND(CHPP_DELAY[[#This Row],[Column1]]="",CHPP_DELAY[[#This Row],[Column2]]=""),"",CHPP_DELAY[[#This Row],[Column1]]&lt;&gt;"",CHPP_DELAY[[#This Row],[Column1]],CHPP_DELAY[[#This Row],[Column2]]&lt;&gt;"",CHPP_DELAY[[#This Row],[Column2]])</f>
        <v>Plant feed bin_low level (due to tail gate evacuation DT087)</v>
      </c>
    </row>
    <row r="704" spans="2:27" x14ac:dyDescent="0.25">
      <c r="B704" s="7">
        <f>_xlfn.ISOWEEKNUM(CHPP_DELAY[[#This Row],[DATE]])</f>
        <v>23</v>
      </c>
      <c r="C704" s="2" t="str">
        <f>UPPER(TEXT(MONTH(CHPP_DELAY[[#This Row],[DATE]])*29,"mmm"))</f>
        <v>JUN</v>
      </c>
      <c r="D704" s="27">
        <f>YEAR(CHPP_DELAY[[#This Row],[DATE]])</f>
        <v>2025</v>
      </c>
      <c r="E704" s="11">
        <f>(CHPP_DELAY[[#This Row],[START]]-CHPP_DELAY[[#This Row],[STOP]])*24</f>
        <v>6.6666666666669094E-2</v>
      </c>
      <c r="F704" s="14" t="str" cm="1">
        <f t="array" ref="F704">_xlfn.IFNA(_xlfn.IFS(CHPP_DELAY[[#This Row],[SCH MTN]]&lt;&gt;"","Scheduled",CHPP_DELAY[[#This Row],[UNSCH MTN]]&lt;&gt;"","Unscheduled"),"")</f>
        <v>Unscheduled</v>
      </c>
      <c r="G704" s="26">
        <f>24*(DAY(EOMONTH(CHPP_DELAY[[#This Row],[DATE]],0)))</f>
        <v>720</v>
      </c>
      <c r="H704" s="14">
        <v>0.85</v>
      </c>
      <c r="I704" s="14">
        <v>0.9</v>
      </c>
      <c r="J704" s="14"/>
      <c r="K704" s="14"/>
      <c r="L704" s="3">
        <v>45816</v>
      </c>
      <c r="M704" s="6">
        <v>0.57777777777777772</v>
      </c>
      <c r="N704" s="6">
        <v>0.5805555555555556</v>
      </c>
      <c r="O704" t="s">
        <v>16</v>
      </c>
      <c r="P704" t="s">
        <v>17</v>
      </c>
      <c r="Q704" s="11">
        <v>2.7777777777778789E-3</v>
      </c>
      <c r="S704" t="s">
        <v>155</v>
      </c>
      <c r="Y704" t="s">
        <v>921</v>
      </c>
      <c r="AA704" t="str" cm="1">
        <f t="array" ref="AA704">_xlfn.IFS(AND(CHPP_DELAY[[#This Row],[Column1]]="",CHPP_DELAY[[#This Row],[Column2]]=""),"",CHPP_DELAY[[#This Row],[Column1]]&lt;&gt;"",CHPP_DELAY[[#This Row],[Column1]],CHPP_DELAY[[#This Row],[Column2]]&lt;&gt;"",CHPP_DELAY[[#This Row],[Column2]])</f>
        <v>Desliming screen_grizzly_block (due to evacuation liner plate stuck on grizzly)</v>
      </c>
    </row>
    <row r="705" spans="2:27" x14ac:dyDescent="0.25">
      <c r="B705" s="7">
        <f>_xlfn.ISOWEEKNUM(CHPP_DELAY[[#This Row],[DATE]])</f>
        <v>23</v>
      </c>
      <c r="C705" s="2" t="str">
        <f>UPPER(TEXT(MONTH(CHPP_DELAY[[#This Row],[DATE]])*29,"mmm"))</f>
        <v>JUN</v>
      </c>
      <c r="D705" s="27">
        <f>YEAR(CHPP_DELAY[[#This Row],[DATE]])</f>
        <v>2025</v>
      </c>
      <c r="E705" s="11">
        <f>(CHPP_DELAY[[#This Row],[START]]-CHPP_DELAY[[#This Row],[STOP]])*24</f>
        <v>0.46666666666666501</v>
      </c>
      <c r="F705" s="14" t="str" cm="1">
        <f t="array" ref="F705">_xlfn.IFNA(_xlfn.IFS(CHPP_DELAY[[#This Row],[SCH MTN]]&lt;&gt;"","Scheduled",CHPP_DELAY[[#This Row],[UNSCH MTN]]&lt;&gt;"","Unscheduled"),"")</f>
        <v>Unscheduled</v>
      </c>
      <c r="G705" s="26">
        <f>24*(DAY(EOMONTH(CHPP_DELAY[[#This Row],[DATE]],0)))</f>
        <v>720</v>
      </c>
      <c r="H705" s="14">
        <v>0.85</v>
      </c>
      <c r="I705" s="14">
        <v>0.9</v>
      </c>
      <c r="J705" s="14"/>
      <c r="K705" s="14"/>
      <c r="L705" s="3">
        <v>45816</v>
      </c>
      <c r="M705" s="6">
        <v>1</v>
      </c>
      <c r="N705" s="6">
        <v>1.0194444444444444</v>
      </c>
      <c r="O705" t="s">
        <v>16</v>
      </c>
      <c r="P705" t="s">
        <v>17</v>
      </c>
      <c r="Q705" s="11">
        <v>1.9444444444444375E-2</v>
      </c>
      <c r="S705" t="s">
        <v>155</v>
      </c>
      <c r="Y705" t="s">
        <v>183</v>
      </c>
      <c r="AA705" t="str" cm="1">
        <f t="array" ref="AA705">_xlfn.IFS(AND(CHPP_DELAY[[#This Row],[Column1]]="",CHPP_DELAY[[#This Row],[Column2]]=""),"",CHPP_DELAY[[#This Row],[Column1]]&lt;&gt;"",CHPP_DELAY[[#This Row],[Column1]],CHPP_DELAY[[#This Row],[Column2]]&lt;&gt;"",CHPP_DELAY[[#This Row],[Column2]])</f>
        <v>Desliming screen_panel_replace (due to panel broken)</v>
      </c>
    </row>
    <row r="706" spans="2:27" x14ac:dyDescent="0.25">
      <c r="B706" s="7">
        <f>_xlfn.ISOWEEKNUM(CHPP_DELAY[[#This Row],[DATE]])</f>
        <v>23</v>
      </c>
      <c r="C706" s="2" t="str">
        <f>UPPER(TEXT(MONTH(CHPP_DELAY[[#This Row],[DATE]])*29,"mmm"))</f>
        <v>JUN</v>
      </c>
      <c r="D706" s="27">
        <f>YEAR(CHPP_DELAY[[#This Row],[DATE]])</f>
        <v>2025</v>
      </c>
      <c r="E706" s="11">
        <f>(CHPP_DELAY[[#This Row],[START]]-CHPP_DELAY[[#This Row],[STOP]])*24</f>
        <v>0.19999999999999929</v>
      </c>
      <c r="F706" s="14" t="str" cm="1">
        <f t="array" ref="F706">_xlfn.IFNA(_xlfn.IFS(CHPP_DELAY[[#This Row],[SCH MTN]]&lt;&gt;"","Scheduled",CHPP_DELAY[[#This Row],[UNSCH MTN]]&lt;&gt;"","Unscheduled"),"")</f>
        <v>Unscheduled</v>
      </c>
      <c r="G706" s="26">
        <f>24*(DAY(EOMONTH(CHPP_DELAY[[#This Row],[DATE]],0)))</f>
        <v>720</v>
      </c>
      <c r="H706" s="14">
        <v>0.85</v>
      </c>
      <c r="I706" s="14">
        <v>0.9</v>
      </c>
      <c r="J706" s="14"/>
      <c r="K706" s="14"/>
      <c r="L706" s="3">
        <v>45816</v>
      </c>
      <c r="M706" s="6">
        <v>1.0895833333333333</v>
      </c>
      <c r="N706" s="6">
        <v>1.0979166666666667</v>
      </c>
      <c r="O706" t="s">
        <v>43</v>
      </c>
      <c r="P706" t="s">
        <v>44</v>
      </c>
      <c r="Q706" s="11">
        <v>8.3333333333333037E-3</v>
      </c>
      <c r="S706" t="s">
        <v>18</v>
      </c>
      <c r="Y706" t="s">
        <v>922</v>
      </c>
      <c r="AA706" t="str" cm="1">
        <f t="array" ref="AA706">_xlfn.IFS(AND(CHPP_DELAY[[#This Row],[Column1]]="",CHPP_DELAY[[#This Row],[Column2]]=""),"",CHPP_DELAY[[#This Row],[Column1]]&lt;&gt;"",CHPP_DELAY[[#This Row],[Column1]],CHPP_DELAY[[#This Row],[Column2]]&lt;&gt;"",CHPP_DELAY[[#This Row],[Column2]])</f>
        <v>DMC_low pressure (due to oversized material)</v>
      </c>
    </row>
    <row r="707" spans="2:27" x14ac:dyDescent="0.25">
      <c r="B707" s="7">
        <f>_xlfn.ISOWEEKNUM(CHPP_DELAY[[#This Row],[DATE]])</f>
        <v>24</v>
      </c>
      <c r="C707" s="2" t="str">
        <f>UPPER(TEXT(MONTH(CHPP_DELAY[[#This Row],[DATE]])*29,"mmm"))</f>
        <v>JUN</v>
      </c>
      <c r="D707" s="27">
        <f>YEAR(CHPP_DELAY[[#This Row],[DATE]])</f>
        <v>2025</v>
      </c>
      <c r="E707" s="11">
        <f>(CHPP_DELAY[[#This Row],[START]]-CHPP_DELAY[[#This Row],[STOP]])*24</f>
        <v>8.3333333333333037E-2</v>
      </c>
      <c r="F707" s="14" t="str" cm="1">
        <f t="array" ref="F707">_xlfn.IFNA(_xlfn.IFS(CHPP_DELAY[[#This Row],[SCH MTN]]&lt;&gt;"","Scheduled",CHPP_DELAY[[#This Row],[UNSCH MTN]]&lt;&gt;"","Unscheduled"),"")</f>
        <v>Unscheduled</v>
      </c>
      <c r="G707" s="26">
        <f>24*(DAY(EOMONTH(CHPP_DELAY[[#This Row],[DATE]],0)))</f>
        <v>720</v>
      </c>
      <c r="H707" s="14">
        <v>0.85</v>
      </c>
      <c r="I707" s="14">
        <v>0.9</v>
      </c>
      <c r="J707" s="14"/>
      <c r="K707" s="14"/>
      <c r="L707" s="3">
        <v>45817</v>
      </c>
      <c r="M707" s="6">
        <v>0.2902777777777778</v>
      </c>
      <c r="N707" s="6">
        <v>0.29375000000000001</v>
      </c>
      <c r="O707" t="s">
        <v>43</v>
      </c>
      <c r="P707" t="s">
        <v>44</v>
      </c>
      <c r="Q707" s="11">
        <v>3.4722222222222099E-3</v>
      </c>
      <c r="S707" t="s">
        <v>18</v>
      </c>
      <c r="Y707" t="s">
        <v>922</v>
      </c>
      <c r="AA707" t="str" cm="1">
        <f t="array" ref="AA707">_xlfn.IFS(AND(CHPP_DELAY[[#This Row],[Column1]]="",CHPP_DELAY[[#This Row],[Column2]]=""),"",CHPP_DELAY[[#This Row],[Column1]]&lt;&gt;"",CHPP_DELAY[[#This Row],[Column1]],CHPP_DELAY[[#This Row],[Column2]]&lt;&gt;"",CHPP_DELAY[[#This Row],[Column2]])</f>
        <v>DMC_low pressure (due to oversized material)</v>
      </c>
    </row>
    <row r="708" spans="2:27" x14ac:dyDescent="0.25">
      <c r="B708" s="7">
        <f>_xlfn.ISOWEEKNUM(CHPP_DELAY[[#This Row],[DATE]])</f>
        <v>24</v>
      </c>
      <c r="C708" s="2" t="str">
        <f>UPPER(TEXT(MONTH(CHPP_DELAY[[#This Row],[DATE]])*29,"mmm"))</f>
        <v>JUN</v>
      </c>
      <c r="D708" s="27">
        <f>YEAR(CHPP_DELAY[[#This Row],[DATE]])</f>
        <v>2025</v>
      </c>
      <c r="E708" s="11">
        <f>(CHPP_DELAY[[#This Row],[START]]-CHPP_DELAY[[#This Row],[STOP]])*24</f>
        <v>6.9999999999999991</v>
      </c>
      <c r="F708" s="14" t="str" cm="1">
        <f t="array" ref="F708">_xlfn.IFNA(_xlfn.IFS(CHPP_DELAY[[#This Row],[SCH MTN]]&lt;&gt;"","Scheduled",CHPP_DELAY[[#This Row],[UNSCH MTN]]&lt;&gt;"","Unscheduled"),"")</f>
        <v>Unscheduled</v>
      </c>
      <c r="G708" s="26">
        <f>24*(DAY(EOMONTH(CHPP_DELAY[[#This Row],[DATE]],0)))</f>
        <v>720</v>
      </c>
      <c r="H708" s="14">
        <v>0.85</v>
      </c>
      <c r="I708" s="14">
        <v>0.9</v>
      </c>
      <c r="J708" s="14"/>
      <c r="K708" s="14"/>
      <c r="L708" s="3">
        <v>45817</v>
      </c>
      <c r="M708" s="6">
        <v>0.95833333333333337</v>
      </c>
      <c r="N708" s="6">
        <v>1.25</v>
      </c>
      <c r="O708" t="s">
        <v>33</v>
      </c>
      <c r="P708" t="s">
        <v>34</v>
      </c>
      <c r="Q708" s="11">
        <v>0.29166666666666663</v>
      </c>
      <c r="S708" t="s">
        <v>155</v>
      </c>
      <c r="Y708" t="s">
        <v>923</v>
      </c>
      <c r="AA708" t="str" cm="1">
        <f t="array" ref="AA708">_xlfn.IFS(AND(CHPP_DELAY[[#This Row],[Column1]]="",CHPP_DELAY[[#This Row],[Column2]]=""),"",CHPP_DELAY[[#This Row],[Column1]]&lt;&gt;"",CHPP_DELAY[[#This Row],[Column1]],CHPP_DELAY[[#This Row],[Column2]]&lt;&gt;"",CHPP_DELAY[[#This Row],[Column2]])</f>
        <v>HM cyclone feed pump_block (due to pulping chute plate contamination)</v>
      </c>
    </row>
    <row r="709" spans="2:27" x14ac:dyDescent="0.25">
      <c r="B709" s="7">
        <f>_xlfn.ISOWEEKNUM(CHPP_DELAY[[#This Row],[DATE]])</f>
        <v>24</v>
      </c>
      <c r="C709" s="2" t="str">
        <f>UPPER(TEXT(MONTH(CHPP_DELAY[[#This Row],[DATE]])*29,"mmm"))</f>
        <v>JUN</v>
      </c>
      <c r="D709" s="27">
        <f>YEAR(CHPP_DELAY[[#This Row],[DATE]])</f>
        <v>2025</v>
      </c>
      <c r="E709" s="11">
        <f>(CHPP_DELAY[[#This Row],[START]]-CHPP_DELAY[[#This Row],[STOP]])*24</f>
        <v>4.9166666666666661</v>
      </c>
      <c r="F709" s="14" t="str" cm="1">
        <f t="array" ref="F709">_xlfn.IFNA(_xlfn.IFS(CHPP_DELAY[[#This Row],[SCH MTN]]&lt;&gt;"","Scheduled",CHPP_DELAY[[#This Row],[UNSCH MTN]]&lt;&gt;"","Unscheduled"),"")</f>
        <v>Unscheduled</v>
      </c>
      <c r="G709" s="26">
        <f>24*(DAY(EOMONTH(CHPP_DELAY[[#This Row],[DATE]],0)))</f>
        <v>720</v>
      </c>
      <c r="H709" s="14">
        <v>0.85</v>
      </c>
      <c r="I709" s="14">
        <v>0.9</v>
      </c>
      <c r="J709" s="14"/>
      <c r="K709" s="14"/>
      <c r="L709" s="3">
        <v>45818</v>
      </c>
      <c r="M709" s="6">
        <v>0.25</v>
      </c>
      <c r="N709" s="6">
        <v>0.4548611111111111</v>
      </c>
      <c r="O709" t="s">
        <v>33</v>
      </c>
      <c r="P709" t="s">
        <v>34</v>
      </c>
      <c r="Q709" s="11">
        <v>0.2048611111111111</v>
      </c>
      <c r="S709" t="s">
        <v>155</v>
      </c>
      <c r="Y709" t="s">
        <v>923</v>
      </c>
      <c r="AA709" t="str" cm="1">
        <f t="array" ref="AA709">_xlfn.IFS(AND(CHPP_DELAY[[#This Row],[Column1]]="",CHPP_DELAY[[#This Row],[Column2]]=""),"",CHPP_DELAY[[#This Row],[Column1]]&lt;&gt;"",CHPP_DELAY[[#This Row],[Column1]],CHPP_DELAY[[#This Row],[Column2]]&lt;&gt;"",CHPP_DELAY[[#This Row],[Column2]])</f>
        <v>HM cyclone feed pump_block (due to pulping chute plate contamination)</v>
      </c>
    </row>
    <row r="710" spans="2:27" x14ac:dyDescent="0.25">
      <c r="B710" s="7">
        <f>_xlfn.ISOWEEKNUM(CHPP_DELAY[[#This Row],[DATE]])</f>
        <v>24</v>
      </c>
      <c r="C710" s="2" t="str">
        <f>UPPER(TEXT(MONTH(CHPP_DELAY[[#This Row],[DATE]])*29,"mmm"))</f>
        <v>JUN</v>
      </c>
      <c r="D710" s="27">
        <f>YEAR(CHPP_DELAY[[#This Row],[DATE]])</f>
        <v>2025</v>
      </c>
      <c r="E710" s="11">
        <f>(CHPP_DELAY[[#This Row],[START]]-CHPP_DELAY[[#This Row],[STOP]])*24</f>
        <v>0.33333333333333481</v>
      </c>
      <c r="F710" s="14" t="str" cm="1">
        <f t="array" ref="F710">_xlfn.IFNA(_xlfn.IFS(CHPP_DELAY[[#This Row],[SCH MTN]]&lt;&gt;"","Scheduled",CHPP_DELAY[[#This Row],[UNSCH MTN]]&lt;&gt;"","Unscheduled"),"")</f>
        <v/>
      </c>
      <c r="G710" s="26">
        <f>24*(DAY(EOMONTH(CHPP_DELAY[[#This Row],[DATE]],0)))</f>
        <v>720</v>
      </c>
      <c r="H710" s="14">
        <v>0.85</v>
      </c>
      <c r="I710" s="14">
        <v>0.9</v>
      </c>
      <c r="J710" s="14"/>
      <c r="K710" s="14"/>
      <c r="L710" s="3">
        <v>45818</v>
      </c>
      <c r="M710" s="6">
        <v>0.66805555555555551</v>
      </c>
      <c r="N710" s="6">
        <v>0.68194444444444446</v>
      </c>
      <c r="O710" t="s">
        <v>19</v>
      </c>
      <c r="P710" t="s">
        <v>20</v>
      </c>
      <c r="Q710" s="11">
        <v>1.3888888888888951E-2</v>
      </c>
      <c r="U710" t="s">
        <v>137</v>
      </c>
      <c r="Y710" t="s">
        <v>924</v>
      </c>
      <c r="AA710" t="str" cm="1">
        <f t="array" ref="AA710">_xlfn.IFS(AND(CHPP_DELAY[[#This Row],[Column1]]="",CHPP_DELAY[[#This Row],[Column2]]=""),"",CHPP_DELAY[[#This Row],[Column1]]&lt;&gt;"",CHPP_DELAY[[#This Row],[Column1]],CHPP_DELAY[[#This Row],[Column2]]&lt;&gt;"",CHPP_DELAY[[#This Row],[Column2]])</f>
        <v>Floats screen_underpan_block (due to accumulation of material)</v>
      </c>
    </row>
    <row r="711" spans="2:27" x14ac:dyDescent="0.25">
      <c r="B711" s="7">
        <f>_xlfn.ISOWEEKNUM(CHPP_DELAY[[#This Row],[DATE]])</f>
        <v>24</v>
      </c>
      <c r="C711" s="2" t="str">
        <f>UPPER(TEXT(MONTH(CHPP_DELAY[[#This Row],[DATE]])*29,"mmm"))</f>
        <v>JUN</v>
      </c>
      <c r="D711" s="27">
        <f>YEAR(CHPP_DELAY[[#This Row],[DATE]])</f>
        <v>2025</v>
      </c>
      <c r="E711" s="11">
        <f>(CHPP_DELAY[[#This Row],[START]]-CHPP_DELAY[[#This Row],[STOP]])*24</f>
        <v>0.2166666666666659</v>
      </c>
      <c r="F711" s="14" t="str" cm="1">
        <f t="array" ref="F711">_xlfn.IFNA(_xlfn.IFS(CHPP_DELAY[[#This Row],[SCH MTN]]&lt;&gt;"","Scheduled",CHPP_DELAY[[#This Row],[UNSCH MTN]]&lt;&gt;"","Unscheduled"),"")</f>
        <v/>
      </c>
      <c r="G711" s="26">
        <f>24*(DAY(EOMONTH(CHPP_DELAY[[#This Row],[DATE]],0)))</f>
        <v>720</v>
      </c>
      <c r="H711" s="14">
        <v>0.85</v>
      </c>
      <c r="I711" s="14">
        <v>0.9</v>
      </c>
      <c r="J711" s="14"/>
      <c r="K711" s="14"/>
      <c r="L711" s="3">
        <v>45818</v>
      </c>
      <c r="M711" s="6">
        <v>0.87708333333333333</v>
      </c>
      <c r="N711" s="6">
        <v>0.88611111111111107</v>
      </c>
      <c r="O711" t="s">
        <v>53</v>
      </c>
      <c r="P711" t="s">
        <v>54</v>
      </c>
      <c r="Q711" s="11">
        <v>9.0277777777777457E-3</v>
      </c>
      <c r="V711" t="s">
        <v>162</v>
      </c>
      <c r="Y711" t="s">
        <v>914</v>
      </c>
      <c r="AA711" t="str" cm="1">
        <f t="array" ref="AA711">_xlfn.IFS(AND(CHPP_DELAY[[#This Row],[Column1]]="",CHPP_DELAY[[#This Row],[Column2]]=""),"",CHPP_DELAY[[#This Row],[Column1]]&lt;&gt;"",CHPP_DELAY[[#This Row],[Column1]],CHPP_DELAY[[#This Row],[Column2]]&lt;&gt;"",CHPP_DELAY[[#This Row],[Column2]])</f>
        <v>Feeder breaker_block (due to OB contamination)</v>
      </c>
    </row>
    <row r="712" spans="2:27" x14ac:dyDescent="0.25">
      <c r="B712" s="7">
        <f>_xlfn.ISOWEEKNUM(CHPP_DELAY[[#This Row],[DATE]])</f>
        <v>24</v>
      </c>
      <c r="C712" s="2" t="str">
        <f>UPPER(TEXT(MONTH(CHPP_DELAY[[#This Row],[DATE]])*29,"mmm"))</f>
        <v>JUN</v>
      </c>
      <c r="D712" s="27">
        <f>YEAR(CHPP_DELAY[[#This Row],[DATE]])</f>
        <v>2025</v>
      </c>
      <c r="E712" s="11">
        <f>(CHPP_DELAY[[#This Row],[START]]-CHPP_DELAY[[#This Row],[STOP]])*24</f>
        <v>8.3333333333333037E-2</v>
      </c>
      <c r="F712" s="14" t="str" cm="1">
        <f t="array" ref="F712">_xlfn.IFNA(_xlfn.IFS(CHPP_DELAY[[#This Row],[SCH MTN]]&lt;&gt;"","Scheduled",CHPP_DELAY[[#This Row],[UNSCH MTN]]&lt;&gt;"","Unscheduled"),"")</f>
        <v>Unscheduled</v>
      </c>
      <c r="G712" s="26">
        <f>24*(DAY(EOMONTH(CHPP_DELAY[[#This Row],[DATE]],0)))</f>
        <v>720</v>
      </c>
      <c r="H712" s="14">
        <v>0.85</v>
      </c>
      <c r="I712" s="14">
        <v>0.9</v>
      </c>
      <c r="J712" s="14"/>
      <c r="K712" s="14"/>
      <c r="L712" s="3">
        <v>45819</v>
      </c>
      <c r="M712" s="6">
        <v>0.29722222222222222</v>
      </c>
      <c r="N712" s="6">
        <v>0.30069444444444443</v>
      </c>
      <c r="O712" t="s">
        <v>16</v>
      </c>
      <c r="P712" t="s">
        <v>17</v>
      </c>
      <c r="Q712" s="11">
        <v>3.4722222222222099E-3</v>
      </c>
      <c r="S712" t="s">
        <v>155</v>
      </c>
      <c r="Y712" t="s">
        <v>925</v>
      </c>
      <c r="AA712" t="str" cm="1">
        <f t="array" ref="AA712">_xlfn.IFS(AND(CHPP_DELAY[[#This Row],[Column1]]="",CHPP_DELAY[[#This Row],[Column2]]=""),"",CHPP_DELAY[[#This Row],[Column1]]&lt;&gt;"",CHPP_DELAY[[#This Row],[Column1]],CHPP_DELAY[[#This Row],[Column2]]&lt;&gt;"",CHPP_DELAY[[#This Row],[Column2]])</f>
        <v>Desliming screen_grizzly_block (due to iron plate)</v>
      </c>
    </row>
    <row r="713" spans="2:27" x14ac:dyDescent="0.25">
      <c r="B713" s="7">
        <f>_xlfn.ISOWEEKNUM(CHPP_DELAY[[#This Row],[DATE]])</f>
        <v>24</v>
      </c>
      <c r="C713" s="2" t="str">
        <f>UPPER(TEXT(MONTH(CHPP_DELAY[[#This Row],[DATE]])*29,"mmm"))</f>
        <v>JUN</v>
      </c>
      <c r="D713" s="27">
        <f>YEAR(CHPP_DELAY[[#This Row],[DATE]])</f>
        <v>2025</v>
      </c>
      <c r="E713" s="11">
        <f>(CHPP_DELAY[[#This Row],[START]]-CHPP_DELAY[[#This Row],[STOP]])*24</f>
        <v>0.13333333333333286</v>
      </c>
      <c r="F713" s="14" t="str" cm="1">
        <f t="array" ref="F713">_xlfn.IFNA(_xlfn.IFS(CHPP_DELAY[[#This Row],[SCH MTN]]&lt;&gt;"","Scheduled",CHPP_DELAY[[#This Row],[UNSCH MTN]]&lt;&gt;"","Unscheduled"),"")</f>
        <v/>
      </c>
      <c r="G713" s="26">
        <f>24*(DAY(EOMONTH(CHPP_DELAY[[#This Row],[DATE]],0)))</f>
        <v>720</v>
      </c>
      <c r="H713" s="14">
        <v>0.85</v>
      </c>
      <c r="I713" s="14">
        <v>0.9</v>
      </c>
      <c r="J713" s="14"/>
      <c r="K713" s="14"/>
      <c r="L713" s="3">
        <v>45819</v>
      </c>
      <c r="M713" s="6">
        <v>0.82847222222222228</v>
      </c>
      <c r="N713" s="6">
        <v>0.83402777777777781</v>
      </c>
      <c r="O713" t="s">
        <v>53</v>
      </c>
      <c r="P713" t="s">
        <v>54</v>
      </c>
      <c r="Q713" s="11">
        <v>5.5555555555555358E-3</v>
      </c>
      <c r="V713" t="s">
        <v>162</v>
      </c>
      <c r="Y713" t="s">
        <v>914</v>
      </c>
      <c r="AA713" t="str" cm="1">
        <f t="array" ref="AA713">_xlfn.IFS(AND(CHPP_DELAY[[#This Row],[Column1]]="",CHPP_DELAY[[#This Row],[Column2]]=""),"",CHPP_DELAY[[#This Row],[Column1]]&lt;&gt;"",CHPP_DELAY[[#This Row],[Column1]],CHPP_DELAY[[#This Row],[Column2]]&lt;&gt;"",CHPP_DELAY[[#This Row],[Column2]])</f>
        <v>Feeder breaker_block (due to OB contamination)</v>
      </c>
    </row>
    <row r="714" spans="2:27" x14ac:dyDescent="0.25">
      <c r="B714" s="7">
        <f>_xlfn.ISOWEEKNUM(CHPP_DELAY[[#This Row],[DATE]])</f>
        <v>24</v>
      </c>
      <c r="C714" s="2" t="str">
        <f>UPPER(TEXT(MONTH(CHPP_DELAY[[#This Row],[DATE]])*29,"mmm"))</f>
        <v>JUN</v>
      </c>
      <c r="D714" s="27">
        <f>YEAR(CHPP_DELAY[[#This Row],[DATE]])</f>
        <v>2025</v>
      </c>
      <c r="E714" s="11">
        <f>(CHPP_DELAY[[#This Row],[START]]-CHPP_DELAY[[#This Row],[STOP]])*24</f>
        <v>8.3333333333333037E-2</v>
      </c>
      <c r="F714" s="14" t="str" cm="1">
        <f t="array" ref="F714">_xlfn.IFNA(_xlfn.IFS(CHPP_DELAY[[#This Row],[SCH MTN]]&lt;&gt;"","Scheduled",CHPP_DELAY[[#This Row],[UNSCH MTN]]&lt;&gt;"","Unscheduled"),"")</f>
        <v/>
      </c>
      <c r="G714" s="26">
        <f>24*(DAY(EOMONTH(CHPP_DELAY[[#This Row],[DATE]],0)))</f>
        <v>720</v>
      </c>
      <c r="H714" s="14">
        <v>0.85</v>
      </c>
      <c r="I714" s="14">
        <v>0.9</v>
      </c>
      <c r="J714" s="14"/>
      <c r="K714" s="14"/>
      <c r="L714" s="3">
        <v>45820</v>
      </c>
      <c r="M714" s="6">
        <v>0.27569444444444446</v>
      </c>
      <c r="N714" s="6">
        <v>0.27916666666666667</v>
      </c>
      <c r="O714" t="s">
        <v>37</v>
      </c>
      <c r="P714" t="s">
        <v>38</v>
      </c>
      <c r="Q714" s="11">
        <v>3.4722222222222099E-3</v>
      </c>
      <c r="V714" t="s">
        <v>161</v>
      </c>
      <c r="Y714" t="s">
        <v>204</v>
      </c>
      <c r="AA714" t="str" cm="1">
        <f t="array" ref="AA714">_xlfn.IFS(AND(CHPP_DELAY[[#This Row],[Column1]]="",CHPP_DELAY[[#This Row],[Column2]]=""),"",CHPP_DELAY[[#This Row],[Column1]]&lt;&gt;"",CHPP_DELAY[[#This Row],[Column1]],CHPP_DELAY[[#This Row],[Column2]]&lt;&gt;"",CHPP_DELAY[[#This Row],[Column2]])</f>
        <v>Vibrating feeder_chute_block (due to sticky material)</v>
      </c>
    </row>
    <row r="715" spans="2:27" x14ac:dyDescent="0.25">
      <c r="B715" s="7">
        <f>_xlfn.ISOWEEKNUM(CHPP_DELAY[[#This Row],[DATE]])</f>
        <v>24</v>
      </c>
      <c r="C715" s="2" t="str">
        <f>UPPER(TEXT(MONTH(CHPP_DELAY[[#This Row],[DATE]])*29,"mmm"))</f>
        <v>JUN</v>
      </c>
      <c r="D715" s="27">
        <f>YEAR(CHPP_DELAY[[#This Row],[DATE]])</f>
        <v>2025</v>
      </c>
      <c r="E715" s="11">
        <f>(CHPP_DELAY[[#This Row],[START]]-CHPP_DELAY[[#This Row],[STOP]])*24</f>
        <v>0.28333333333333366</v>
      </c>
      <c r="F715" s="14" t="str" cm="1">
        <f t="array" ref="F715">_xlfn.IFNA(_xlfn.IFS(CHPP_DELAY[[#This Row],[SCH MTN]]&lt;&gt;"","Scheduled",CHPP_DELAY[[#This Row],[UNSCH MTN]]&lt;&gt;"","Unscheduled"),"")</f>
        <v/>
      </c>
      <c r="G715" s="26">
        <f>24*(DAY(EOMONTH(CHPP_DELAY[[#This Row],[DATE]],0)))</f>
        <v>720</v>
      </c>
      <c r="H715" s="14">
        <v>0.85</v>
      </c>
      <c r="I715" s="14">
        <v>0.9</v>
      </c>
      <c r="J715" s="14"/>
      <c r="K715" s="14"/>
      <c r="L715" s="3">
        <v>45820</v>
      </c>
      <c r="M715" s="6">
        <v>0.32013888888888886</v>
      </c>
      <c r="N715" s="6">
        <v>0.33194444444444443</v>
      </c>
      <c r="O715" t="s">
        <v>19</v>
      </c>
      <c r="P715" t="s">
        <v>20</v>
      </c>
      <c r="Q715" s="11">
        <v>1.1805555555555569E-2</v>
      </c>
      <c r="U715" t="s">
        <v>137</v>
      </c>
      <c r="Y715" t="s">
        <v>924</v>
      </c>
      <c r="AA715" t="str" cm="1">
        <f t="array" ref="AA715">_xlfn.IFS(AND(CHPP_DELAY[[#This Row],[Column1]]="",CHPP_DELAY[[#This Row],[Column2]]=""),"",CHPP_DELAY[[#This Row],[Column1]]&lt;&gt;"",CHPP_DELAY[[#This Row],[Column1]],CHPP_DELAY[[#This Row],[Column2]]&lt;&gt;"",CHPP_DELAY[[#This Row],[Column2]])</f>
        <v>Floats screen_underpan_block (due to accumulation of material)</v>
      </c>
    </row>
    <row r="716" spans="2:27" x14ac:dyDescent="0.25">
      <c r="B716" s="7">
        <f>_xlfn.ISOWEEKNUM(CHPP_DELAY[[#This Row],[DATE]])</f>
        <v>24</v>
      </c>
      <c r="C716" s="2" t="str">
        <f>UPPER(TEXT(MONTH(CHPP_DELAY[[#This Row],[DATE]])*29,"mmm"))</f>
        <v>JUN</v>
      </c>
      <c r="D716" s="27">
        <f>YEAR(CHPP_DELAY[[#This Row],[DATE]])</f>
        <v>2025</v>
      </c>
      <c r="E716" s="11">
        <f>(CHPP_DELAY[[#This Row],[START]]-CHPP_DELAY[[#This Row],[STOP]])*24</f>
        <v>0.16666666666666741</v>
      </c>
      <c r="F716" s="14" t="str" cm="1">
        <f t="array" ref="F716">_xlfn.IFNA(_xlfn.IFS(CHPP_DELAY[[#This Row],[SCH MTN]]&lt;&gt;"","Scheduled",CHPP_DELAY[[#This Row],[UNSCH MTN]]&lt;&gt;"","Unscheduled"),"")</f>
        <v/>
      </c>
      <c r="G716" s="26">
        <f>24*(DAY(EOMONTH(CHPP_DELAY[[#This Row],[DATE]],0)))</f>
        <v>720</v>
      </c>
      <c r="H716" s="14">
        <v>0.85</v>
      </c>
      <c r="I716" s="14">
        <v>0.9</v>
      </c>
      <c r="J716" s="14"/>
      <c r="K716" s="14"/>
      <c r="L716" s="3">
        <v>45820</v>
      </c>
      <c r="M716" s="6">
        <v>0.38263888888888886</v>
      </c>
      <c r="N716" s="6">
        <v>0.38958333333333334</v>
      </c>
      <c r="O716" t="s">
        <v>81</v>
      </c>
      <c r="P716" t="s">
        <v>82</v>
      </c>
      <c r="Q716" s="11">
        <v>6.9444444444444753E-3</v>
      </c>
      <c r="V716" t="s">
        <v>92</v>
      </c>
      <c r="Y716" t="s">
        <v>926</v>
      </c>
      <c r="AA716" t="str" cm="1">
        <f t="array" ref="AA716">_xlfn.IFS(AND(CHPP_DELAY[[#This Row],[Column1]]="",CHPP_DELAY[[#This Row],[Column2]]=""),"",CHPP_DELAY[[#This Row],[Column1]]&lt;&gt;"",CHPP_DELAY[[#This Row],[Column1]],CHPP_DELAY[[#This Row],[Column2]]&lt;&gt;"",CHPP_DELAY[[#This Row],[Column2]])</f>
        <v>Plant feed bin_low level (due to 3 times metal contamination)</v>
      </c>
    </row>
    <row r="717" spans="2:27" x14ac:dyDescent="0.25">
      <c r="B717" s="7">
        <f>_xlfn.ISOWEEKNUM(CHPP_DELAY[[#This Row],[DATE]])</f>
        <v>24</v>
      </c>
      <c r="C717" s="2" t="str">
        <f>UPPER(TEXT(MONTH(CHPP_DELAY[[#This Row],[DATE]])*29,"mmm"))</f>
        <v>JUN</v>
      </c>
      <c r="D717" s="27">
        <f>YEAR(CHPP_DELAY[[#This Row],[DATE]])</f>
        <v>2025</v>
      </c>
      <c r="E717" s="11">
        <f>(CHPP_DELAY[[#This Row],[START]]-CHPP_DELAY[[#This Row],[STOP]])*24</f>
        <v>9.9999999999999645E-2</v>
      </c>
      <c r="F717" s="14" t="str" cm="1">
        <f t="array" ref="F717">_xlfn.IFNA(_xlfn.IFS(CHPP_DELAY[[#This Row],[SCH MTN]]&lt;&gt;"","Scheduled",CHPP_DELAY[[#This Row],[UNSCH MTN]]&lt;&gt;"","Unscheduled"),"")</f>
        <v>Unscheduled</v>
      </c>
      <c r="G717" s="26">
        <f>24*(DAY(EOMONTH(CHPP_DELAY[[#This Row],[DATE]],0)))</f>
        <v>720</v>
      </c>
      <c r="H717" s="14">
        <v>0.85</v>
      </c>
      <c r="I717" s="14">
        <v>0.9</v>
      </c>
      <c r="J717" s="14"/>
      <c r="K717" s="14"/>
      <c r="L717" s="3">
        <v>45820</v>
      </c>
      <c r="M717" s="6">
        <v>0.44791666666666669</v>
      </c>
      <c r="N717" s="6">
        <v>0.45208333333333334</v>
      </c>
      <c r="O717" t="s">
        <v>16</v>
      </c>
      <c r="P717" t="s">
        <v>17</v>
      </c>
      <c r="Q717" s="11">
        <v>4.1666666666666519E-3</v>
      </c>
      <c r="S717" t="s">
        <v>155</v>
      </c>
      <c r="Y717" t="s">
        <v>927</v>
      </c>
      <c r="AA717" t="str" cm="1">
        <f t="array" ref="AA717">_xlfn.IFS(AND(CHPP_DELAY[[#This Row],[Column1]]="",CHPP_DELAY[[#This Row],[Column2]]=""),"",CHPP_DELAY[[#This Row],[Column1]]&lt;&gt;"",CHPP_DELAY[[#This Row],[Column1]],CHPP_DELAY[[#This Row],[Column2]]&lt;&gt;"",CHPP_DELAY[[#This Row],[Column2]])</f>
        <v>Desliming screen_grizzly_block (due to iron plate contamination)</v>
      </c>
    </row>
    <row r="718" spans="2:27" x14ac:dyDescent="0.25">
      <c r="B718" s="7">
        <f>_xlfn.ISOWEEKNUM(CHPP_DELAY[[#This Row],[DATE]])</f>
        <v>24</v>
      </c>
      <c r="C718" s="2" t="str">
        <f>UPPER(TEXT(MONTH(CHPP_DELAY[[#This Row],[DATE]])*29,"mmm"))</f>
        <v>JUN</v>
      </c>
      <c r="D718" s="27">
        <f>YEAR(CHPP_DELAY[[#This Row],[DATE]])</f>
        <v>2025</v>
      </c>
      <c r="E718" s="11">
        <f>(CHPP_DELAY[[#This Row],[START]]-CHPP_DELAY[[#This Row],[STOP]])*24</f>
        <v>3.3333333333333215E-2</v>
      </c>
      <c r="F718" s="14" t="str" cm="1">
        <f t="array" ref="F718">_xlfn.IFNA(_xlfn.IFS(CHPP_DELAY[[#This Row],[SCH MTN]]&lt;&gt;"","Scheduled",CHPP_DELAY[[#This Row],[UNSCH MTN]]&lt;&gt;"","Unscheduled"),"")</f>
        <v/>
      </c>
      <c r="G718" s="26">
        <f>24*(DAY(EOMONTH(CHPP_DELAY[[#This Row],[DATE]],0)))</f>
        <v>720</v>
      </c>
      <c r="H718" s="14">
        <v>0.85</v>
      </c>
      <c r="I718" s="14">
        <v>0.9</v>
      </c>
      <c r="J718" s="14"/>
      <c r="K718" s="14"/>
      <c r="L718" s="3">
        <v>45820</v>
      </c>
      <c r="M718" s="6">
        <v>0.47708333333333336</v>
      </c>
      <c r="N718" s="6">
        <v>0.47847222222222224</v>
      </c>
      <c r="O718" t="s">
        <v>37</v>
      </c>
      <c r="P718" t="s">
        <v>38</v>
      </c>
      <c r="Q718" s="11">
        <v>1.388888888888884E-3</v>
      </c>
      <c r="V718" t="s">
        <v>161</v>
      </c>
      <c r="Y718" t="s">
        <v>204</v>
      </c>
      <c r="AA718" t="str" cm="1">
        <f t="array" ref="AA718">_xlfn.IFS(AND(CHPP_DELAY[[#This Row],[Column1]]="",CHPP_DELAY[[#This Row],[Column2]]=""),"",CHPP_DELAY[[#This Row],[Column1]]&lt;&gt;"",CHPP_DELAY[[#This Row],[Column1]],CHPP_DELAY[[#This Row],[Column2]]&lt;&gt;"",CHPP_DELAY[[#This Row],[Column2]])</f>
        <v>Vibrating feeder_chute_block (due to sticky material)</v>
      </c>
    </row>
    <row r="719" spans="2:27" x14ac:dyDescent="0.25">
      <c r="B719" s="7">
        <f>_xlfn.ISOWEEKNUM(CHPP_DELAY[[#This Row],[DATE]])</f>
        <v>24</v>
      </c>
      <c r="C719" s="2" t="str">
        <f>UPPER(TEXT(MONTH(CHPP_DELAY[[#This Row],[DATE]])*29,"mmm"))</f>
        <v>JUN</v>
      </c>
      <c r="D719" s="27">
        <f>YEAR(CHPP_DELAY[[#This Row],[DATE]])</f>
        <v>2025</v>
      </c>
      <c r="E719" s="11">
        <f>(CHPP_DELAY[[#This Row],[START]]-CHPP_DELAY[[#This Row],[STOP]])*24</f>
        <v>0.70000000000000018</v>
      </c>
      <c r="F719" s="14" t="str" cm="1">
        <f t="array" ref="F719">_xlfn.IFNA(_xlfn.IFS(CHPP_DELAY[[#This Row],[SCH MTN]]&lt;&gt;"","Scheduled",CHPP_DELAY[[#This Row],[UNSCH MTN]]&lt;&gt;"","Unscheduled"),"")</f>
        <v/>
      </c>
      <c r="G719" s="26">
        <f>24*(DAY(EOMONTH(CHPP_DELAY[[#This Row],[DATE]],0)))</f>
        <v>720</v>
      </c>
      <c r="H719" s="14">
        <v>0.85</v>
      </c>
      <c r="I719" s="14">
        <v>0.9</v>
      </c>
      <c r="J719" s="14"/>
      <c r="K719" s="14"/>
      <c r="L719" s="3">
        <v>45820</v>
      </c>
      <c r="M719" s="6">
        <v>0.55347222222222225</v>
      </c>
      <c r="N719" s="6">
        <v>0.58263888888888893</v>
      </c>
      <c r="O719" t="s">
        <v>81</v>
      </c>
      <c r="P719" t="s">
        <v>82</v>
      </c>
      <c r="Q719" s="11">
        <v>2.9166666666666674E-2</v>
      </c>
      <c r="V719" t="s">
        <v>175</v>
      </c>
      <c r="Y719" t="s">
        <v>928</v>
      </c>
      <c r="AA719" t="str" cm="1">
        <f t="array" ref="AA719">_xlfn.IFS(AND(CHPP_DELAY[[#This Row],[Column1]]="",CHPP_DELAY[[#This Row],[Column2]]=""),"",CHPP_DELAY[[#This Row],[Column1]]&lt;&gt;"",CHPP_DELAY[[#This Row],[Column1]],CHPP_DELAY[[#This Row],[Column2]]&lt;&gt;"",CHPP_DELAY[[#This Row],[Column2]])</f>
        <v>Plant feed bin_low level (due to lack of rehandling units)</v>
      </c>
    </row>
    <row r="720" spans="2:27" x14ac:dyDescent="0.25">
      <c r="B720" s="7">
        <f>_xlfn.ISOWEEKNUM(CHPP_DELAY[[#This Row],[DATE]])</f>
        <v>24</v>
      </c>
      <c r="C720" s="2" t="str">
        <f>UPPER(TEXT(MONTH(CHPP_DELAY[[#This Row],[DATE]])*29,"mmm"))</f>
        <v>JUN</v>
      </c>
      <c r="D720" s="27">
        <f>YEAR(CHPP_DELAY[[#This Row],[DATE]])</f>
        <v>2025</v>
      </c>
      <c r="E720" s="11">
        <f>(CHPP_DELAY[[#This Row],[START]]-CHPP_DELAY[[#This Row],[STOP]])*24</f>
        <v>0.15000000000000213</v>
      </c>
      <c r="F720" s="14" t="str" cm="1">
        <f t="array" ref="F720">_xlfn.IFNA(_xlfn.IFS(CHPP_DELAY[[#This Row],[SCH MTN]]&lt;&gt;"","Scheduled",CHPP_DELAY[[#This Row],[UNSCH MTN]]&lt;&gt;"","Unscheduled"),"")</f>
        <v>Unscheduled</v>
      </c>
      <c r="G720" s="26">
        <f>24*(DAY(EOMONTH(CHPP_DELAY[[#This Row],[DATE]],0)))</f>
        <v>720</v>
      </c>
      <c r="H720" s="14">
        <v>0.85</v>
      </c>
      <c r="I720" s="14">
        <v>0.9</v>
      </c>
      <c r="J720" s="14"/>
      <c r="K720" s="14"/>
      <c r="L720" s="3">
        <v>45820</v>
      </c>
      <c r="M720" s="6">
        <v>1.0069444444444444</v>
      </c>
      <c r="N720" s="6">
        <v>1.0131944444444445</v>
      </c>
      <c r="O720" t="s">
        <v>19</v>
      </c>
      <c r="P720" t="s">
        <v>20</v>
      </c>
      <c r="Q720" s="11">
        <v>6.2500000000000888E-3</v>
      </c>
      <c r="S720" t="s">
        <v>155</v>
      </c>
      <c r="Y720" t="s">
        <v>929</v>
      </c>
      <c r="AA720" t="str" cm="1">
        <f t="array" ref="AA720">_xlfn.IFS(AND(CHPP_DELAY[[#This Row],[Column1]]="",CHPP_DELAY[[#This Row],[Column2]]=""),"",CHPP_DELAY[[#This Row],[Column1]]&lt;&gt;"",CHPP_DELAY[[#This Row],[Column1]],CHPP_DELAY[[#This Row],[Column2]]&lt;&gt;"",CHPP_DELAY[[#This Row],[Column2]])</f>
        <v>Floats screen_underpan_block (due to panel broken)</v>
      </c>
    </row>
    <row r="721" spans="2:27" x14ac:dyDescent="0.25">
      <c r="B721" s="7">
        <f>_xlfn.ISOWEEKNUM(CHPP_DELAY[[#This Row],[DATE]])</f>
        <v>24</v>
      </c>
      <c r="C721" s="2" t="str">
        <f>UPPER(TEXT(MONTH(CHPP_DELAY[[#This Row],[DATE]])*29,"mmm"))</f>
        <v>JUN</v>
      </c>
      <c r="D721" s="27">
        <f>YEAR(CHPP_DELAY[[#This Row],[DATE]])</f>
        <v>2025</v>
      </c>
      <c r="E721" s="11">
        <f>(CHPP_DELAY[[#This Row],[START]]-CHPP_DELAY[[#This Row],[STOP]])*24</f>
        <v>0.65000000000000036</v>
      </c>
      <c r="F721" s="14" t="str" cm="1">
        <f t="array" ref="F721">_xlfn.IFNA(_xlfn.IFS(CHPP_DELAY[[#This Row],[SCH MTN]]&lt;&gt;"","Scheduled",CHPP_DELAY[[#This Row],[UNSCH MTN]]&lt;&gt;"","Unscheduled"),"")</f>
        <v>Unscheduled</v>
      </c>
      <c r="G721" s="26">
        <f>24*(DAY(EOMONTH(CHPP_DELAY[[#This Row],[DATE]],0)))</f>
        <v>720</v>
      </c>
      <c r="H721" s="14">
        <v>0.85</v>
      </c>
      <c r="I721" s="14">
        <v>0.9</v>
      </c>
      <c r="J721" s="14"/>
      <c r="K721" s="14"/>
      <c r="L721" s="3">
        <v>45820</v>
      </c>
      <c r="M721" s="6">
        <v>1.0513888888888889</v>
      </c>
      <c r="N721" s="6">
        <v>1.0784722222222223</v>
      </c>
      <c r="O721" t="s">
        <v>19</v>
      </c>
      <c r="P721" t="s">
        <v>20</v>
      </c>
      <c r="Q721" s="11">
        <v>2.7083333333333348E-2</v>
      </c>
      <c r="S721" t="s">
        <v>155</v>
      </c>
      <c r="Y721" t="s">
        <v>184</v>
      </c>
      <c r="AA721" t="str" cm="1">
        <f t="array" ref="AA721">_xlfn.IFS(AND(CHPP_DELAY[[#This Row],[Column1]]="",CHPP_DELAY[[#This Row],[Column2]]=""),"",CHPP_DELAY[[#This Row],[Column1]]&lt;&gt;"",CHPP_DELAY[[#This Row],[Column1]],CHPP_DELAY[[#This Row],[Column2]]&lt;&gt;"",CHPP_DELAY[[#This Row],[Column2]])</f>
        <v>Floats screen_panel_replace (due to panel broken)</v>
      </c>
    </row>
    <row r="722" spans="2:27" x14ac:dyDescent="0.25">
      <c r="B722" s="7">
        <f>_xlfn.ISOWEEKNUM(CHPP_DELAY[[#This Row],[DATE]])</f>
        <v>24</v>
      </c>
      <c r="C722" s="2" t="str">
        <f>UPPER(TEXT(MONTH(CHPP_DELAY[[#This Row],[DATE]])*29,"mmm"))</f>
        <v>JUN</v>
      </c>
      <c r="D722" s="27">
        <f>YEAR(CHPP_DELAY[[#This Row],[DATE]])</f>
        <v>2025</v>
      </c>
      <c r="E722" s="11">
        <f>(CHPP_DELAY[[#This Row],[START]]-CHPP_DELAY[[#This Row],[STOP]])*24</f>
        <v>0.46666666666666501</v>
      </c>
      <c r="F722" s="14" t="str" cm="1">
        <f t="array" ref="F722">_xlfn.IFNA(_xlfn.IFS(CHPP_DELAY[[#This Row],[SCH MTN]]&lt;&gt;"","Scheduled",CHPP_DELAY[[#This Row],[UNSCH MTN]]&lt;&gt;"","Unscheduled"),"")</f>
        <v>Unscheduled</v>
      </c>
      <c r="G722" s="26">
        <f>24*(DAY(EOMONTH(CHPP_DELAY[[#This Row],[DATE]],0)))</f>
        <v>720</v>
      </c>
      <c r="H722" s="14">
        <v>0.85</v>
      </c>
      <c r="I722" s="14">
        <v>0.9</v>
      </c>
      <c r="J722" s="14"/>
      <c r="K722" s="14"/>
      <c r="L722" s="3">
        <v>45820</v>
      </c>
      <c r="M722" s="6">
        <v>1.0784722222222223</v>
      </c>
      <c r="N722" s="6">
        <v>1.0979166666666667</v>
      </c>
      <c r="O722" t="s">
        <v>638</v>
      </c>
      <c r="P722" t="s">
        <v>415</v>
      </c>
      <c r="Q722" s="11">
        <v>1.9444444444444375E-2</v>
      </c>
      <c r="S722" t="s">
        <v>155</v>
      </c>
      <c r="Y722" t="s">
        <v>930</v>
      </c>
      <c r="AA722" t="str" cm="1">
        <f t="array" ref="AA722">_xlfn.IFS(AND(CHPP_DELAY[[#This Row],[Column1]]="",CHPP_DELAY[[#This Row],[Column2]]=""),"",CHPP_DELAY[[#This Row],[Column1]]&lt;&gt;"",CHPP_DELAY[[#This Row],[Column1]],CHPP_DELAY[[#This Row],[Column2]]&lt;&gt;"",CHPP_DELAY[[#This Row],[Column2]])</f>
        <v>Flotation blower_stuck (due to VSD trip overload fault caused of blower BY-1860 Stuck (low level oil))</v>
      </c>
    </row>
    <row r="723" spans="2:27" x14ac:dyDescent="0.25">
      <c r="B723" s="7">
        <f>_xlfn.ISOWEEKNUM(CHPP_DELAY[[#This Row],[DATE]])</f>
        <v>24</v>
      </c>
      <c r="C723" s="2" t="str">
        <f>UPPER(TEXT(MONTH(CHPP_DELAY[[#This Row],[DATE]])*29,"mmm"))</f>
        <v>JUN</v>
      </c>
      <c r="D723" s="27">
        <f>YEAR(CHPP_DELAY[[#This Row],[DATE]])</f>
        <v>2025</v>
      </c>
      <c r="E723" s="11">
        <f>(CHPP_DELAY[[#This Row],[START]]-CHPP_DELAY[[#This Row],[STOP]])*24</f>
        <v>0.11666666666666625</v>
      </c>
      <c r="F723" s="14" t="str" cm="1">
        <f t="array" ref="F723">_xlfn.IFNA(_xlfn.IFS(CHPP_DELAY[[#This Row],[SCH MTN]]&lt;&gt;"","Scheduled",CHPP_DELAY[[#This Row],[UNSCH MTN]]&lt;&gt;"","Unscheduled"),"")</f>
        <v/>
      </c>
      <c r="G723" s="26">
        <f>24*(DAY(EOMONTH(CHPP_DELAY[[#This Row],[DATE]],0)))</f>
        <v>720</v>
      </c>
      <c r="H723" s="14">
        <v>0.85</v>
      </c>
      <c r="I723" s="14">
        <v>0.9</v>
      </c>
      <c r="J723" s="14"/>
      <c r="K723" s="14"/>
      <c r="L723" s="3">
        <v>45821</v>
      </c>
      <c r="M723" s="6">
        <v>0.49583333333333335</v>
      </c>
      <c r="N723" s="6">
        <v>0.50069444444444444</v>
      </c>
      <c r="O723" t="s">
        <v>81</v>
      </c>
      <c r="P723" t="s">
        <v>82</v>
      </c>
      <c r="Q723" s="11">
        <v>4.8611111111110938E-3</v>
      </c>
      <c r="V723" t="s">
        <v>92</v>
      </c>
      <c r="Y723" t="s">
        <v>931</v>
      </c>
    </row>
    <row r="724" spans="2:27" x14ac:dyDescent="0.25">
      <c r="B724" s="7">
        <f>_xlfn.ISOWEEKNUM(CHPP_DELAY[[#This Row],[DATE]])</f>
        <v>24</v>
      </c>
      <c r="C724" s="2" t="str">
        <f>UPPER(TEXT(MONTH(CHPP_DELAY[[#This Row],[DATE]])*29,"mmm"))</f>
        <v>JUN</v>
      </c>
      <c r="D724" s="27">
        <f>YEAR(CHPP_DELAY[[#This Row],[DATE]])</f>
        <v>2025</v>
      </c>
      <c r="E724" s="11">
        <f>(CHPP_DELAY[[#This Row],[START]]-CHPP_DELAY[[#This Row],[STOP]])*24</f>
        <v>0.33333333333333215</v>
      </c>
      <c r="F724" s="14" t="str" cm="1">
        <f t="array" ref="F724">_xlfn.IFNA(_xlfn.IFS(CHPP_DELAY[[#This Row],[SCH MTN]]&lt;&gt;"","Scheduled",CHPP_DELAY[[#This Row],[UNSCH MTN]]&lt;&gt;"","Unscheduled"),"")</f>
        <v>Unscheduled</v>
      </c>
      <c r="G724" s="26">
        <f>24*(DAY(EOMONTH(CHPP_DELAY[[#This Row],[DATE]],0)))</f>
        <v>720</v>
      </c>
      <c r="H724" s="14">
        <v>0.85</v>
      </c>
      <c r="I724" s="14">
        <v>0.9</v>
      </c>
      <c r="J724" s="14"/>
      <c r="K724" s="14"/>
      <c r="L724" s="3">
        <v>45822</v>
      </c>
      <c r="M724" s="6">
        <v>0.58680555555555558</v>
      </c>
      <c r="N724" s="6">
        <v>0.60069444444444442</v>
      </c>
      <c r="O724" t="s">
        <v>14</v>
      </c>
      <c r="P724" t="s">
        <v>15</v>
      </c>
      <c r="Q724" s="11">
        <v>1.388888888888884E-2</v>
      </c>
      <c r="S724" t="s">
        <v>155</v>
      </c>
      <c r="Y724" t="s">
        <v>932</v>
      </c>
    </row>
    <row r="725" spans="2:27" x14ac:dyDescent="0.25">
      <c r="B725" s="7">
        <f>_xlfn.ISOWEEKNUM(CHPP_DELAY[[#This Row],[DATE]])</f>
        <v>24</v>
      </c>
      <c r="C725" s="2" t="str">
        <f>UPPER(TEXT(MONTH(CHPP_DELAY[[#This Row],[DATE]])*29,"mmm"))</f>
        <v>JUN</v>
      </c>
      <c r="D725" s="27">
        <f>YEAR(CHPP_DELAY[[#This Row],[DATE]])</f>
        <v>2025</v>
      </c>
      <c r="E725" s="11">
        <f>(CHPP_DELAY[[#This Row],[START]]-CHPP_DELAY[[#This Row],[STOP]])*24</f>
        <v>0.11666666666666359</v>
      </c>
      <c r="F725" s="14" t="str" cm="1">
        <f t="array" ref="F725">_xlfn.IFNA(_xlfn.IFS(CHPP_DELAY[[#This Row],[SCH MTN]]&lt;&gt;"","Scheduled",CHPP_DELAY[[#This Row],[UNSCH MTN]]&lt;&gt;"","Unscheduled"),"")</f>
        <v/>
      </c>
      <c r="G725" s="26">
        <f>24*(DAY(EOMONTH(CHPP_DELAY[[#This Row],[DATE]],0)))</f>
        <v>720</v>
      </c>
      <c r="H725" s="14">
        <v>0.85</v>
      </c>
      <c r="I725" s="14">
        <v>0.9</v>
      </c>
      <c r="J725" s="14"/>
      <c r="K725" s="14"/>
      <c r="L725" s="3">
        <v>45822</v>
      </c>
      <c r="M725" s="6">
        <v>1.101388888888889</v>
      </c>
      <c r="N725" s="6">
        <v>1.10625</v>
      </c>
      <c r="O725" t="s">
        <v>19</v>
      </c>
      <c r="P725" t="s">
        <v>20</v>
      </c>
      <c r="Q725" s="11">
        <v>4.8611111111109828E-3</v>
      </c>
      <c r="U725" t="s">
        <v>137</v>
      </c>
      <c r="Y725" t="s">
        <v>180</v>
      </c>
    </row>
    <row r="726" spans="2:27" x14ac:dyDescent="0.25">
      <c r="B726" s="7">
        <f>_xlfn.ISOWEEKNUM(CHPP_DELAY[[#This Row],[DATE]])</f>
        <v>24</v>
      </c>
      <c r="C726" s="2" t="str">
        <f>UPPER(TEXT(MONTH(CHPP_DELAY[[#This Row],[DATE]])*29,"mmm"))</f>
        <v>JUN</v>
      </c>
      <c r="D726" s="27">
        <f>YEAR(CHPP_DELAY[[#This Row],[DATE]])</f>
        <v>2025</v>
      </c>
      <c r="E726" s="11">
        <f>(CHPP_DELAY[[#This Row],[START]]-CHPP_DELAY[[#This Row],[STOP]])*24</f>
        <v>0.33333333333333481</v>
      </c>
      <c r="F726" s="14" t="str" cm="1">
        <f t="array" ref="F726">_xlfn.IFNA(_xlfn.IFS(CHPP_DELAY[[#This Row],[SCH MTN]]&lt;&gt;"","Scheduled",CHPP_DELAY[[#This Row],[UNSCH MTN]]&lt;&gt;"","Unscheduled"),"")</f>
        <v>Unscheduled</v>
      </c>
      <c r="G726" s="26">
        <f>24*(DAY(EOMONTH(CHPP_DELAY[[#This Row],[DATE]],0)))</f>
        <v>720</v>
      </c>
      <c r="H726" s="14">
        <v>0.85</v>
      </c>
      <c r="I726" s="14">
        <v>0.9</v>
      </c>
      <c r="J726" s="14"/>
      <c r="K726" s="14"/>
      <c r="L726" s="3">
        <v>45823</v>
      </c>
      <c r="M726" s="6">
        <v>0.63263888888888886</v>
      </c>
      <c r="N726" s="6">
        <v>0.64652777777777781</v>
      </c>
      <c r="O726" t="s">
        <v>23</v>
      </c>
      <c r="P726" t="s">
        <v>24</v>
      </c>
      <c r="Q726" s="11">
        <v>1.3888888888888951E-2</v>
      </c>
      <c r="S726" t="s">
        <v>155</v>
      </c>
      <c r="Y726" t="s">
        <v>933</v>
      </c>
    </row>
    <row r="727" spans="2:27" x14ac:dyDescent="0.25">
      <c r="B727" s="7">
        <f>_xlfn.ISOWEEKNUM(CHPP_DELAY[[#This Row],[DATE]])</f>
        <v>24</v>
      </c>
      <c r="C727" s="2" t="str">
        <f>UPPER(TEXT(MONTH(CHPP_DELAY[[#This Row],[DATE]])*29,"mmm"))</f>
        <v>JUN</v>
      </c>
      <c r="D727" s="27">
        <f>YEAR(CHPP_DELAY[[#This Row],[DATE]])</f>
        <v>2025</v>
      </c>
      <c r="E727" s="11">
        <f>(CHPP_DELAY[[#This Row],[START]]-CHPP_DELAY[[#This Row],[STOP]])*24</f>
        <v>1.6833333333333327</v>
      </c>
      <c r="F727" s="14" t="str" cm="1">
        <f t="array" ref="F727">_xlfn.IFNA(_xlfn.IFS(CHPP_DELAY[[#This Row],[SCH MTN]]&lt;&gt;"","Scheduled",CHPP_DELAY[[#This Row],[UNSCH MTN]]&lt;&gt;"","Unscheduled"),"")</f>
        <v>Unscheduled</v>
      </c>
      <c r="G727" s="26">
        <f>24*(DAY(EOMONTH(CHPP_DELAY[[#This Row],[DATE]],0)))</f>
        <v>720</v>
      </c>
      <c r="H727" s="14">
        <v>0.85</v>
      </c>
      <c r="I727" s="14">
        <v>0.9</v>
      </c>
      <c r="J727" s="14"/>
      <c r="K727" s="14"/>
      <c r="L727" s="3">
        <v>45823</v>
      </c>
      <c r="M727" s="6">
        <v>0.94791666666666663</v>
      </c>
      <c r="N727" s="6">
        <v>1.0180555555555555</v>
      </c>
      <c r="O727" t="s">
        <v>16</v>
      </c>
      <c r="P727" t="s">
        <v>17</v>
      </c>
      <c r="Q727" s="11">
        <v>7.0138888888888862E-2</v>
      </c>
      <c r="S727" t="s">
        <v>18</v>
      </c>
      <c r="Y727" t="s">
        <v>203</v>
      </c>
    </row>
    <row r="728" spans="2:27" x14ac:dyDescent="0.25">
      <c r="B728" s="7">
        <f>_xlfn.ISOWEEKNUM(CHPP_DELAY[[#This Row],[DATE]])</f>
        <v>25</v>
      </c>
      <c r="C728" s="2" t="str">
        <f>UPPER(TEXT(MONTH(CHPP_DELAY[[#This Row],[DATE]])*29,"mmm"))</f>
        <v>JUN</v>
      </c>
      <c r="D728" s="27">
        <f>YEAR(CHPP_DELAY[[#This Row],[DATE]])</f>
        <v>2025</v>
      </c>
      <c r="E728" s="11">
        <f>(CHPP_DELAY[[#This Row],[START]]-CHPP_DELAY[[#This Row],[STOP]])*24</f>
        <v>8.3333333333333037E-2</v>
      </c>
      <c r="F728" s="14" t="str" cm="1">
        <f t="array" ref="F728">_xlfn.IFNA(_xlfn.IFS(CHPP_DELAY[[#This Row],[SCH MTN]]&lt;&gt;"","Scheduled",CHPP_DELAY[[#This Row],[UNSCH MTN]]&lt;&gt;"","Unscheduled"),"")</f>
        <v>Unscheduled</v>
      </c>
      <c r="G728" s="26">
        <f>24*(DAY(EOMONTH(CHPP_DELAY[[#This Row],[DATE]],0)))</f>
        <v>720</v>
      </c>
      <c r="H728" s="14">
        <v>0.85</v>
      </c>
      <c r="I728" s="14">
        <v>0.9</v>
      </c>
      <c r="J728" s="14"/>
      <c r="K728" s="14"/>
      <c r="L728" s="3">
        <v>45824</v>
      </c>
      <c r="M728" s="6">
        <v>0.36319444444444443</v>
      </c>
      <c r="N728" s="6">
        <v>0.36666666666666664</v>
      </c>
      <c r="O728" t="s">
        <v>16</v>
      </c>
      <c r="P728" t="s">
        <v>17</v>
      </c>
      <c r="Q728" s="11">
        <v>3.4722222222222099E-3</v>
      </c>
      <c r="S728" t="s">
        <v>155</v>
      </c>
      <c r="Y728" t="s">
        <v>925</v>
      </c>
    </row>
    <row r="729" spans="2:27" x14ac:dyDescent="0.25">
      <c r="B729" s="7">
        <f>_xlfn.ISOWEEKNUM(CHPP_DELAY[[#This Row],[DATE]])</f>
        <v>25</v>
      </c>
      <c r="C729" s="2" t="str">
        <f>UPPER(TEXT(MONTH(CHPP_DELAY[[#This Row],[DATE]])*29,"mmm"))</f>
        <v>JUN</v>
      </c>
      <c r="D729" s="27">
        <f>YEAR(CHPP_DELAY[[#This Row],[DATE]])</f>
        <v>2025</v>
      </c>
      <c r="E729" s="11">
        <f>(CHPP_DELAY[[#This Row],[START]]-CHPP_DELAY[[#This Row],[STOP]])*24</f>
        <v>0.21666666666666723</v>
      </c>
      <c r="F729" s="14" t="str" cm="1">
        <f t="array" ref="F729">_xlfn.IFNA(_xlfn.IFS(CHPP_DELAY[[#This Row],[SCH MTN]]&lt;&gt;"","Scheduled",CHPP_DELAY[[#This Row],[UNSCH MTN]]&lt;&gt;"","Unscheduled"),"")</f>
        <v>Unscheduled</v>
      </c>
      <c r="G729" s="26">
        <f>24*(DAY(EOMONTH(CHPP_DELAY[[#This Row],[DATE]],0)))</f>
        <v>720</v>
      </c>
      <c r="H729" s="14">
        <v>0.85</v>
      </c>
      <c r="I729" s="14">
        <v>0.9</v>
      </c>
      <c r="J729" s="14"/>
      <c r="K729" s="14"/>
      <c r="L729" s="3">
        <v>45824</v>
      </c>
      <c r="M729" s="6">
        <v>0.48472222222222222</v>
      </c>
      <c r="N729" s="6">
        <v>0.49375000000000002</v>
      </c>
      <c r="O729" t="s">
        <v>16</v>
      </c>
      <c r="P729" t="s">
        <v>17</v>
      </c>
      <c r="Q729" s="11">
        <v>9.0277777777778012E-3</v>
      </c>
      <c r="S729" t="s">
        <v>155</v>
      </c>
      <c r="Y729" t="s">
        <v>925</v>
      </c>
    </row>
    <row r="730" spans="2:27" x14ac:dyDescent="0.25">
      <c r="B730" s="7">
        <f>_xlfn.ISOWEEKNUM(CHPP_DELAY[[#This Row],[DATE]])</f>
        <v>25</v>
      </c>
      <c r="C730" s="2" t="str">
        <f>UPPER(TEXT(MONTH(CHPP_DELAY[[#This Row],[DATE]])*29,"mmm"))</f>
        <v>JUN</v>
      </c>
      <c r="D730" s="27">
        <f>YEAR(CHPP_DELAY[[#This Row],[DATE]])</f>
        <v>2025</v>
      </c>
      <c r="E730" s="11">
        <f>(CHPP_DELAY[[#This Row],[START]]-CHPP_DELAY[[#This Row],[STOP]])*24</f>
        <v>0.3000000000000016</v>
      </c>
      <c r="F730" s="14" t="str" cm="1">
        <f t="array" ref="F730">_xlfn.IFNA(_xlfn.IFS(CHPP_DELAY[[#This Row],[SCH MTN]]&lt;&gt;"","Scheduled",CHPP_DELAY[[#This Row],[UNSCH MTN]]&lt;&gt;"","Unscheduled"),"")</f>
        <v/>
      </c>
      <c r="G730" s="26">
        <f>24*(DAY(EOMONTH(CHPP_DELAY[[#This Row],[DATE]],0)))</f>
        <v>720</v>
      </c>
      <c r="H730" s="14">
        <v>0.85</v>
      </c>
      <c r="I730" s="14">
        <v>0.9</v>
      </c>
      <c r="J730" s="14"/>
      <c r="K730" s="14"/>
      <c r="L730" s="3">
        <v>45824</v>
      </c>
      <c r="M730" s="6">
        <v>0.57777777777777772</v>
      </c>
      <c r="N730" s="6">
        <v>0.59027777777777779</v>
      </c>
      <c r="O730" t="s">
        <v>81</v>
      </c>
      <c r="P730" t="s">
        <v>82</v>
      </c>
      <c r="Q730" s="11">
        <v>1.2500000000000067E-2</v>
      </c>
      <c r="V730" t="s">
        <v>175</v>
      </c>
      <c r="Y730" t="s">
        <v>928</v>
      </c>
    </row>
    <row r="731" spans="2:27" x14ac:dyDescent="0.25">
      <c r="B731" s="7">
        <f>_xlfn.ISOWEEKNUM(CHPP_DELAY[[#This Row],[DATE]])</f>
        <v>25</v>
      </c>
      <c r="C731" s="2" t="str">
        <f>UPPER(TEXT(MONTH(CHPP_DELAY[[#This Row],[DATE]])*29,"mmm"))</f>
        <v>JUN</v>
      </c>
      <c r="D731" s="27">
        <f>YEAR(CHPP_DELAY[[#This Row],[DATE]])</f>
        <v>2025</v>
      </c>
      <c r="E731" s="11">
        <f>(CHPP_DELAY[[#This Row],[START]]-CHPP_DELAY[[#This Row],[STOP]])*24</f>
        <v>0.26666666666666838</v>
      </c>
      <c r="F731" s="14" t="str" cm="1">
        <f t="array" ref="F731">_xlfn.IFNA(_xlfn.IFS(CHPP_DELAY[[#This Row],[SCH MTN]]&lt;&gt;"","Scheduled",CHPP_DELAY[[#This Row],[UNSCH MTN]]&lt;&gt;"","Unscheduled"),"")</f>
        <v>Unscheduled</v>
      </c>
      <c r="G731" s="26">
        <f>24*(DAY(EOMONTH(CHPP_DELAY[[#This Row],[DATE]],0)))</f>
        <v>720</v>
      </c>
      <c r="H731" s="14">
        <v>0.85</v>
      </c>
      <c r="I731" s="14">
        <v>0.9</v>
      </c>
      <c r="J731" s="14"/>
      <c r="K731" s="14"/>
      <c r="L731" s="3">
        <v>45824</v>
      </c>
      <c r="M731" s="6">
        <v>0.73124999999999996</v>
      </c>
      <c r="N731" s="6">
        <v>0.74236111111111114</v>
      </c>
      <c r="O731" t="s">
        <v>23</v>
      </c>
      <c r="P731" t="s">
        <v>24</v>
      </c>
      <c r="Q731" s="11">
        <v>1.1111111111111183E-2</v>
      </c>
      <c r="S731" t="s">
        <v>155</v>
      </c>
      <c r="Y731" t="s">
        <v>934</v>
      </c>
    </row>
    <row r="732" spans="2:27" x14ac:dyDescent="0.25">
      <c r="B732" s="7">
        <f>_xlfn.ISOWEEKNUM(CHPP_DELAY[[#This Row],[DATE]])</f>
        <v>25</v>
      </c>
      <c r="C732" s="2" t="str">
        <f>UPPER(TEXT(MONTH(CHPP_DELAY[[#This Row],[DATE]])*29,"mmm"))</f>
        <v>JUN</v>
      </c>
      <c r="D732" s="27">
        <f>YEAR(CHPP_DELAY[[#This Row],[DATE]])</f>
        <v>2025</v>
      </c>
      <c r="E732" s="11">
        <f>(CHPP_DELAY[[#This Row],[START]]-CHPP_DELAY[[#This Row],[STOP]])*24</f>
        <v>1.0166666666666684</v>
      </c>
      <c r="F732" s="14" t="str" cm="1">
        <f t="array" ref="F732">_xlfn.IFNA(_xlfn.IFS(CHPP_DELAY[[#This Row],[SCH MTN]]&lt;&gt;"","Scheduled",CHPP_DELAY[[#This Row],[UNSCH MTN]]&lt;&gt;"","Unscheduled"),"")</f>
        <v>Unscheduled</v>
      </c>
      <c r="G732" s="26">
        <f>24*(DAY(EOMONTH(CHPP_DELAY[[#This Row],[DATE]],0)))</f>
        <v>720</v>
      </c>
      <c r="H732" s="14">
        <v>0.85</v>
      </c>
      <c r="I732" s="14">
        <v>0.9</v>
      </c>
      <c r="J732" s="14"/>
      <c r="K732" s="14"/>
      <c r="L732" s="3">
        <v>45824</v>
      </c>
      <c r="M732" s="6">
        <v>0.85</v>
      </c>
      <c r="N732" s="6">
        <v>0.89236111111111116</v>
      </c>
      <c r="O732" t="s">
        <v>83</v>
      </c>
      <c r="P732" t="s">
        <v>29</v>
      </c>
      <c r="Q732" s="11">
        <v>4.2361111111111183E-2</v>
      </c>
      <c r="S732" t="s">
        <v>155</v>
      </c>
      <c r="Y732" t="s">
        <v>935</v>
      </c>
    </row>
    <row r="733" spans="2:27" x14ac:dyDescent="0.25">
      <c r="B733" s="7">
        <f>_xlfn.ISOWEEKNUM(CHPP_DELAY[[#This Row],[DATE]])</f>
        <v>25</v>
      </c>
      <c r="C733" s="2" t="str">
        <f>UPPER(TEXT(MONTH(CHPP_DELAY[[#This Row],[DATE]])*29,"mmm"))</f>
        <v>JUN</v>
      </c>
      <c r="D733" s="27">
        <f>YEAR(CHPP_DELAY[[#This Row],[DATE]])</f>
        <v>2025</v>
      </c>
      <c r="E733" s="11">
        <f>(CHPP_DELAY[[#This Row],[START]]-CHPP_DELAY[[#This Row],[STOP]])*24</f>
        <v>2.6500000000000012</v>
      </c>
      <c r="F733" s="14" t="str" cm="1">
        <f t="array" ref="F733">_xlfn.IFNA(_xlfn.IFS(CHPP_DELAY[[#This Row],[SCH MTN]]&lt;&gt;"","Scheduled",CHPP_DELAY[[#This Row],[UNSCH MTN]]&lt;&gt;"","Unscheduled"),"")</f>
        <v>Unscheduled</v>
      </c>
      <c r="G733" s="26">
        <f>24*(DAY(EOMONTH(CHPP_DELAY[[#This Row],[DATE]],0)))</f>
        <v>720</v>
      </c>
      <c r="H733" s="14">
        <v>0.85</v>
      </c>
      <c r="I733" s="14">
        <v>0.9</v>
      </c>
      <c r="J733" s="14"/>
      <c r="K733" s="14"/>
      <c r="L733" s="3">
        <v>45824</v>
      </c>
      <c r="M733" s="6">
        <v>0.95208333333333328</v>
      </c>
      <c r="N733" s="6">
        <v>1.0625</v>
      </c>
      <c r="O733" t="s">
        <v>35</v>
      </c>
      <c r="P733" t="s">
        <v>36</v>
      </c>
      <c r="Q733" s="11">
        <v>0.11041666666666672</v>
      </c>
      <c r="S733" t="s">
        <v>155</v>
      </c>
      <c r="Y733" t="s">
        <v>936</v>
      </c>
    </row>
    <row r="734" spans="2:27" x14ac:dyDescent="0.25">
      <c r="B734" s="7">
        <f>_xlfn.ISOWEEKNUM(CHPP_DELAY[[#This Row],[DATE]])</f>
        <v>25</v>
      </c>
      <c r="C734" s="2" t="str">
        <f>UPPER(TEXT(MONTH(CHPP_DELAY[[#This Row],[DATE]])*29,"mmm"))</f>
        <v>JUN</v>
      </c>
      <c r="D734" s="27">
        <f>YEAR(CHPP_DELAY[[#This Row],[DATE]])</f>
        <v>2025</v>
      </c>
      <c r="E734" s="11">
        <f>(CHPP_DELAY[[#This Row],[START]]-CHPP_DELAY[[#This Row],[STOP]])*24</f>
        <v>3.0500000000000025</v>
      </c>
      <c r="F734" s="14" t="str" cm="1">
        <f t="array" ref="F734">_xlfn.IFNA(_xlfn.IFS(CHPP_DELAY[[#This Row],[SCH MTN]]&lt;&gt;"","Scheduled",CHPP_DELAY[[#This Row],[UNSCH MTN]]&lt;&gt;"","Unscheduled"),"")</f>
        <v>Unscheduled</v>
      </c>
      <c r="G734" s="26">
        <f>24*(DAY(EOMONTH(CHPP_DELAY[[#This Row],[DATE]],0)))</f>
        <v>720</v>
      </c>
      <c r="H734" s="14">
        <v>0.85</v>
      </c>
      <c r="I734" s="14">
        <v>0.9</v>
      </c>
      <c r="J734" s="14"/>
      <c r="K734" s="14"/>
      <c r="L734" s="3">
        <v>45824</v>
      </c>
      <c r="M734" s="6">
        <v>1.1229166666666666</v>
      </c>
      <c r="N734" s="6">
        <v>1.25</v>
      </c>
      <c r="O734" t="s">
        <v>35</v>
      </c>
      <c r="P734" t="s">
        <v>36</v>
      </c>
      <c r="Q734" s="11">
        <v>0.12708333333333344</v>
      </c>
      <c r="S734" t="s">
        <v>155</v>
      </c>
      <c r="Y734" t="s">
        <v>936</v>
      </c>
    </row>
    <row r="735" spans="2:27" x14ac:dyDescent="0.25">
      <c r="B735" s="7">
        <f>_xlfn.ISOWEEKNUM(CHPP_DELAY[[#This Row],[DATE]])</f>
        <v>25</v>
      </c>
      <c r="C735" s="2" t="str">
        <f>UPPER(TEXT(MONTH(CHPP_DELAY[[#This Row],[DATE]])*29,"mmm"))</f>
        <v>JUN</v>
      </c>
      <c r="D735" s="27">
        <f>YEAR(CHPP_DELAY[[#This Row],[DATE]])</f>
        <v>2025</v>
      </c>
      <c r="E735" s="11">
        <f>(CHPP_DELAY[[#This Row],[START]]-CHPP_DELAY[[#This Row],[STOP]])*24</f>
        <v>8</v>
      </c>
      <c r="F735" s="14" t="str" cm="1">
        <f t="array" ref="F735">_xlfn.IFNA(_xlfn.IFS(CHPP_DELAY[[#This Row],[SCH MTN]]&lt;&gt;"","Scheduled",CHPP_DELAY[[#This Row],[UNSCH MTN]]&lt;&gt;"","Unscheduled"),"")</f>
        <v>Scheduled</v>
      </c>
      <c r="G735" s="26">
        <f>24*(DAY(EOMONTH(CHPP_DELAY[[#This Row],[DATE]],0)))</f>
        <v>720</v>
      </c>
      <c r="H735" s="14">
        <v>0.85</v>
      </c>
      <c r="I735" s="14">
        <v>0.9</v>
      </c>
      <c r="J735" s="14"/>
      <c r="K735" s="14"/>
      <c r="L735" s="3">
        <v>45825</v>
      </c>
      <c r="M735" s="6">
        <v>0.25</v>
      </c>
      <c r="N735" s="6">
        <v>0.58333333333333337</v>
      </c>
      <c r="O735" t="s">
        <v>13</v>
      </c>
      <c r="P735" t="s">
        <v>58</v>
      </c>
      <c r="Q735" s="11">
        <v>0.33333333333333337</v>
      </c>
      <c r="R735" t="s">
        <v>13</v>
      </c>
      <c r="Y735" t="s">
        <v>185</v>
      </c>
      <c r="AA735" t="str" cm="1">
        <f t="array" ref="AA735">_xlfn.IFS(AND(CHPP_DELAY[[#This Row],[Column1]]="",CHPP_DELAY[[#This Row],[Column2]]=""),"",CHPP_DELAY[[#This Row],[Column1]]&lt;&gt;"",CHPP_DELAY[[#This Row],[Column1]],CHPP_DELAY[[#This Row],[Column2]]&lt;&gt;"",CHPP_DELAY[[#This Row],[Column2]])</f>
        <v>Maintenance day</v>
      </c>
    </row>
    <row r="736" spans="2:27" x14ac:dyDescent="0.25">
      <c r="B736" s="7">
        <f>_xlfn.ISOWEEKNUM(CHPP_DELAY[[#This Row],[DATE]])</f>
        <v>25</v>
      </c>
      <c r="C736" s="2" t="str">
        <f>UPPER(TEXT(MONTH(CHPP_DELAY[[#This Row],[DATE]])*29,"mmm"))</f>
        <v>JUN</v>
      </c>
      <c r="D736" s="27">
        <f>YEAR(CHPP_DELAY[[#This Row],[DATE]])</f>
        <v>2025</v>
      </c>
      <c r="E736" s="11">
        <f>(CHPP_DELAY[[#This Row],[START]]-CHPP_DELAY[[#This Row],[STOP]])*24</f>
        <v>16</v>
      </c>
      <c r="F736" s="14" t="str" cm="1">
        <f t="array" ref="F736">_xlfn.IFNA(_xlfn.IFS(CHPP_DELAY[[#This Row],[SCH MTN]]&lt;&gt;"","Scheduled",CHPP_DELAY[[#This Row],[UNSCH MTN]]&lt;&gt;"","Unscheduled"),"")</f>
        <v>Unscheduled</v>
      </c>
      <c r="G736" s="26">
        <f>24*(DAY(EOMONTH(CHPP_DELAY[[#This Row],[DATE]],0)))</f>
        <v>720</v>
      </c>
      <c r="H736" s="14">
        <v>0.85</v>
      </c>
      <c r="I736" s="14">
        <v>0.9</v>
      </c>
      <c r="J736" s="14"/>
      <c r="K736" s="14"/>
      <c r="L736" s="3">
        <v>45825</v>
      </c>
      <c r="M736" s="6">
        <v>0.58333333333333337</v>
      </c>
      <c r="N736" s="6">
        <v>1.25</v>
      </c>
      <c r="O736" t="s">
        <v>35</v>
      </c>
      <c r="P736" t="s">
        <v>36</v>
      </c>
      <c r="Q736" s="11">
        <v>0.66666666666666663</v>
      </c>
      <c r="S736" t="s">
        <v>155</v>
      </c>
      <c r="Y736" t="s">
        <v>937</v>
      </c>
      <c r="AA736" t="str" cm="1">
        <f t="array" ref="AA736">_xlfn.IFS(AND(CHPP_DELAY[[#This Row],[Column1]]="",CHPP_DELAY[[#This Row],[Column2]]=""),"",CHPP_DELAY[[#This Row],[Column1]]&lt;&gt;"",CHPP_DELAY[[#This Row],[Column1]],CHPP_DELAY[[#This Row],[Column2]]&lt;&gt;"",CHPP_DELAY[[#This Row],[Column2]])</f>
        <v>Sinks screen_exciter beam_broken (due to The exciters' force vectors differ in magnitude/direction)</v>
      </c>
    </row>
    <row r="737" spans="2:27" x14ac:dyDescent="0.25">
      <c r="B737" s="7">
        <f>_xlfn.ISOWEEKNUM(CHPP_DELAY[[#This Row],[DATE]])</f>
        <v>25</v>
      </c>
      <c r="C737" s="2" t="str">
        <f>UPPER(TEXT(MONTH(CHPP_DELAY[[#This Row],[DATE]])*29,"mmm"))</f>
        <v>JUN</v>
      </c>
      <c r="D737" s="27">
        <f>YEAR(CHPP_DELAY[[#This Row],[DATE]])</f>
        <v>2025</v>
      </c>
      <c r="E737" s="11">
        <f>(CHPP_DELAY[[#This Row],[START]]-CHPP_DELAY[[#This Row],[STOP]])*24</f>
        <v>15.516666666666667</v>
      </c>
      <c r="F737" s="14" t="str" cm="1">
        <f t="array" ref="F737">_xlfn.IFNA(_xlfn.IFS(CHPP_DELAY[[#This Row],[SCH MTN]]&lt;&gt;"","Scheduled",CHPP_DELAY[[#This Row],[UNSCH MTN]]&lt;&gt;"","Unscheduled"),"")</f>
        <v>Unscheduled</v>
      </c>
      <c r="G737" s="26">
        <f>24*(DAY(EOMONTH(CHPP_DELAY[[#This Row],[DATE]],0)))</f>
        <v>720</v>
      </c>
      <c r="H737" s="14">
        <v>0.85</v>
      </c>
      <c r="I737" s="14">
        <v>0.9</v>
      </c>
      <c r="J737" s="14"/>
      <c r="K737" s="14"/>
      <c r="L737" s="3">
        <v>45826</v>
      </c>
      <c r="M737" s="6">
        <v>0.25</v>
      </c>
      <c r="N737" s="6">
        <v>0.89652777777777781</v>
      </c>
      <c r="O737" t="s">
        <v>35</v>
      </c>
      <c r="P737" t="s">
        <v>36</v>
      </c>
      <c r="Q737" s="11">
        <v>0.64652777777777781</v>
      </c>
      <c r="S737" t="s">
        <v>155</v>
      </c>
      <c r="Y737" t="s">
        <v>937</v>
      </c>
      <c r="AA737" t="str" cm="1">
        <f t="array" ref="AA737">_xlfn.IFS(AND(CHPP_DELAY[[#This Row],[Column1]]="",CHPP_DELAY[[#This Row],[Column2]]=""),"",CHPP_DELAY[[#This Row],[Column1]]&lt;&gt;"",CHPP_DELAY[[#This Row],[Column1]],CHPP_DELAY[[#This Row],[Column2]]&lt;&gt;"",CHPP_DELAY[[#This Row],[Column2]])</f>
        <v>Sinks screen_exciter beam_broken (due to The exciters' force vectors differ in magnitude/direction)</v>
      </c>
    </row>
    <row r="738" spans="2:27" x14ac:dyDescent="0.25">
      <c r="B738" s="7">
        <f>_xlfn.ISOWEEKNUM(CHPP_DELAY[[#This Row],[DATE]])</f>
        <v>25</v>
      </c>
      <c r="C738" s="2" t="str">
        <f>UPPER(TEXT(MONTH(CHPP_DELAY[[#This Row],[DATE]])*29,"mmm"))</f>
        <v>JUN</v>
      </c>
      <c r="D738" s="27">
        <f>YEAR(CHPP_DELAY[[#This Row],[DATE]])</f>
        <v>2025</v>
      </c>
      <c r="E738" s="11">
        <f>(CHPP_DELAY[[#This Row],[START]]-CHPP_DELAY[[#This Row],[STOP]])*24</f>
        <v>0.14999999999999947</v>
      </c>
      <c r="F738" s="14" t="str" cm="1">
        <f t="array" ref="F738">_xlfn.IFNA(_xlfn.IFS(CHPP_DELAY[[#This Row],[SCH MTN]]&lt;&gt;"","Scheduled",CHPP_DELAY[[#This Row],[UNSCH MTN]]&lt;&gt;"","Unscheduled"),"")</f>
        <v/>
      </c>
      <c r="G738" s="26">
        <f>24*(DAY(EOMONTH(CHPP_DELAY[[#This Row],[DATE]],0)))</f>
        <v>720</v>
      </c>
      <c r="H738" s="14">
        <v>0.85</v>
      </c>
      <c r="I738" s="14">
        <v>0.9</v>
      </c>
      <c r="J738" s="14"/>
      <c r="K738" s="14"/>
      <c r="L738" s="3">
        <v>45826</v>
      </c>
      <c r="M738" s="6">
        <v>0.92569444444444449</v>
      </c>
      <c r="N738" s="6">
        <v>0.93194444444444446</v>
      </c>
      <c r="O738" t="s">
        <v>93</v>
      </c>
      <c r="P738" t="s">
        <v>94</v>
      </c>
      <c r="Q738" s="11">
        <v>6.2499999999999778E-3</v>
      </c>
      <c r="V738" t="s">
        <v>161</v>
      </c>
      <c r="Y738" t="s">
        <v>938</v>
      </c>
      <c r="AA738" t="str" cm="1">
        <f t="array" ref="AA738">_xlfn.IFS(AND(CHPP_DELAY[[#This Row],[Column1]]="",CHPP_DELAY[[#This Row],[Column2]]=""),"",CHPP_DELAY[[#This Row],[Column1]]&lt;&gt;"",CHPP_DELAY[[#This Row],[Column1]],CHPP_DELAY[[#This Row],[Column2]]&lt;&gt;"",CHPP_DELAY[[#This Row],[Column2]])</f>
        <v>Secondary sizer_block_chute (due to sticky material)</v>
      </c>
    </row>
    <row r="739" spans="2:27" x14ac:dyDescent="0.25">
      <c r="B739" s="7">
        <f>_xlfn.ISOWEEKNUM(CHPP_DELAY[[#This Row],[DATE]])</f>
        <v>25</v>
      </c>
      <c r="C739" s="2" t="str">
        <f>UPPER(TEXT(MONTH(CHPP_DELAY[[#This Row],[DATE]])*29,"mmm"))</f>
        <v>JUN</v>
      </c>
      <c r="D739" s="27">
        <f>YEAR(CHPP_DELAY[[#This Row],[DATE]])</f>
        <v>2025</v>
      </c>
      <c r="E739" s="11">
        <f>(CHPP_DELAY[[#This Row],[START]]-CHPP_DELAY[[#This Row],[STOP]])*24</f>
        <v>3.4500000000000011</v>
      </c>
      <c r="F739" s="14" t="str" cm="1">
        <f t="array" ref="F739">_xlfn.IFNA(_xlfn.IFS(CHPP_DELAY[[#This Row],[SCH MTN]]&lt;&gt;"","Scheduled",CHPP_DELAY[[#This Row],[UNSCH MTN]]&lt;&gt;"","Unscheduled"),"")</f>
        <v>Unscheduled</v>
      </c>
      <c r="G739" s="26">
        <f>24*(DAY(EOMONTH(CHPP_DELAY[[#This Row],[DATE]],0)))</f>
        <v>720</v>
      </c>
      <c r="H739" s="14">
        <v>0.85</v>
      </c>
      <c r="I739" s="14">
        <v>0.9</v>
      </c>
      <c r="J739" s="14"/>
      <c r="K739" s="14"/>
      <c r="L739" s="3">
        <v>45826</v>
      </c>
      <c r="M739" s="6">
        <v>1.0666666666666667</v>
      </c>
      <c r="N739" s="6">
        <v>1.2104166666666667</v>
      </c>
      <c r="O739" t="s">
        <v>35</v>
      </c>
      <c r="P739" t="s">
        <v>36</v>
      </c>
      <c r="Q739" s="11">
        <v>0.14375000000000004</v>
      </c>
      <c r="S739" t="s">
        <v>155</v>
      </c>
      <c r="Y739" t="s">
        <v>939</v>
      </c>
      <c r="AA739" t="str" cm="1">
        <f t="array" ref="AA739">_xlfn.IFS(AND(CHPP_DELAY[[#This Row],[Column1]]="",CHPP_DELAY[[#This Row],[Column2]]=""),"",CHPP_DELAY[[#This Row],[Column1]]&lt;&gt;"",CHPP_DELAY[[#This Row],[Column1]],CHPP_DELAY[[#This Row],[Column2]]&lt;&gt;"",CHPP_DELAY[[#This Row],[Column2]])</f>
        <v>Sinks screen_retorque (due to retorque after exciter beam replacement)</v>
      </c>
    </row>
    <row r="740" spans="2:27" x14ac:dyDescent="0.25">
      <c r="B740" s="7">
        <f>_xlfn.ISOWEEKNUM(CHPP_DELAY[[#This Row],[DATE]])</f>
        <v>25</v>
      </c>
      <c r="C740" s="2" t="str">
        <f>UPPER(TEXT(MONTH(CHPP_DELAY[[#This Row],[DATE]])*29,"mmm"))</f>
        <v>JUN</v>
      </c>
      <c r="D740" s="27">
        <f>YEAR(CHPP_DELAY[[#This Row],[DATE]])</f>
        <v>2025</v>
      </c>
      <c r="E740" s="11">
        <f>(CHPP_DELAY[[#This Row],[START]]-CHPP_DELAY[[#This Row],[STOP]])*24</f>
        <v>0.31666666666666687</v>
      </c>
      <c r="F740" s="14" t="str" cm="1">
        <f t="array" ref="F740">_xlfn.IFNA(_xlfn.IFS(CHPP_DELAY[[#This Row],[SCH MTN]]&lt;&gt;"","Scheduled",CHPP_DELAY[[#This Row],[UNSCH MTN]]&lt;&gt;"","Unscheduled"),"")</f>
        <v/>
      </c>
      <c r="G740" s="26">
        <f>24*(DAY(EOMONTH(CHPP_DELAY[[#This Row],[DATE]],0)))</f>
        <v>720</v>
      </c>
      <c r="H740" s="14">
        <v>0.85</v>
      </c>
      <c r="I740" s="14">
        <v>0.9</v>
      </c>
      <c r="J740" s="14"/>
      <c r="K740" s="14"/>
      <c r="L740" s="3">
        <v>45827</v>
      </c>
      <c r="M740" s="6">
        <v>0.30416666666666664</v>
      </c>
      <c r="N740" s="6">
        <v>0.31736111111111109</v>
      </c>
      <c r="O740" t="s">
        <v>26</v>
      </c>
      <c r="P740" t="s">
        <v>27</v>
      </c>
      <c r="Q740" s="11">
        <v>1.3194444444444453E-2</v>
      </c>
      <c r="U740" t="s">
        <v>137</v>
      </c>
      <c r="Y740" t="s">
        <v>940</v>
      </c>
      <c r="AA740" t="str" cm="1">
        <f t="array" ref="AA740">_xlfn.IFS(AND(CHPP_DELAY[[#This Row],[Column1]]="",CHPP_DELAY[[#This Row],[Column2]]=""),"",CHPP_DELAY[[#This Row],[Column1]]&lt;&gt;"",CHPP_DELAY[[#This Row],[Column1]],CHPP_DELAY[[#This Row],[Column2]]&lt;&gt;"",CHPP_DELAY[[#This Row],[Column2]])</f>
        <v>Product collector conveyor_chute_block (due to hose detached)</v>
      </c>
    </row>
    <row r="741" spans="2:27" x14ac:dyDescent="0.25">
      <c r="B741" s="7">
        <f>_xlfn.ISOWEEKNUM(CHPP_DELAY[[#This Row],[DATE]])</f>
        <v>25</v>
      </c>
      <c r="C741" s="2" t="str">
        <f>UPPER(TEXT(MONTH(CHPP_DELAY[[#This Row],[DATE]])*29,"mmm"))</f>
        <v>JUN</v>
      </c>
      <c r="D741" s="27">
        <f>YEAR(CHPP_DELAY[[#This Row],[DATE]])</f>
        <v>2025</v>
      </c>
      <c r="E741" s="11">
        <f>(CHPP_DELAY[[#This Row],[START]]-CHPP_DELAY[[#This Row],[STOP]])*24</f>
        <v>0.49999999999999822</v>
      </c>
      <c r="F741" s="14" t="str" cm="1">
        <f t="array" ref="F741">_xlfn.IFNA(_xlfn.IFS(CHPP_DELAY[[#This Row],[SCH MTN]]&lt;&gt;"","Scheduled",CHPP_DELAY[[#This Row],[UNSCH MTN]]&lt;&gt;"","Unscheduled"),"")</f>
        <v>Unscheduled</v>
      </c>
      <c r="G741" s="26">
        <f>24*(DAY(EOMONTH(CHPP_DELAY[[#This Row],[DATE]],0)))</f>
        <v>720</v>
      </c>
      <c r="H741" s="14">
        <v>0.85</v>
      </c>
      <c r="I741" s="14">
        <v>0.9</v>
      </c>
      <c r="J741" s="14"/>
      <c r="K741" s="14"/>
      <c r="L741" s="3">
        <v>45828</v>
      </c>
      <c r="M741" s="6">
        <v>0.64861111111111114</v>
      </c>
      <c r="N741" s="6">
        <v>0.6694444444444444</v>
      </c>
      <c r="O741" t="s">
        <v>16</v>
      </c>
      <c r="P741" t="s">
        <v>17</v>
      </c>
      <c r="Q741" s="11">
        <v>2.0833333333333259E-2</v>
      </c>
      <c r="S741" t="s">
        <v>18</v>
      </c>
      <c r="Y741" t="s">
        <v>941</v>
      </c>
      <c r="AA741" t="str" cm="1">
        <f t="array" ref="AA741">_xlfn.IFS(AND(CHPP_DELAY[[#This Row],[Column1]]="",CHPP_DELAY[[#This Row],[Column2]]=""),"",CHPP_DELAY[[#This Row],[Column1]]&lt;&gt;"",CHPP_DELAY[[#This Row],[Column1]],CHPP_DELAY[[#This Row],[Column2]]&lt;&gt;"",CHPP_DELAY[[#This Row],[Column2]])</f>
        <v>Desliming screen_grizzly_block (due to no parts sizer segment)</v>
      </c>
    </row>
    <row r="742" spans="2:27" x14ac:dyDescent="0.25">
      <c r="B742" s="7">
        <f>_xlfn.ISOWEEKNUM(CHPP_DELAY[[#This Row],[DATE]])</f>
        <v>25</v>
      </c>
      <c r="C742" s="2" t="str">
        <f>UPPER(TEXT(MONTH(CHPP_DELAY[[#This Row],[DATE]])*29,"mmm"))</f>
        <v>JUN</v>
      </c>
      <c r="D742" s="27">
        <f>YEAR(CHPP_DELAY[[#This Row],[DATE]])</f>
        <v>2025</v>
      </c>
      <c r="E742" s="11">
        <f>(CHPP_DELAY[[#This Row],[START]]-CHPP_DELAY[[#This Row],[STOP]])*24</f>
        <v>0.61666666666666714</v>
      </c>
      <c r="F742" s="14" t="str" cm="1">
        <f t="array" ref="F742">_xlfn.IFNA(_xlfn.IFS(CHPP_DELAY[[#This Row],[SCH MTN]]&lt;&gt;"","Scheduled",CHPP_DELAY[[#This Row],[UNSCH MTN]]&lt;&gt;"","Unscheduled"),"")</f>
        <v/>
      </c>
      <c r="G742" s="26">
        <f>24*(DAY(EOMONTH(CHPP_DELAY[[#This Row],[DATE]],0)))</f>
        <v>720</v>
      </c>
      <c r="H742" s="14">
        <v>0.85</v>
      </c>
      <c r="I742" s="14">
        <v>0.9</v>
      </c>
      <c r="J742" s="14"/>
      <c r="K742" s="14"/>
      <c r="L742" s="3">
        <v>45828</v>
      </c>
      <c r="M742" s="6">
        <v>0.73124999999999996</v>
      </c>
      <c r="N742" s="6">
        <v>0.75694444444444442</v>
      </c>
      <c r="O742" t="s">
        <v>19</v>
      </c>
      <c r="P742" t="s">
        <v>20</v>
      </c>
      <c r="Q742" s="11">
        <v>2.5694444444444464E-2</v>
      </c>
      <c r="U742" t="s">
        <v>137</v>
      </c>
      <c r="Y742" t="s">
        <v>180</v>
      </c>
      <c r="AA742" t="str" cm="1">
        <f t="array" ref="AA74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43" spans="2:27" x14ac:dyDescent="0.25">
      <c r="B743" s="7">
        <f>_xlfn.ISOWEEKNUM(CHPP_DELAY[[#This Row],[DATE]])</f>
        <v>25</v>
      </c>
      <c r="C743" s="2" t="str">
        <f>UPPER(TEXT(MONTH(CHPP_DELAY[[#This Row],[DATE]])*29,"mmm"))</f>
        <v>JUN</v>
      </c>
      <c r="D743" s="27">
        <f>YEAR(CHPP_DELAY[[#This Row],[DATE]])</f>
        <v>2025</v>
      </c>
      <c r="E743" s="11">
        <f>(CHPP_DELAY[[#This Row],[START]]-CHPP_DELAY[[#This Row],[STOP]])*24</f>
        <v>0.11666666666666625</v>
      </c>
      <c r="F743" s="14" t="str" cm="1">
        <f t="array" ref="F743">_xlfn.IFNA(_xlfn.IFS(CHPP_DELAY[[#This Row],[SCH MTN]]&lt;&gt;"","Scheduled",CHPP_DELAY[[#This Row],[UNSCH MTN]]&lt;&gt;"","Unscheduled"),"")</f>
        <v/>
      </c>
      <c r="G743" s="26">
        <f>24*(DAY(EOMONTH(CHPP_DELAY[[#This Row],[DATE]],0)))</f>
        <v>720</v>
      </c>
      <c r="H743" s="14">
        <v>0.85</v>
      </c>
      <c r="I743" s="14">
        <v>0.9</v>
      </c>
      <c r="J743" s="14"/>
      <c r="K743" s="14"/>
      <c r="L743" s="3">
        <v>45828</v>
      </c>
      <c r="M743" s="6">
        <v>0.79097222222222219</v>
      </c>
      <c r="N743" s="6">
        <v>0.79583333333333328</v>
      </c>
      <c r="O743" t="s">
        <v>19</v>
      </c>
      <c r="P743" t="s">
        <v>20</v>
      </c>
      <c r="Q743" s="11">
        <v>4.8611111111110938E-3</v>
      </c>
      <c r="U743" t="s">
        <v>137</v>
      </c>
      <c r="Y743" t="s">
        <v>180</v>
      </c>
      <c r="AA743" t="str" cm="1">
        <f t="array" ref="AA74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44" spans="2:27" x14ac:dyDescent="0.25">
      <c r="B744" s="7">
        <f>_xlfn.ISOWEEKNUM(CHPP_DELAY[[#This Row],[DATE]])</f>
        <v>25</v>
      </c>
      <c r="C744" s="2" t="str">
        <f>UPPER(TEXT(MONTH(CHPP_DELAY[[#This Row],[DATE]])*29,"mmm"))</f>
        <v>JUN</v>
      </c>
      <c r="D744" s="27">
        <f>YEAR(CHPP_DELAY[[#This Row],[DATE]])</f>
        <v>2025</v>
      </c>
      <c r="E744" s="11">
        <f>(CHPP_DELAY[[#This Row],[START]]-CHPP_DELAY[[#This Row],[STOP]])*24</f>
        <v>0.16666666666666607</v>
      </c>
      <c r="F744" s="14" t="str" cm="1">
        <f t="array" ref="F744">_xlfn.IFNA(_xlfn.IFS(CHPP_DELAY[[#This Row],[SCH MTN]]&lt;&gt;"","Scheduled",CHPP_DELAY[[#This Row],[UNSCH MTN]]&lt;&gt;"","Unscheduled"),"")</f>
        <v/>
      </c>
      <c r="G744" s="26">
        <f>24*(DAY(EOMONTH(CHPP_DELAY[[#This Row],[DATE]],0)))</f>
        <v>720</v>
      </c>
      <c r="H744" s="14">
        <v>0.85</v>
      </c>
      <c r="I744" s="14">
        <v>0.9</v>
      </c>
      <c r="J744" s="14"/>
      <c r="K744" s="14"/>
      <c r="L744" s="3">
        <v>45828</v>
      </c>
      <c r="M744" s="6">
        <v>1.0104166666666667</v>
      </c>
      <c r="N744" s="6">
        <v>1.0173611111111112</v>
      </c>
      <c r="O744" t="s">
        <v>19</v>
      </c>
      <c r="P744" t="s">
        <v>20</v>
      </c>
      <c r="Q744" s="11">
        <v>6.9444444444444198E-3</v>
      </c>
      <c r="U744" t="s">
        <v>137</v>
      </c>
      <c r="Y744" t="s">
        <v>180</v>
      </c>
      <c r="AA744" t="str" cm="1">
        <f t="array" ref="AA74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45" spans="2:27" x14ac:dyDescent="0.25">
      <c r="B745" s="7">
        <f>_xlfn.ISOWEEKNUM(CHPP_DELAY[[#This Row],[DATE]])</f>
        <v>25</v>
      </c>
      <c r="C745" s="2" t="str">
        <f>UPPER(TEXT(MONTH(CHPP_DELAY[[#This Row],[DATE]])*29,"mmm"))</f>
        <v>JUN</v>
      </c>
      <c r="D745" s="27">
        <f>YEAR(CHPP_DELAY[[#This Row],[DATE]])</f>
        <v>2025</v>
      </c>
      <c r="E745" s="11">
        <f>(CHPP_DELAY[[#This Row],[START]]-CHPP_DELAY[[#This Row],[STOP]])*24</f>
        <v>0.11666666666666892</v>
      </c>
      <c r="F745" s="14" t="str" cm="1">
        <f t="array" ref="F745">_xlfn.IFNA(_xlfn.IFS(CHPP_DELAY[[#This Row],[SCH MTN]]&lt;&gt;"","Scheduled",CHPP_DELAY[[#This Row],[UNSCH MTN]]&lt;&gt;"","Unscheduled"),"")</f>
        <v/>
      </c>
      <c r="G745" s="26">
        <f>24*(DAY(EOMONTH(CHPP_DELAY[[#This Row],[DATE]],0)))</f>
        <v>720</v>
      </c>
      <c r="H745" s="14">
        <v>0.85</v>
      </c>
      <c r="I745" s="14">
        <v>0.9</v>
      </c>
      <c r="J745" s="14"/>
      <c r="K745" s="14"/>
      <c r="L745" s="3">
        <v>45828</v>
      </c>
      <c r="M745" s="6">
        <v>1.0298611111111111</v>
      </c>
      <c r="N745" s="6">
        <v>1.0347222222222223</v>
      </c>
      <c r="O745" t="s">
        <v>19</v>
      </c>
      <c r="P745" t="s">
        <v>20</v>
      </c>
      <c r="Q745" s="11">
        <v>4.8611111111112049E-3</v>
      </c>
      <c r="U745" t="s">
        <v>137</v>
      </c>
      <c r="Y745" t="s">
        <v>180</v>
      </c>
      <c r="AA745" t="str" cm="1">
        <f t="array" ref="AA74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46" spans="2:27" x14ac:dyDescent="0.25">
      <c r="B746" s="7">
        <f>_xlfn.ISOWEEKNUM(CHPP_DELAY[[#This Row],[DATE]])</f>
        <v>25</v>
      </c>
      <c r="C746" s="2" t="str">
        <f>UPPER(TEXT(MONTH(CHPP_DELAY[[#This Row],[DATE]])*29,"mmm"))</f>
        <v>JUN</v>
      </c>
      <c r="D746" s="27">
        <f>YEAR(CHPP_DELAY[[#This Row],[DATE]])</f>
        <v>2025</v>
      </c>
      <c r="E746" s="11">
        <f>(CHPP_DELAY[[#This Row],[START]]-CHPP_DELAY[[#This Row],[STOP]])*24</f>
        <v>0.15000000000000213</v>
      </c>
      <c r="F746" s="14" t="str" cm="1">
        <f t="array" ref="F746">_xlfn.IFNA(_xlfn.IFS(CHPP_DELAY[[#This Row],[SCH MTN]]&lt;&gt;"","Scheduled",CHPP_DELAY[[#This Row],[UNSCH MTN]]&lt;&gt;"","Unscheduled"),"")</f>
        <v>Unscheduled</v>
      </c>
      <c r="G746" s="26">
        <f>24*(DAY(EOMONTH(CHPP_DELAY[[#This Row],[DATE]],0)))</f>
        <v>720</v>
      </c>
      <c r="H746" s="14">
        <v>0.85</v>
      </c>
      <c r="I746" s="14">
        <v>0.9</v>
      </c>
      <c r="J746" s="14"/>
      <c r="K746" s="14"/>
      <c r="L746" s="3">
        <v>45828</v>
      </c>
      <c r="M746" s="6">
        <v>1.075</v>
      </c>
      <c r="N746" s="6">
        <v>1.08125</v>
      </c>
      <c r="O746" t="s">
        <v>19</v>
      </c>
      <c r="P746" t="s">
        <v>20</v>
      </c>
      <c r="Q746" s="11">
        <v>6.2500000000000888E-3</v>
      </c>
      <c r="S746" t="s">
        <v>155</v>
      </c>
      <c r="Y746" t="s">
        <v>123</v>
      </c>
      <c r="AA746" t="str" cm="1">
        <f t="array" ref="AA74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747" spans="2:27" x14ac:dyDescent="0.25">
      <c r="B747" s="7">
        <f>_xlfn.ISOWEEKNUM(CHPP_DELAY[[#This Row],[DATE]])</f>
        <v>25</v>
      </c>
      <c r="C747" s="2" t="str">
        <f>UPPER(TEXT(MONTH(CHPP_DELAY[[#This Row],[DATE]])*29,"mmm"))</f>
        <v>JUN</v>
      </c>
      <c r="D747" s="27">
        <f>YEAR(CHPP_DELAY[[#This Row],[DATE]])</f>
        <v>2025</v>
      </c>
      <c r="E747" s="11">
        <f>(CHPP_DELAY[[#This Row],[START]]-CHPP_DELAY[[#This Row],[STOP]])*24</f>
        <v>0.16666666666666607</v>
      </c>
      <c r="F747" s="14" t="str" cm="1">
        <f t="array" ref="F747">_xlfn.IFNA(_xlfn.IFS(CHPP_DELAY[[#This Row],[SCH MTN]]&lt;&gt;"","Scheduled",CHPP_DELAY[[#This Row],[UNSCH MTN]]&lt;&gt;"","Unscheduled"),"")</f>
        <v>Unscheduled</v>
      </c>
      <c r="G747" s="26">
        <f>24*(DAY(EOMONTH(CHPP_DELAY[[#This Row],[DATE]],0)))</f>
        <v>720</v>
      </c>
      <c r="H747" s="14">
        <v>0.85</v>
      </c>
      <c r="I747" s="14">
        <v>0.9</v>
      </c>
      <c r="J747" s="14"/>
      <c r="K747" s="14"/>
      <c r="L747" s="3">
        <v>45829</v>
      </c>
      <c r="M747" s="6">
        <v>0.30694444444444446</v>
      </c>
      <c r="N747" s="6">
        <v>0.31388888888888888</v>
      </c>
      <c r="O747" t="s">
        <v>19</v>
      </c>
      <c r="P747" t="s">
        <v>20</v>
      </c>
      <c r="Q747" s="11">
        <v>6.9444444444444198E-3</v>
      </c>
      <c r="S747" t="s">
        <v>155</v>
      </c>
      <c r="Y747" t="s">
        <v>123</v>
      </c>
      <c r="AA747" t="str" cm="1">
        <f t="array" ref="AA74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748" spans="2:27" x14ac:dyDescent="0.25">
      <c r="B748" s="7">
        <f>_xlfn.ISOWEEKNUM(CHPP_DELAY[[#This Row],[DATE]])</f>
        <v>25</v>
      </c>
      <c r="C748" s="2" t="str">
        <f>UPPER(TEXT(MONTH(CHPP_DELAY[[#This Row],[DATE]])*29,"mmm"))</f>
        <v>JUN</v>
      </c>
      <c r="D748" s="27">
        <f>YEAR(CHPP_DELAY[[#This Row],[DATE]])</f>
        <v>2025</v>
      </c>
      <c r="E748" s="11">
        <f>(CHPP_DELAY[[#This Row],[START]]-CHPP_DELAY[[#This Row],[STOP]])*24</f>
        <v>3</v>
      </c>
      <c r="F748" s="14" t="str" cm="1">
        <f t="array" ref="F748">_xlfn.IFNA(_xlfn.IFS(CHPP_DELAY[[#This Row],[SCH MTN]]&lt;&gt;"","Scheduled",CHPP_DELAY[[#This Row],[UNSCH MTN]]&lt;&gt;"","Unscheduled"),"")</f>
        <v/>
      </c>
      <c r="G748" s="26">
        <f>24*(DAY(EOMONTH(CHPP_DELAY[[#This Row],[DATE]],0)))</f>
        <v>720</v>
      </c>
      <c r="H748" s="14">
        <v>0.85</v>
      </c>
      <c r="I748" s="14">
        <v>0.9</v>
      </c>
      <c r="J748" s="14"/>
      <c r="K748" s="14"/>
      <c r="L748" s="3">
        <v>45829</v>
      </c>
      <c r="M748" s="6">
        <v>0.81597222222222221</v>
      </c>
      <c r="N748" s="6">
        <v>0.94097222222222221</v>
      </c>
      <c r="O748" t="s">
        <v>53</v>
      </c>
      <c r="P748" t="s">
        <v>54</v>
      </c>
      <c r="Q748" s="11">
        <v>0.125</v>
      </c>
      <c r="V748" t="s">
        <v>162</v>
      </c>
      <c r="Y748" t="s">
        <v>202</v>
      </c>
      <c r="AA748" t="str" cm="1">
        <f t="array" ref="AA748">_xlfn.IFS(AND(CHPP_DELAY[[#This Row],[Column1]]="",CHPP_DELAY[[#This Row],[Column2]]=""),"",CHPP_DELAY[[#This Row],[Column1]]&lt;&gt;"",CHPP_DELAY[[#This Row],[Column1]],CHPP_DELAY[[#This Row],[Column2]]&lt;&gt;"",CHPP_DELAY[[#This Row],[Column2]])</f>
        <v>Feeder breaker_block (due to oversize OB)</v>
      </c>
    </row>
    <row r="749" spans="2:27" x14ac:dyDescent="0.25">
      <c r="B749" s="7">
        <f>_xlfn.ISOWEEKNUM(CHPP_DELAY[[#This Row],[DATE]])</f>
        <v>25</v>
      </c>
      <c r="C749" s="2" t="str">
        <f>UPPER(TEXT(MONTH(CHPP_DELAY[[#This Row],[DATE]])*29,"mmm"))</f>
        <v>JUN</v>
      </c>
      <c r="D749" s="27">
        <f>YEAR(CHPP_DELAY[[#This Row],[DATE]])</f>
        <v>2025</v>
      </c>
      <c r="E749" s="11">
        <f>(CHPP_DELAY[[#This Row],[START]]-CHPP_DELAY[[#This Row],[STOP]])*24</f>
        <v>0.11666666666666625</v>
      </c>
      <c r="F749" s="14" t="str" cm="1">
        <f t="array" ref="F749">_xlfn.IFNA(_xlfn.IFS(CHPP_DELAY[[#This Row],[SCH MTN]]&lt;&gt;"","Scheduled",CHPP_DELAY[[#This Row],[UNSCH MTN]]&lt;&gt;"","Unscheduled"),"")</f>
        <v/>
      </c>
      <c r="G749" s="26">
        <f>24*(DAY(EOMONTH(CHPP_DELAY[[#This Row],[DATE]],0)))</f>
        <v>720</v>
      </c>
      <c r="H749" s="14">
        <v>0.85</v>
      </c>
      <c r="I749" s="14">
        <v>0.9</v>
      </c>
      <c r="J749" s="14"/>
      <c r="K749" s="14"/>
      <c r="L749" s="3">
        <v>45829</v>
      </c>
      <c r="M749" s="6">
        <v>0.97152777777777777</v>
      </c>
      <c r="N749" s="6">
        <v>0.97638888888888886</v>
      </c>
      <c r="O749" t="s">
        <v>19</v>
      </c>
      <c r="P749" t="s">
        <v>20</v>
      </c>
      <c r="Q749" s="11">
        <v>4.8611111111110938E-3</v>
      </c>
      <c r="U749" t="s">
        <v>137</v>
      </c>
      <c r="Y749" t="s">
        <v>180</v>
      </c>
      <c r="AA749" t="str" cm="1">
        <f t="array" ref="AA74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50" spans="2:27" x14ac:dyDescent="0.25">
      <c r="B750" s="7">
        <f>_xlfn.ISOWEEKNUM(CHPP_DELAY[[#This Row],[DATE]])</f>
        <v>25</v>
      </c>
      <c r="C750" s="2" t="str">
        <f>UPPER(TEXT(MONTH(CHPP_DELAY[[#This Row],[DATE]])*29,"mmm"))</f>
        <v>JUN</v>
      </c>
      <c r="D750" s="27">
        <f>YEAR(CHPP_DELAY[[#This Row],[DATE]])</f>
        <v>2025</v>
      </c>
      <c r="E750" s="11">
        <f>(CHPP_DELAY[[#This Row],[START]]-CHPP_DELAY[[#This Row],[STOP]])*24</f>
        <v>0.18333333333333002</v>
      </c>
      <c r="F750" s="14" t="str" cm="1">
        <f t="array" ref="F750">_xlfn.IFNA(_xlfn.IFS(CHPP_DELAY[[#This Row],[SCH MTN]]&lt;&gt;"","Scheduled",CHPP_DELAY[[#This Row],[UNSCH MTN]]&lt;&gt;"","Unscheduled"),"")</f>
        <v>Unscheduled</v>
      </c>
      <c r="G750" s="26">
        <f>24*(DAY(EOMONTH(CHPP_DELAY[[#This Row],[DATE]],0)))</f>
        <v>720</v>
      </c>
      <c r="H750" s="14">
        <v>0.85</v>
      </c>
      <c r="I750" s="14">
        <v>0.9</v>
      </c>
      <c r="J750" s="14"/>
      <c r="K750" s="14"/>
      <c r="L750" s="3">
        <v>45829</v>
      </c>
      <c r="M750" s="6">
        <v>1.070138888888889</v>
      </c>
      <c r="N750" s="6">
        <v>1.0777777777777777</v>
      </c>
      <c r="O750" t="s">
        <v>19</v>
      </c>
      <c r="P750" t="s">
        <v>20</v>
      </c>
      <c r="Q750" s="11">
        <v>7.6388888888887507E-3</v>
      </c>
      <c r="S750" t="s">
        <v>155</v>
      </c>
      <c r="Y750" t="s">
        <v>123</v>
      </c>
      <c r="AA750" t="str" cm="1">
        <f t="array" ref="AA75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751" spans="2:27" x14ac:dyDescent="0.25">
      <c r="B751" s="7">
        <f>_xlfn.ISOWEEKNUM(CHPP_DELAY[[#This Row],[DATE]])</f>
        <v>25</v>
      </c>
      <c r="C751" s="2" t="str">
        <f>UPPER(TEXT(MONTH(CHPP_DELAY[[#This Row],[DATE]])*29,"mmm"))</f>
        <v>JUN</v>
      </c>
      <c r="D751" s="27">
        <f>YEAR(CHPP_DELAY[[#This Row],[DATE]])</f>
        <v>2025</v>
      </c>
      <c r="E751" s="11">
        <f>(CHPP_DELAY[[#This Row],[START]]-CHPP_DELAY[[#This Row],[STOP]])*24</f>
        <v>0.9833333333333325</v>
      </c>
      <c r="F751" s="14" t="str" cm="1">
        <f t="array" ref="F751">_xlfn.IFNA(_xlfn.IFS(CHPP_DELAY[[#This Row],[SCH MTN]]&lt;&gt;"","Scheduled",CHPP_DELAY[[#This Row],[UNSCH MTN]]&lt;&gt;"","Unscheduled"),"")</f>
        <v>Unscheduled</v>
      </c>
      <c r="G751" s="26">
        <f>24*(DAY(EOMONTH(CHPP_DELAY[[#This Row],[DATE]],0)))</f>
        <v>720</v>
      </c>
      <c r="H751" s="14">
        <v>0.85</v>
      </c>
      <c r="I751" s="14">
        <v>0.9</v>
      </c>
      <c r="J751" s="14"/>
      <c r="K751" s="14"/>
      <c r="L751" s="3">
        <v>45829</v>
      </c>
      <c r="M751" s="6">
        <v>1.1118055555555555</v>
      </c>
      <c r="N751" s="6">
        <v>1.1527777777777777</v>
      </c>
      <c r="O751" t="s">
        <v>75</v>
      </c>
      <c r="P751" t="s">
        <v>76</v>
      </c>
      <c r="Q751" s="11">
        <v>4.0972222222222188E-2</v>
      </c>
      <c r="S751" t="s">
        <v>155</v>
      </c>
      <c r="Y751" t="s">
        <v>942</v>
      </c>
      <c r="AA751" t="str" cm="1">
        <f t="array" ref="AA751">_xlfn.IFS(AND(CHPP_DELAY[[#This Row],[Column1]]="",CHPP_DELAY[[#This Row],[Column2]]=""),"",CHPP_DELAY[[#This Row],[Column1]]&lt;&gt;"",CHPP_DELAY[[#This Row],[Column1]],CHPP_DELAY[[#This Row],[Column2]]&lt;&gt;"",CHPP_DELAY[[#This Row],[Column2]])</f>
        <v>Shuttle conveyor_trip (due to MIA trafo breakdown)</v>
      </c>
    </row>
    <row r="752" spans="2:27" x14ac:dyDescent="0.25">
      <c r="B752" s="7">
        <f>_xlfn.ISOWEEKNUM(CHPP_DELAY[[#This Row],[DATE]])</f>
        <v>25</v>
      </c>
      <c r="C752" s="2" t="str">
        <f>UPPER(TEXT(MONTH(CHPP_DELAY[[#This Row],[DATE]])*29,"mmm"))</f>
        <v>JUN</v>
      </c>
      <c r="D752" s="27">
        <f>YEAR(CHPP_DELAY[[#This Row],[DATE]])</f>
        <v>2025</v>
      </c>
      <c r="E752" s="11">
        <f>(CHPP_DELAY[[#This Row],[START]]-CHPP_DELAY[[#This Row],[STOP]])*24</f>
        <v>0.18333333333333002</v>
      </c>
      <c r="F752" s="14" t="str" cm="1">
        <f t="array" ref="F752">_xlfn.IFNA(_xlfn.IFS(CHPP_DELAY[[#This Row],[SCH MTN]]&lt;&gt;"","Scheduled",CHPP_DELAY[[#This Row],[UNSCH MTN]]&lt;&gt;"","Unscheduled"),"")</f>
        <v>Unscheduled</v>
      </c>
      <c r="G752" s="26">
        <f>24*(DAY(EOMONTH(CHPP_DELAY[[#This Row],[DATE]],0)))</f>
        <v>720</v>
      </c>
      <c r="H752" s="14">
        <v>0.85</v>
      </c>
      <c r="I752" s="14">
        <v>0.9</v>
      </c>
      <c r="J752" s="14"/>
      <c r="K752" s="14"/>
      <c r="L752" s="3">
        <v>45829</v>
      </c>
      <c r="M752" s="6">
        <v>1.2006944444444445</v>
      </c>
      <c r="N752" s="6">
        <v>1.2083333333333333</v>
      </c>
      <c r="O752" t="s">
        <v>19</v>
      </c>
      <c r="P752" t="s">
        <v>20</v>
      </c>
      <c r="Q752" s="11">
        <v>7.6388888888887507E-3</v>
      </c>
      <c r="S752" t="s">
        <v>155</v>
      </c>
      <c r="Y752" t="s">
        <v>123</v>
      </c>
      <c r="AA752" t="str" cm="1">
        <f t="array" ref="AA75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753" spans="2:27" x14ac:dyDescent="0.25">
      <c r="B753" s="7">
        <f>_xlfn.ISOWEEKNUM(CHPP_DELAY[[#This Row],[DATE]])</f>
        <v>25</v>
      </c>
      <c r="C753" s="2" t="str">
        <f>UPPER(TEXT(MONTH(CHPP_DELAY[[#This Row],[DATE]])*29,"mmm"))</f>
        <v>JUN</v>
      </c>
      <c r="D753" s="27">
        <f>YEAR(CHPP_DELAY[[#This Row],[DATE]])</f>
        <v>2025</v>
      </c>
      <c r="E753" s="11">
        <f>(CHPP_DELAY[[#This Row],[START]]-CHPP_DELAY[[#This Row],[STOP]])*24</f>
        <v>0.11666666666666359</v>
      </c>
      <c r="F753" s="14" t="str" cm="1">
        <f t="array" ref="F753">_xlfn.IFNA(_xlfn.IFS(CHPP_DELAY[[#This Row],[SCH MTN]]&lt;&gt;"","Scheduled",CHPP_DELAY[[#This Row],[UNSCH MTN]]&lt;&gt;"","Unscheduled"),"")</f>
        <v/>
      </c>
      <c r="G753" s="26">
        <f>24*(DAY(EOMONTH(CHPP_DELAY[[#This Row],[DATE]],0)))</f>
        <v>720</v>
      </c>
      <c r="H753" s="14">
        <v>0.85</v>
      </c>
      <c r="I753" s="14">
        <v>0.9</v>
      </c>
      <c r="J753" s="14"/>
      <c r="K753" s="14"/>
      <c r="L753" s="3">
        <v>45829</v>
      </c>
      <c r="M753" s="6">
        <v>1.2347222222222223</v>
      </c>
      <c r="N753" s="6">
        <v>1.2395833333333333</v>
      </c>
      <c r="O753" t="s">
        <v>53</v>
      </c>
      <c r="P753" t="s">
        <v>54</v>
      </c>
      <c r="Q753" s="11">
        <v>4.8611111111109828E-3</v>
      </c>
      <c r="V753" t="s">
        <v>162</v>
      </c>
      <c r="Y753" t="s">
        <v>202</v>
      </c>
      <c r="AA753" t="str" cm="1">
        <f t="array" ref="AA753">_xlfn.IFS(AND(CHPP_DELAY[[#This Row],[Column1]]="",CHPP_DELAY[[#This Row],[Column2]]=""),"",CHPP_DELAY[[#This Row],[Column1]]&lt;&gt;"",CHPP_DELAY[[#This Row],[Column1]],CHPP_DELAY[[#This Row],[Column2]]&lt;&gt;"",CHPP_DELAY[[#This Row],[Column2]])</f>
        <v>Feeder breaker_block (due to oversize OB)</v>
      </c>
    </row>
    <row r="754" spans="2:27" x14ac:dyDescent="0.25">
      <c r="B754" s="7">
        <f>_xlfn.ISOWEEKNUM(CHPP_DELAY[[#This Row],[DATE]])</f>
        <v>25</v>
      </c>
      <c r="C754" s="2" t="str">
        <f>UPPER(TEXT(MONTH(CHPP_DELAY[[#This Row],[DATE]])*29,"mmm"))</f>
        <v>JUN</v>
      </c>
      <c r="D754" s="27">
        <f>YEAR(CHPP_DELAY[[#This Row],[DATE]])</f>
        <v>2025</v>
      </c>
      <c r="E754" s="11">
        <f>(CHPP_DELAY[[#This Row],[START]]-CHPP_DELAY[[#This Row],[STOP]])*24</f>
        <v>0.39999999999999991</v>
      </c>
      <c r="F754" s="14" t="str" cm="1">
        <f t="array" ref="F754">_xlfn.IFNA(_xlfn.IFS(CHPP_DELAY[[#This Row],[SCH MTN]]&lt;&gt;"","Scheduled",CHPP_DELAY[[#This Row],[UNSCH MTN]]&lt;&gt;"","Unscheduled"),"")</f>
        <v>Unscheduled</v>
      </c>
      <c r="G754" s="26">
        <f>24*(DAY(EOMONTH(CHPP_DELAY[[#This Row],[DATE]],0)))</f>
        <v>720</v>
      </c>
      <c r="H754" s="14">
        <v>0.85</v>
      </c>
      <c r="I754" s="14">
        <v>0.9</v>
      </c>
      <c r="J754" s="14"/>
      <c r="K754" s="14"/>
      <c r="L754" s="3">
        <v>45830</v>
      </c>
      <c r="M754" s="6">
        <v>0.30208333333333331</v>
      </c>
      <c r="N754" s="6">
        <v>0.31874999999999998</v>
      </c>
      <c r="O754" t="s">
        <v>75</v>
      </c>
      <c r="P754" t="s">
        <v>76</v>
      </c>
      <c r="Q754" s="11">
        <v>1.6666666666666663E-2</v>
      </c>
      <c r="S754" t="s">
        <v>155</v>
      </c>
      <c r="Y754" t="s">
        <v>942</v>
      </c>
      <c r="AA754" t="str" cm="1">
        <f t="array" ref="AA754">_xlfn.IFS(AND(CHPP_DELAY[[#This Row],[Column1]]="",CHPP_DELAY[[#This Row],[Column2]]=""),"",CHPP_DELAY[[#This Row],[Column1]]&lt;&gt;"",CHPP_DELAY[[#This Row],[Column1]],CHPP_DELAY[[#This Row],[Column2]]&lt;&gt;"",CHPP_DELAY[[#This Row],[Column2]])</f>
        <v>Shuttle conveyor_trip (due to MIA trafo breakdown)</v>
      </c>
    </row>
    <row r="755" spans="2:27" x14ac:dyDescent="0.25">
      <c r="B755" s="7">
        <f>_xlfn.ISOWEEKNUM(CHPP_DELAY[[#This Row],[DATE]])</f>
        <v>25</v>
      </c>
      <c r="C755" s="2" t="str">
        <f>UPPER(TEXT(MONTH(CHPP_DELAY[[#This Row],[DATE]])*29,"mmm"))</f>
        <v>JUN</v>
      </c>
      <c r="D755" s="27">
        <f>YEAR(CHPP_DELAY[[#This Row],[DATE]])</f>
        <v>2025</v>
      </c>
      <c r="E755" s="11">
        <f>(CHPP_DELAY[[#This Row],[START]]-CHPP_DELAY[[#This Row],[STOP]])*24</f>
        <v>0.43333333333333446</v>
      </c>
      <c r="F755" s="14" t="str" cm="1">
        <f t="array" ref="F755">_xlfn.IFNA(_xlfn.IFS(CHPP_DELAY[[#This Row],[SCH MTN]]&lt;&gt;"","Scheduled",CHPP_DELAY[[#This Row],[UNSCH MTN]]&lt;&gt;"","Unscheduled"),"")</f>
        <v>Unscheduled</v>
      </c>
      <c r="G755" s="26">
        <f>24*(DAY(EOMONTH(CHPP_DELAY[[#This Row],[DATE]],0)))</f>
        <v>720</v>
      </c>
      <c r="H755" s="14">
        <v>0.85</v>
      </c>
      <c r="I755" s="14">
        <v>0.9</v>
      </c>
      <c r="J755" s="14"/>
      <c r="K755" s="14"/>
      <c r="L755" s="3">
        <v>45830</v>
      </c>
      <c r="M755" s="6">
        <v>0.79305555555555551</v>
      </c>
      <c r="N755" s="6">
        <v>0.81111111111111112</v>
      </c>
      <c r="O755" t="s">
        <v>19</v>
      </c>
      <c r="P755" t="s">
        <v>20</v>
      </c>
      <c r="Q755" s="11">
        <v>1.8055555555555602E-2</v>
      </c>
      <c r="S755" t="s">
        <v>155</v>
      </c>
      <c r="Y755" t="s">
        <v>123</v>
      </c>
      <c r="AA755" t="str" cm="1">
        <f t="array" ref="AA75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756" spans="2:27" x14ac:dyDescent="0.25">
      <c r="B756" s="7">
        <f>_xlfn.ISOWEEKNUM(CHPP_DELAY[[#This Row],[DATE]])</f>
        <v>25</v>
      </c>
      <c r="C756" s="2" t="str">
        <f>UPPER(TEXT(MONTH(CHPP_DELAY[[#This Row],[DATE]])*29,"mmm"))</f>
        <v>JUN</v>
      </c>
      <c r="D756" s="27">
        <f>YEAR(CHPP_DELAY[[#This Row],[DATE]])</f>
        <v>2025</v>
      </c>
      <c r="E756" s="11">
        <f>(CHPP_DELAY[[#This Row],[START]]-CHPP_DELAY[[#This Row],[STOP]])*24</f>
        <v>0.18333333333333268</v>
      </c>
      <c r="F756" s="14" t="str" cm="1">
        <f t="array" ref="F756">_xlfn.IFNA(_xlfn.IFS(CHPP_DELAY[[#This Row],[SCH MTN]]&lt;&gt;"","Scheduled",CHPP_DELAY[[#This Row],[UNSCH MTN]]&lt;&gt;"","Unscheduled"),"")</f>
        <v>Unscheduled</v>
      </c>
      <c r="G756" s="26">
        <f>24*(DAY(EOMONTH(CHPP_DELAY[[#This Row],[DATE]],0)))</f>
        <v>720</v>
      </c>
      <c r="H756" s="14">
        <v>0.85</v>
      </c>
      <c r="I756" s="14">
        <v>0.9</v>
      </c>
      <c r="J756" s="14"/>
      <c r="K756" s="14"/>
      <c r="L756" s="3">
        <v>45830</v>
      </c>
      <c r="M756" s="6">
        <v>0.81527777777777777</v>
      </c>
      <c r="N756" s="6">
        <v>0.82291666666666663</v>
      </c>
      <c r="O756" t="s">
        <v>19</v>
      </c>
      <c r="P756" t="s">
        <v>20</v>
      </c>
      <c r="Q756" s="11">
        <v>7.6388888888888618E-3</v>
      </c>
      <c r="S756" t="s">
        <v>155</v>
      </c>
      <c r="Y756" t="s">
        <v>123</v>
      </c>
      <c r="AA756" t="str" cm="1">
        <f t="array" ref="AA75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757" spans="2:27" x14ac:dyDescent="0.25">
      <c r="B757" s="7">
        <f>_xlfn.ISOWEEKNUM(CHPP_DELAY[[#This Row],[DATE]])</f>
        <v>25</v>
      </c>
      <c r="C757" s="2" t="str">
        <f>UPPER(TEXT(MONTH(CHPP_DELAY[[#This Row],[DATE]])*29,"mmm"))</f>
        <v>JUN</v>
      </c>
      <c r="D757" s="27">
        <f>YEAR(CHPP_DELAY[[#This Row],[DATE]])</f>
        <v>2025</v>
      </c>
      <c r="E757" s="11">
        <f>(CHPP_DELAY[[#This Row],[START]]-CHPP_DELAY[[#This Row],[STOP]])*24</f>
        <v>0.13333333333333286</v>
      </c>
      <c r="F757" s="14" t="str" cm="1">
        <f t="array" ref="F757">_xlfn.IFNA(_xlfn.IFS(CHPP_DELAY[[#This Row],[SCH MTN]]&lt;&gt;"","Scheduled",CHPP_DELAY[[#This Row],[UNSCH MTN]]&lt;&gt;"","Unscheduled"),"")</f>
        <v>Unscheduled</v>
      </c>
      <c r="G757" s="26">
        <f>24*(DAY(EOMONTH(CHPP_DELAY[[#This Row],[DATE]],0)))</f>
        <v>720</v>
      </c>
      <c r="H757" s="14">
        <v>0.85</v>
      </c>
      <c r="I757" s="14">
        <v>0.9</v>
      </c>
      <c r="J757" s="14"/>
      <c r="K757" s="14"/>
      <c r="L757" s="3">
        <v>45830</v>
      </c>
      <c r="M757" s="6">
        <v>0.92847222222222225</v>
      </c>
      <c r="N757" s="6">
        <v>0.93402777777777779</v>
      </c>
      <c r="O757" t="s">
        <v>19</v>
      </c>
      <c r="P757" t="s">
        <v>20</v>
      </c>
      <c r="Q757" s="11">
        <v>5.5555555555555358E-3</v>
      </c>
      <c r="S757" t="s">
        <v>155</v>
      </c>
      <c r="Y757" t="s">
        <v>123</v>
      </c>
      <c r="AA757" t="str" cm="1">
        <f t="array" ref="AA75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758" spans="2:27" x14ac:dyDescent="0.25">
      <c r="B758" s="7">
        <f>_xlfn.ISOWEEKNUM(CHPP_DELAY[[#This Row],[DATE]])</f>
        <v>26</v>
      </c>
      <c r="C758" s="2" t="str">
        <f>UPPER(TEXT(MONTH(CHPP_DELAY[[#This Row],[DATE]])*29,"mmm"))</f>
        <v>JUN</v>
      </c>
      <c r="D758" s="27">
        <f>YEAR(CHPP_DELAY[[#This Row],[DATE]])</f>
        <v>2025</v>
      </c>
      <c r="E758" s="11">
        <f>(CHPP_DELAY[[#This Row],[START]]-CHPP_DELAY[[#This Row],[STOP]])*24</f>
        <v>0.11666666666666625</v>
      </c>
      <c r="F758" s="14" t="str" cm="1">
        <f t="array" ref="F758">_xlfn.IFNA(_xlfn.IFS(CHPP_DELAY[[#This Row],[SCH MTN]]&lt;&gt;"","Scheduled",CHPP_DELAY[[#This Row],[UNSCH MTN]]&lt;&gt;"","Unscheduled"),"")</f>
        <v>Unscheduled</v>
      </c>
      <c r="G758" s="26">
        <f>24*(DAY(EOMONTH(CHPP_DELAY[[#This Row],[DATE]],0)))</f>
        <v>720</v>
      </c>
      <c r="H758" s="14">
        <v>0.85</v>
      </c>
      <c r="I758" s="14">
        <v>0.9</v>
      </c>
      <c r="J758" s="14"/>
      <c r="K758" s="14"/>
      <c r="L758" s="3">
        <v>45831</v>
      </c>
      <c r="M758" s="6">
        <v>0.65277777777777779</v>
      </c>
      <c r="N758" s="6">
        <v>0.65763888888888888</v>
      </c>
      <c r="O758" t="s">
        <v>19</v>
      </c>
      <c r="P758" t="s">
        <v>20</v>
      </c>
      <c r="Q758" s="11">
        <v>4.8611111111110938E-3</v>
      </c>
      <c r="S758" t="s">
        <v>155</v>
      </c>
      <c r="Y758" t="s">
        <v>123</v>
      </c>
      <c r="AA758" t="str" cm="1">
        <f t="array" ref="AA75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759" spans="2:27" x14ac:dyDescent="0.25">
      <c r="B759" s="7">
        <f>_xlfn.ISOWEEKNUM(CHPP_DELAY[[#This Row],[DATE]])</f>
        <v>26</v>
      </c>
      <c r="C759" s="2" t="str">
        <f>UPPER(TEXT(MONTH(CHPP_DELAY[[#This Row],[DATE]])*29,"mmm"))</f>
        <v>JUN</v>
      </c>
      <c r="D759" s="27">
        <f>YEAR(CHPP_DELAY[[#This Row],[DATE]])</f>
        <v>2025</v>
      </c>
      <c r="E759" s="11">
        <f>(CHPP_DELAY[[#This Row],[START]]-CHPP_DELAY[[#This Row],[STOP]])*24</f>
        <v>8.3333333333333037E-2</v>
      </c>
      <c r="F759" s="14" t="str" cm="1">
        <f t="array" ref="F759">_xlfn.IFNA(_xlfn.IFS(CHPP_DELAY[[#This Row],[SCH MTN]]&lt;&gt;"","Scheduled",CHPP_DELAY[[#This Row],[UNSCH MTN]]&lt;&gt;"","Unscheduled"),"")</f>
        <v>Unscheduled</v>
      </c>
      <c r="G759" s="26">
        <f>24*(DAY(EOMONTH(CHPP_DELAY[[#This Row],[DATE]],0)))</f>
        <v>720</v>
      </c>
      <c r="H759" s="14">
        <v>0.85</v>
      </c>
      <c r="I759" s="14">
        <v>0.9</v>
      </c>
      <c r="J759" s="14"/>
      <c r="K759" s="14"/>
      <c r="L759" s="3">
        <v>45831</v>
      </c>
      <c r="M759" s="6">
        <v>0.67222222222222228</v>
      </c>
      <c r="N759" s="6">
        <v>0.67569444444444449</v>
      </c>
      <c r="O759" t="s">
        <v>19</v>
      </c>
      <c r="P759" t="s">
        <v>20</v>
      </c>
      <c r="Q759" s="11">
        <v>3.4722222222222099E-3</v>
      </c>
      <c r="S759" t="s">
        <v>155</v>
      </c>
      <c r="Y759" t="s">
        <v>123</v>
      </c>
      <c r="AA759" t="str" cm="1">
        <f t="array" ref="AA75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760" spans="2:27" x14ac:dyDescent="0.25">
      <c r="B760" s="7">
        <f>_xlfn.ISOWEEKNUM(CHPP_DELAY[[#This Row],[DATE]])</f>
        <v>26</v>
      </c>
      <c r="C760" s="2" t="str">
        <f>UPPER(TEXT(MONTH(CHPP_DELAY[[#This Row],[DATE]])*29,"mmm"))</f>
        <v>JUN</v>
      </c>
      <c r="D760" s="27">
        <f>YEAR(CHPP_DELAY[[#This Row],[DATE]])</f>
        <v>2025</v>
      </c>
      <c r="E760" s="11">
        <f>(CHPP_DELAY[[#This Row],[START]]-CHPP_DELAY[[#This Row],[STOP]])*24</f>
        <v>9.9999999999999645E-2</v>
      </c>
      <c r="F760" s="14" t="str" cm="1">
        <f t="array" ref="F760">_xlfn.IFNA(_xlfn.IFS(CHPP_DELAY[[#This Row],[SCH MTN]]&lt;&gt;"","Scheduled",CHPP_DELAY[[#This Row],[UNSCH MTN]]&lt;&gt;"","Unscheduled"),"")</f>
        <v>Unscheduled</v>
      </c>
      <c r="G760" s="26">
        <f>24*(DAY(EOMONTH(CHPP_DELAY[[#This Row],[DATE]],0)))</f>
        <v>720</v>
      </c>
      <c r="H760" s="14">
        <v>0.85</v>
      </c>
      <c r="I760" s="14">
        <v>0.9</v>
      </c>
      <c r="J760" s="14"/>
      <c r="K760" s="14"/>
      <c r="L760" s="3">
        <v>45832</v>
      </c>
      <c r="M760" s="6">
        <v>0.52638888888888891</v>
      </c>
      <c r="N760" s="6">
        <v>0.53055555555555556</v>
      </c>
      <c r="O760" t="s">
        <v>19</v>
      </c>
      <c r="P760" t="s">
        <v>20</v>
      </c>
      <c r="Q760" s="11">
        <v>4.1666666666666519E-3</v>
      </c>
      <c r="S760" t="s">
        <v>155</v>
      </c>
      <c r="Y760" t="s">
        <v>123</v>
      </c>
      <c r="AA760" t="str" cm="1">
        <f t="array" ref="AA76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761" spans="2:27" x14ac:dyDescent="0.25">
      <c r="B761" s="7">
        <f>_xlfn.ISOWEEKNUM(CHPP_DELAY[[#This Row],[DATE]])</f>
        <v>26</v>
      </c>
      <c r="C761" s="2" t="str">
        <f>UPPER(TEXT(MONTH(CHPP_DELAY[[#This Row],[DATE]])*29,"mmm"))</f>
        <v>JUN</v>
      </c>
      <c r="D761" s="27">
        <f>YEAR(CHPP_DELAY[[#This Row],[DATE]])</f>
        <v>2025</v>
      </c>
      <c r="E761" s="11">
        <f>(CHPP_DELAY[[#This Row],[START]]-CHPP_DELAY[[#This Row],[STOP]])*24</f>
        <v>0.11666666666666625</v>
      </c>
      <c r="F761" s="14" t="str" cm="1">
        <f t="array" ref="F761">_xlfn.IFNA(_xlfn.IFS(CHPP_DELAY[[#This Row],[SCH MTN]]&lt;&gt;"","Scheduled",CHPP_DELAY[[#This Row],[UNSCH MTN]]&lt;&gt;"","Unscheduled"),"")</f>
        <v>Unscheduled</v>
      </c>
      <c r="G761" s="26">
        <f>24*(DAY(EOMONTH(CHPP_DELAY[[#This Row],[DATE]],0)))</f>
        <v>720</v>
      </c>
      <c r="H761" s="14">
        <v>0.85</v>
      </c>
      <c r="I761" s="14">
        <v>0.9</v>
      </c>
      <c r="J761" s="14"/>
      <c r="K761" s="14"/>
      <c r="L761" s="3">
        <v>45832</v>
      </c>
      <c r="M761" s="6">
        <v>0.79861111111111116</v>
      </c>
      <c r="N761" s="6">
        <v>0.80347222222222225</v>
      </c>
      <c r="O761" t="s">
        <v>19</v>
      </c>
      <c r="P761" t="s">
        <v>20</v>
      </c>
      <c r="Q761" s="11">
        <v>4.8611111111110938E-3</v>
      </c>
      <c r="S761" t="s">
        <v>155</v>
      </c>
      <c r="Y761" t="s">
        <v>123</v>
      </c>
      <c r="AA761" t="str" cm="1">
        <f t="array" ref="AA76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762" spans="2:27" x14ac:dyDescent="0.25">
      <c r="B762" s="7">
        <f>_xlfn.ISOWEEKNUM(CHPP_DELAY[[#This Row],[DATE]])</f>
        <v>26</v>
      </c>
      <c r="C762" s="2" t="str">
        <f>UPPER(TEXT(MONTH(CHPP_DELAY[[#This Row],[DATE]])*29,"mmm"))</f>
        <v>JUN</v>
      </c>
      <c r="D762" s="27">
        <f>YEAR(CHPP_DELAY[[#This Row],[DATE]])</f>
        <v>2025</v>
      </c>
      <c r="E762" s="11">
        <f>(CHPP_DELAY[[#This Row],[START]]-CHPP_DELAY[[#This Row],[STOP]])*24</f>
        <v>0.16666666666666741</v>
      </c>
      <c r="F762" s="14" t="str" cm="1">
        <f t="array" ref="F762">_xlfn.IFNA(_xlfn.IFS(CHPP_DELAY[[#This Row],[SCH MTN]]&lt;&gt;"","Scheduled",CHPP_DELAY[[#This Row],[UNSCH MTN]]&lt;&gt;"","Unscheduled"),"")</f>
        <v>Unscheduled</v>
      </c>
      <c r="G762" s="26">
        <f>24*(DAY(EOMONTH(CHPP_DELAY[[#This Row],[DATE]],0)))</f>
        <v>720</v>
      </c>
      <c r="H762" s="14">
        <v>0.85</v>
      </c>
      <c r="I762" s="14">
        <v>0.9</v>
      </c>
      <c r="J762" s="14"/>
      <c r="K762" s="14"/>
      <c r="L762" s="3">
        <v>45833</v>
      </c>
      <c r="M762" s="6">
        <v>0.44027777777777777</v>
      </c>
      <c r="N762" s="6">
        <v>0.44722222222222224</v>
      </c>
      <c r="O762" t="s">
        <v>19</v>
      </c>
      <c r="P762" t="s">
        <v>20</v>
      </c>
      <c r="Q762" s="11">
        <v>6.9444444444444753E-3</v>
      </c>
      <c r="S762" t="s">
        <v>155</v>
      </c>
      <c r="Y762" t="s">
        <v>123</v>
      </c>
      <c r="AA762" t="str" cm="1">
        <f t="array" ref="AA76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763" spans="2:27" x14ac:dyDescent="0.25">
      <c r="B763" s="7">
        <f>_xlfn.ISOWEEKNUM(CHPP_DELAY[[#This Row],[DATE]])</f>
        <v>26</v>
      </c>
      <c r="C763" s="2" t="str">
        <f>UPPER(TEXT(MONTH(CHPP_DELAY[[#This Row],[DATE]])*29,"mmm"))</f>
        <v>JUN</v>
      </c>
      <c r="D763" s="27">
        <f>YEAR(CHPP_DELAY[[#This Row],[DATE]])</f>
        <v>2025</v>
      </c>
      <c r="E763" s="11">
        <f>(CHPP_DELAY[[#This Row],[START]]-CHPP_DELAY[[#This Row],[STOP]])*24</f>
        <v>8.333333333333437E-2</v>
      </c>
      <c r="F763" s="14" t="str" cm="1">
        <f t="array" ref="F763">_xlfn.IFNA(_xlfn.IFS(CHPP_DELAY[[#This Row],[SCH MTN]]&lt;&gt;"","Scheduled",CHPP_DELAY[[#This Row],[UNSCH MTN]]&lt;&gt;"","Unscheduled"),"")</f>
        <v>Unscheduled</v>
      </c>
      <c r="G763" s="26">
        <f>24*(DAY(EOMONTH(CHPP_DELAY[[#This Row],[DATE]],0)))</f>
        <v>720</v>
      </c>
      <c r="H763" s="14">
        <v>0.85</v>
      </c>
      <c r="I763" s="14">
        <v>0.9</v>
      </c>
      <c r="J763" s="14"/>
      <c r="K763" s="14"/>
      <c r="L763" s="3">
        <v>45833</v>
      </c>
      <c r="M763" s="6">
        <v>0.4597222222222222</v>
      </c>
      <c r="N763" s="6">
        <v>0.46319444444444446</v>
      </c>
      <c r="O763" t="s">
        <v>19</v>
      </c>
      <c r="P763" t="s">
        <v>20</v>
      </c>
      <c r="Q763" s="11">
        <v>3.4722222222222654E-3</v>
      </c>
      <c r="S763" t="s">
        <v>155</v>
      </c>
      <c r="Y763" t="s">
        <v>123</v>
      </c>
      <c r="AA763" t="str" cm="1">
        <f t="array" ref="AA76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764" spans="2:27" x14ac:dyDescent="0.25">
      <c r="B764" s="7">
        <f>_xlfn.ISOWEEKNUM(CHPP_DELAY[[#This Row],[DATE]])</f>
        <v>26</v>
      </c>
      <c r="C764" s="2" t="str">
        <f>UPPER(TEXT(MONTH(CHPP_DELAY[[#This Row],[DATE]])*29,"mmm"))</f>
        <v>JUN</v>
      </c>
      <c r="D764" s="27">
        <f>YEAR(CHPP_DELAY[[#This Row],[DATE]])</f>
        <v>2025</v>
      </c>
      <c r="E764" s="11">
        <f>(CHPP_DELAY[[#This Row],[START]]-CHPP_DELAY[[#This Row],[STOP]])*24</f>
        <v>0.16666666666666607</v>
      </c>
      <c r="F764" s="14" t="str" cm="1">
        <f t="array" ref="F764">_xlfn.IFNA(_xlfn.IFS(CHPP_DELAY[[#This Row],[SCH MTN]]&lt;&gt;"","Scheduled",CHPP_DELAY[[#This Row],[UNSCH MTN]]&lt;&gt;"","Unscheduled"),"")</f>
        <v>Unscheduled</v>
      </c>
      <c r="G764" s="26">
        <f>24*(DAY(EOMONTH(CHPP_DELAY[[#This Row],[DATE]],0)))</f>
        <v>720</v>
      </c>
      <c r="H764" s="14">
        <v>0.85</v>
      </c>
      <c r="I764" s="14">
        <v>0.9</v>
      </c>
      <c r="J764" s="14"/>
      <c r="K764" s="14"/>
      <c r="L764" s="3">
        <v>45833</v>
      </c>
      <c r="M764" s="6">
        <v>0.46736111111111112</v>
      </c>
      <c r="N764" s="6">
        <v>0.47430555555555554</v>
      </c>
      <c r="O764" t="s">
        <v>43</v>
      </c>
      <c r="P764" t="s">
        <v>44</v>
      </c>
      <c r="Q764" s="11">
        <v>6.9444444444444198E-3</v>
      </c>
      <c r="S764" t="s">
        <v>18</v>
      </c>
      <c r="Y764" t="s">
        <v>943</v>
      </c>
      <c r="AA764" t="str" cm="1">
        <f t="array" ref="AA764">_xlfn.IFS(AND(CHPP_DELAY[[#This Row],[Column1]]="",CHPP_DELAY[[#This Row],[Column2]]=""),"",CHPP_DELAY[[#This Row],[Column1]]&lt;&gt;"",CHPP_DELAY[[#This Row],[Column1]],CHPP_DELAY[[#This Row],[Column2]]&lt;&gt;"",CHPP_DELAY[[#This Row],[Column2]])</f>
        <v>HM Cyclone_pressure_low (due to oversized material)</v>
      </c>
    </row>
    <row r="765" spans="2:27" x14ac:dyDescent="0.25">
      <c r="B765" s="7">
        <f>_xlfn.ISOWEEKNUM(CHPP_DELAY[[#This Row],[DATE]])</f>
        <v>26</v>
      </c>
      <c r="C765" s="2" t="str">
        <f>UPPER(TEXT(MONTH(CHPP_DELAY[[#This Row],[DATE]])*29,"mmm"))</f>
        <v>JUN</v>
      </c>
      <c r="D765" s="27">
        <f>YEAR(CHPP_DELAY[[#This Row],[DATE]])</f>
        <v>2025</v>
      </c>
      <c r="E765" s="11">
        <f>(CHPP_DELAY[[#This Row],[START]]-CHPP_DELAY[[#This Row],[STOP]])*24</f>
        <v>0.23333333333333384</v>
      </c>
      <c r="F765" s="14" t="str" cm="1">
        <f t="array" ref="F765">_xlfn.IFNA(_xlfn.IFS(CHPP_DELAY[[#This Row],[SCH MTN]]&lt;&gt;"","Scheduled",CHPP_DELAY[[#This Row],[UNSCH MTN]]&lt;&gt;"","Unscheduled"),"")</f>
        <v>Unscheduled</v>
      </c>
      <c r="G765" s="26">
        <f>24*(DAY(EOMONTH(CHPP_DELAY[[#This Row],[DATE]],0)))</f>
        <v>720</v>
      </c>
      <c r="H765" s="14">
        <v>0.85</v>
      </c>
      <c r="I765" s="14">
        <v>0.9</v>
      </c>
      <c r="J765" s="14"/>
      <c r="K765" s="14"/>
      <c r="L765" s="3">
        <v>45833</v>
      </c>
      <c r="M765" s="6">
        <v>0.47430555555555554</v>
      </c>
      <c r="N765" s="6">
        <v>0.48402777777777778</v>
      </c>
      <c r="O765" t="s">
        <v>16</v>
      </c>
      <c r="P765" t="s">
        <v>17</v>
      </c>
      <c r="Q765" s="11">
        <v>9.7222222222222432E-3</v>
      </c>
      <c r="S765" t="s">
        <v>155</v>
      </c>
      <c r="Y765" t="s">
        <v>944</v>
      </c>
      <c r="AA765" t="str" cm="1">
        <f t="array" ref="AA765">_xlfn.IFS(AND(CHPP_DELAY[[#This Row],[Column1]]="",CHPP_DELAY[[#This Row],[Column2]]=""),"",CHPP_DELAY[[#This Row],[Column1]]&lt;&gt;"",CHPP_DELAY[[#This Row],[Column1]],CHPP_DELAY[[#This Row],[Column2]]&lt;&gt;"",CHPP_DELAY[[#This Row],[Column2]])</f>
        <v>Desliming screen_panel_replace (due panel broken)</v>
      </c>
    </row>
    <row r="766" spans="2:27" x14ac:dyDescent="0.25">
      <c r="B766" s="7">
        <f>_xlfn.ISOWEEKNUM(CHPP_DELAY[[#This Row],[DATE]])</f>
        <v>26</v>
      </c>
      <c r="C766" s="2" t="str">
        <f>UPPER(TEXT(MONTH(CHPP_DELAY[[#This Row],[DATE]])*29,"mmm"))</f>
        <v>JUN</v>
      </c>
      <c r="D766" s="27">
        <f>YEAR(CHPP_DELAY[[#This Row],[DATE]])</f>
        <v>2025</v>
      </c>
      <c r="E766" s="11">
        <f>(CHPP_DELAY[[#This Row],[START]]-CHPP_DELAY[[#This Row],[STOP]])*24</f>
        <v>0.13333333333333286</v>
      </c>
      <c r="F766" s="14" t="str" cm="1">
        <f t="array" ref="F766">_xlfn.IFNA(_xlfn.IFS(CHPP_DELAY[[#This Row],[SCH MTN]]&lt;&gt;"","Scheduled",CHPP_DELAY[[#This Row],[UNSCH MTN]]&lt;&gt;"","Unscheduled"),"")</f>
        <v>Unscheduled</v>
      </c>
      <c r="G766" s="26">
        <f>24*(DAY(EOMONTH(CHPP_DELAY[[#This Row],[DATE]],0)))</f>
        <v>720</v>
      </c>
      <c r="H766" s="14">
        <v>0.85</v>
      </c>
      <c r="I766" s="14">
        <v>0.9</v>
      </c>
      <c r="J766" s="14"/>
      <c r="K766" s="14"/>
      <c r="L766" s="3">
        <v>45833</v>
      </c>
      <c r="M766" s="6">
        <v>0.58472222222222225</v>
      </c>
      <c r="N766" s="6">
        <v>0.59027777777777779</v>
      </c>
      <c r="O766" t="s">
        <v>19</v>
      </c>
      <c r="P766" t="s">
        <v>20</v>
      </c>
      <c r="Q766" s="11">
        <v>5.5555555555555358E-3</v>
      </c>
      <c r="S766" t="s">
        <v>155</v>
      </c>
      <c r="Y766" t="s">
        <v>123</v>
      </c>
      <c r="AA766" t="str" cm="1">
        <f t="array" ref="AA76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767" spans="2:27" x14ac:dyDescent="0.25">
      <c r="B767" s="7">
        <f>_xlfn.ISOWEEKNUM(CHPP_DELAY[[#This Row],[DATE]])</f>
        <v>26</v>
      </c>
      <c r="C767" s="2" t="str">
        <f>UPPER(TEXT(MONTH(CHPP_DELAY[[#This Row],[DATE]])*29,"mmm"))</f>
        <v>JUN</v>
      </c>
      <c r="D767" s="27">
        <f>YEAR(CHPP_DELAY[[#This Row],[DATE]])</f>
        <v>2025</v>
      </c>
      <c r="E767" s="11">
        <f>(CHPP_DELAY[[#This Row],[START]]-CHPP_DELAY[[#This Row],[STOP]])*24</f>
        <v>0.63333333333333108</v>
      </c>
      <c r="F767" s="14" t="str" cm="1">
        <f t="array" ref="F767">_xlfn.IFNA(_xlfn.IFS(CHPP_DELAY[[#This Row],[SCH MTN]]&lt;&gt;"","Scheduled",CHPP_DELAY[[#This Row],[UNSCH MTN]]&lt;&gt;"","Unscheduled"),"")</f>
        <v/>
      </c>
      <c r="G767" s="26">
        <f>24*(DAY(EOMONTH(CHPP_DELAY[[#This Row],[DATE]],0)))</f>
        <v>720</v>
      </c>
      <c r="H767" s="14">
        <v>0.85</v>
      </c>
      <c r="I767" s="14">
        <v>0.9</v>
      </c>
      <c r="J767" s="14"/>
      <c r="K767" s="14"/>
      <c r="L767" s="3">
        <v>45833</v>
      </c>
      <c r="M767" s="6">
        <v>1.2236111111111112</v>
      </c>
      <c r="N767" s="6">
        <v>1.25</v>
      </c>
      <c r="O767" t="s">
        <v>53</v>
      </c>
      <c r="P767" t="s">
        <v>54</v>
      </c>
      <c r="Q767" s="11">
        <v>2.6388888888888795E-2</v>
      </c>
      <c r="V767" t="s">
        <v>162</v>
      </c>
      <c r="Y767" t="s">
        <v>914</v>
      </c>
      <c r="AA767" t="str" cm="1">
        <f t="array" ref="AA767">_xlfn.IFS(AND(CHPP_DELAY[[#This Row],[Column1]]="",CHPP_DELAY[[#This Row],[Column2]]=""),"",CHPP_DELAY[[#This Row],[Column1]]&lt;&gt;"",CHPP_DELAY[[#This Row],[Column1]],CHPP_DELAY[[#This Row],[Column2]]&lt;&gt;"",CHPP_DELAY[[#This Row],[Column2]])</f>
        <v>Feeder breaker_block (due to OB contamination)</v>
      </c>
    </row>
    <row r="768" spans="2:27" x14ac:dyDescent="0.25">
      <c r="B768" s="7">
        <f>_xlfn.ISOWEEKNUM(CHPP_DELAY[[#This Row],[DATE]])</f>
        <v>26</v>
      </c>
      <c r="C768" s="2" t="str">
        <f>UPPER(TEXT(MONTH(CHPP_DELAY[[#This Row],[DATE]])*29,"mmm"))</f>
        <v>JUN</v>
      </c>
      <c r="D768" s="27">
        <f>YEAR(CHPP_DELAY[[#This Row],[DATE]])</f>
        <v>2025</v>
      </c>
      <c r="E768" s="11">
        <f>(CHPP_DELAY[[#This Row],[START]]-CHPP_DELAY[[#This Row],[STOP]])*24</f>
        <v>3.4666666666666663</v>
      </c>
      <c r="F768" s="14" t="str" cm="1">
        <f t="array" ref="F768">_xlfn.IFNA(_xlfn.IFS(CHPP_DELAY[[#This Row],[SCH MTN]]&lt;&gt;"","Scheduled",CHPP_DELAY[[#This Row],[UNSCH MTN]]&lt;&gt;"","Unscheduled"),"")</f>
        <v/>
      </c>
      <c r="G768" s="26">
        <f>24*(DAY(EOMONTH(CHPP_DELAY[[#This Row],[DATE]],0)))</f>
        <v>720</v>
      </c>
      <c r="H768" s="14">
        <v>0.85</v>
      </c>
      <c r="I768" s="14">
        <v>0.9</v>
      </c>
      <c r="J768" s="14"/>
      <c r="K768" s="14"/>
      <c r="L768" s="3">
        <v>45834</v>
      </c>
      <c r="M768" s="6">
        <v>0.25</v>
      </c>
      <c r="N768" s="6">
        <v>0.39444444444444443</v>
      </c>
      <c r="O768" t="s">
        <v>53</v>
      </c>
      <c r="P768" t="s">
        <v>54</v>
      </c>
      <c r="Q768" s="11">
        <v>0.14444444444444443</v>
      </c>
      <c r="V768" t="s">
        <v>162</v>
      </c>
      <c r="Y768" t="s">
        <v>914</v>
      </c>
      <c r="AA768" t="str" cm="1">
        <f t="array" ref="AA768">_xlfn.IFS(AND(CHPP_DELAY[[#This Row],[Column1]]="",CHPP_DELAY[[#This Row],[Column2]]=""),"",CHPP_DELAY[[#This Row],[Column1]]&lt;&gt;"",CHPP_DELAY[[#This Row],[Column1]],CHPP_DELAY[[#This Row],[Column2]]&lt;&gt;"",CHPP_DELAY[[#This Row],[Column2]])</f>
        <v>Feeder breaker_block (due to OB contamination)</v>
      </c>
    </row>
    <row r="769" spans="2:27" x14ac:dyDescent="0.25">
      <c r="B769" s="7">
        <f>_xlfn.ISOWEEKNUM(CHPP_DELAY[[#This Row],[DATE]])</f>
        <v>26</v>
      </c>
      <c r="C769" s="2" t="str">
        <f>UPPER(TEXT(MONTH(CHPP_DELAY[[#This Row],[DATE]])*29,"mmm"))</f>
        <v>JUN</v>
      </c>
      <c r="D769" s="27">
        <f>YEAR(CHPP_DELAY[[#This Row],[DATE]])</f>
        <v>2025</v>
      </c>
      <c r="E769" s="11">
        <f>(CHPP_DELAY[[#This Row],[START]]-CHPP_DELAY[[#This Row],[STOP]])*24</f>
        <v>0.13333333333333419</v>
      </c>
      <c r="F769" s="14" t="str" cm="1">
        <f t="array" ref="F769">_xlfn.IFNA(_xlfn.IFS(CHPP_DELAY[[#This Row],[SCH MTN]]&lt;&gt;"","Scheduled",CHPP_DELAY[[#This Row],[UNSCH MTN]]&lt;&gt;"","Unscheduled"),"")</f>
        <v>Unscheduled</v>
      </c>
      <c r="G769" s="26">
        <f>24*(DAY(EOMONTH(CHPP_DELAY[[#This Row],[DATE]],0)))</f>
        <v>720</v>
      </c>
      <c r="H769" s="14">
        <v>0.85</v>
      </c>
      <c r="I769" s="14">
        <v>0.9</v>
      </c>
      <c r="J769" s="14"/>
      <c r="K769" s="14"/>
      <c r="L769" s="3">
        <v>45834</v>
      </c>
      <c r="M769" s="6">
        <v>0.47569444444444442</v>
      </c>
      <c r="N769" s="6">
        <v>0.48125000000000001</v>
      </c>
      <c r="O769" t="s">
        <v>19</v>
      </c>
      <c r="P769" t="s">
        <v>20</v>
      </c>
      <c r="Q769" s="11">
        <v>5.5555555555555913E-3</v>
      </c>
      <c r="S769" t="s">
        <v>155</v>
      </c>
      <c r="Y769" t="s">
        <v>123</v>
      </c>
      <c r="AA769" t="str" cm="1">
        <f t="array" ref="AA76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770" spans="2:27" x14ac:dyDescent="0.25">
      <c r="B770" s="7">
        <f>_xlfn.ISOWEEKNUM(CHPP_DELAY[[#This Row],[DATE]])</f>
        <v>26</v>
      </c>
      <c r="C770" s="2" t="str">
        <f>UPPER(TEXT(MONTH(CHPP_DELAY[[#This Row],[DATE]])*29,"mmm"))</f>
        <v>JUN</v>
      </c>
      <c r="D770" s="27">
        <f>YEAR(CHPP_DELAY[[#This Row],[DATE]])</f>
        <v>2025</v>
      </c>
      <c r="E770" s="11">
        <f>(CHPP_DELAY[[#This Row],[START]]-CHPP_DELAY[[#This Row],[STOP]])*24</f>
        <v>0.95000000000000195</v>
      </c>
      <c r="F770" s="14" t="str" cm="1">
        <f t="array" ref="F770">_xlfn.IFNA(_xlfn.IFS(CHPP_DELAY[[#This Row],[SCH MTN]]&lt;&gt;"","Scheduled",CHPP_DELAY[[#This Row],[UNSCH MTN]]&lt;&gt;"","Unscheduled"),"")</f>
        <v/>
      </c>
      <c r="G770" s="26">
        <f>24*(DAY(EOMONTH(CHPP_DELAY[[#This Row],[DATE]],0)))</f>
        <v>720</v>
      </c>
      <c r="H770" s="14">
        <v>0.85</v>
      </c>
      <c r="I770" s="14">
        <v>0.9</v>
      </c>
      <c r="J770" s="14"/>
      <c r="K770" s="14"/>
      <c r="L770" s="3">
        <v>45834</v>
      </c>
      <c r="M770" s="6">
        <v>0.50902777777777775</v>
      </c>
      <c r="N770" s="6">
        <v>0.54861111111111116</v>
      </c>
      <c r="O770" t="s">
        <v>53</v>
      </c>
      <c r="P770" t="s">
        <v>54</v>
      </c>
      <c r="Q770" s="11">
        <v>3.9583333333333415E-2</v>
      </c>
      <c r="V770" t="s">
        <v>162</v>
      </c>
      <c r="Y770" t="s">
        <v>914</v>
      </c>
      <c r="AA770" t="str" cm="1">
        <f t="array" ref="AA770">_xlfn.IFS(AND(CHPP_DELAY[[#This Row],[Column1]]="",CHPP_DELAY[[#This Row],[Column2]]=""),"",CHPP_DELAY[[#This Row],[Column1]]&lt;&gt;"",CHPP_DELAY[[#This Row],[Column1]],CHPP_DELAY[[#This Row],[Column2]]&lt;&gt;"",CHPP_DELAY[[#This Row],[Column2]])</f>
        <v>Feeder breaker_block (due to OB contamination)</v>
      </c>
    </row>
    <row r="771" spans="2:27" x14ac:dyDescent="0.25">
      <c r="B771" s="7">
        <f>_xlfn.ISOWEEKNUM(CHPP_DELAY[[#This Row],[DATE]])</f>
        <v>26</v>
      </c>
      <c r="C771" s="2" t="str">
        <f>UPPER(TEXT(MONTH(CHPP_DELAY[[#This Row],[DATE]])*29,"mmm"))</f>
        <v>JUN</v>
      </c>
      <c r="D771" s="27">
        <f>YEAR(CHPP_DELAY[[#This Row],[DATE]])</f>
        <v>2025</v>
      </c>
      <c r="E771" s="11">
        <f>(CHPP_DELAY[[#This Row],[START]]-CHPP_DELAY[[#This Row],[STOP]])*24</f>
        <v>3.3333333333333215E-2</v>
      </c>
      <c r="F771" s="14" t="str" cm="1">
        <f t="array" ref="F771">_xlfn.IFNA(_xlfn.IFS(CHPP_DELAY[[#This Row],[SCH MTN]]&lt;&gt;"","Scheduled",CHPP_DELAY[[#This Row],[UNSCH MTN]]&lt;&gt;"","Unscheduled"),"")</f>
        <v/>
      </c>
      <c r="G771" s="26">
        <f>24*(DAY(EOMONTH(CHPP_DELAY[[#This Row],[DATE]],0)))</f>
        <v>720</v>
      </c>
      <c r="H771" s="14">
        <v>0.85</v>
      </c>
      <c r="I771" s="14">
        <v>0.9</v>
      </c>
      <c r="J771" s="14"/>
      <c r="K771" s="14"/>
      <c r="L771" s="3">
        <v>45834</v>
      </c>
      <c r="M771" s="6">
        <v>0.77638888888888891</v>
      </c>
      <c r="N771" s="6">
        <v>0.77777777777777779</v>
      </c>
      <c r="O771" t="s">
        <v>37</v>
      </c>
      <c r="P771" t="s">
        <v>38</v>
      </c>
      <c r="Q771" s="11">
        <v>1.388888888888884E-3</v>
      </c>
      <c r="V771" t="s">
        <v>161</v>
      </c>
      <c r="Y771" t="s">
        <v>204</v>
      </c>
      <c r="AA771" t="str" cm="1">
        <f t="array" ref="AA771">_xlfn.IFS(AND(CHPP_DELAY[[#This Row],[Column1]]="",CHPP_DELAY[[#This Row],[Column2]]=""),"",CHPP_DELAY[[#This Row],[Column1]]&lt;&gt;"",CHPP_DELAY[[#This Row],[Column1]],CHPP_DELAY[[#This Row],[Column2]]&lt;&gt;"",CHPP_DELAY[[#This Row],[Column2]])</f>
        <v>Vibrating feeder_chute_block (due to sticky material)</v>
      </c>
    </row>
    <row r="772" spans="2:27" x14ac:dyDescent="0.25">
      <c r="B772" s="7">
        <f>_xlfn.ISOWEEKNUM(CHPP_DELAY[[#This Row],[DATE]])</f>
        <v>26</v>
      </c>
      <c r="C772" s="2" t="str">
        <f>UPPER(TEXT(MONTH(CHPP_DELAY[[#This Row],[DATE]])*29,"mmm"))</f>
        <v>JUN</v>
      </c>
      <c r="D772" s="27">
        <f>YEAR(CHPP_DELAY[[#This Row],[DATE]])</f>
        <v>2025</v>
      </c>
      <c r="E772" s="11">
        <f>(CHPP_DELAY[[#This Row],[START]]-CHPP_DELAY[[#This Row],[STOP]])*24</f>
        <v>6.666666666666643E-2</v>
      </c>
      <c r="F772" s="14" t="str" cm="1">
        <f t="array" ref="F772">_xlfn.IFNA(_xlfn.IFS(CHPP_DELAY[[#This Row],[SCH MTN]]&lt;&gt;"","Scheduled",CHPP_DELAY[[#This Row],[UNSCH MTN]]&lt;&gt;"","Unscheduled"),"")</f>
        <v>Unscheduled</v>
      </c>
      <c r="G772" s="26">
        <f>24*(DAY(EOMONTH(CHPP_DELAY[[#This Row],[DATE]],0)))</f>
        <v>720</v>
      </c>
      <c r="H772" s="14">
        <v>0.85</v>
      </c>
      <c r="I772" s="14">
        <v>0.9</v>
      </c>
      <c r="J772" s="14"/>
      <c r="K772" s="14"/>
      <c r="L772" s="3">
        <v>45834</v>
      </c>
      <c r="M772" s="6">
        <v>0.80902777777777779</v>
      </c>
      <c r="N772" s="6">
        <v>0.81180555555555556</v>
      </c>
      <c r="O772" t="s">
        <v>19</v>
      </c>
      <c r="P772" t="s">
        <v>20</v>
      </c>
      <c r="Q772" s="11">
        <v>2.7777777777777679E-3</v>
      </c>
      <c r="S772" t="s">
        <v>155</v>
      </c>
      <c r="Y772" t="s">
        <v>123</v>
      </c>
      <c r="AA772" t="str" cm="1">
        <f t="array" ref="AA77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773" spans="2:27" x14ac:dyDescent="0.25">
      <c r="B773" s="7">
        <f>_xlfn.ISOWEEKNUM(CHPP_DELAY[[#This Row],[DATE]])</f>
        <v>26</v>
      </c>
      <c r="C773" s="2" t="str">
        <f>UPPER(TEXT(MONTH(CHPP_DELAY[[#This Row],[DATE]])*29,"mmm"))</f>
        <v>JUN</v>
      </c>
      <c r="D773" s="27">
        <f>YEAR(CHPP_DELAY[[#This Row],[DATE]])</f>
        <v>2025</v>
      </c>
      <c r="E773" s="11">
        <f>(CHPP_DELAY[[#This Row],[START]]-CHPP_DELAY[[#This Row],[STOP]])*24</f>
        <v>0.15000000000000213</v>
      </c>
      <c r="F773" s="14" t="str" cm="1">
        <f t="array" ref="F773">_xlfn.IFNA(_xlfn.IFS(CHPP_DELAY[[#This Row],[SCH MTN]]&lt;&gt;"","Scheduled",CHPP_DELAY[[#This Row],[UNSCH MTN]]&lt;&gt;"","Unscheduled"),"")</f>
        <v>Unscheduled</v>
      </c>
      <c r="G773" s="26">
        <f>24*(DAY(EOMONTH(CHPP_DELAY[[#This Row],[DATE]],0)))</f>
        <v>720</v>
      </c>
      <c r="H773" s="14">
        <v>0.85</v>
      </c>
      <c r="I773" s="14">
        <v>0.9</v>
      </c>
      <c r="J773" s="14"/>
      <c r="K773" s="14"/>
      <c r="L773" s="3">
        <v>45834</v>
      </c>
      <c r="M773" s="6">
        <v>0.99444444444444446</v>
      </c>
      <c r="N773" s="6">
        <v>1.0006944444444446</v>
      </c>
      <c r="O773" t="s">
        <v>19</v>
      </c>
      <c r="P773" t="s">
        <v>20</v>
      </c>
      <c r="Q773" s="11">
        <v>6.2500000000000888E-3</v>
      </c>
      <c r="S773" t="s">
        <v>155</v>
      </c>
      <c r="Y773" t="s">
        <v>123</v>
      </c>
      <c r="AA773" t="str" cm="1">
        <f t="array" ref="AA77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774" spans="2:27" x14ac:dyDescent="0.25">
      <c r="B774" s="7">
        <f>_xlfn.ISOWEEKNUM(CHPP_DELAY[[#This Row],[DATE]])</f>
        <v>26</v>
      </c>
      <c r="C774" s="2" t="str">
        <f>UPPER(TEXT(MONTH(CHPP_DELAY[[#This Row],[DATE]])*29,"mmm"))</f>
        <v>JUN</v>
      </c>
      <c r="D774" s="27">
        <f>YEAR(CHPP_DELAY[[#This Row],[DATE]])</f>
        <v>2025</v>
      </c>
      <c r="E774" s="11">
        <f>(CHPP_DELAY[[#This Row],[START]]-CHPP_DELAY[[#This Row],[STOP]])*24</f>
        <v>0.11666666666666758</v>
      </c>
      <c r="F774" s="14" t="str" cm="1">
        <f t="array" ref="F774">_xlfn.IFNA(_xlfn.IFS(CHPP_DELAY[[#This Row],[SCH MTN]]&lt;&gt;"","Scheduled",CHPP_DELAY[[#This Row],[UNSCH MTN]]&lt;&gt;"","Unscheduled"),"")</f>
        <v/>
      </c>
      <c r="G774" s="26">
        <f>24*(DAY(EOMONTH(CHPP_DELAY[[#This Row],[DATE]],0)))</f>
        <v>720</v>
      </c>
      <c r="H774" s="14">
        <v>0.85</v>
      </c>
      <c r="I774" s="14">
        <v>0.9</v>
      </c>
      <c r="J774" s="14"/>
      <c r="K774" s="14"/>
      <c r="L774" s="3">
        <v>45835</v>
      </c>
      <c r="M774" s="6">
        <v>0.34722222222222221</v>
      </c>
      <c r="N774" s="6">
        <v>0.35208333333333336</v>
      </c>
      <c r="O774" t="s">
        <v>19</v>
      </c>
      <c r="P774" t="s">
        <v>20</v>
      </c>
      <c r="Q774" s="11">
        <v>4.8611111111111494E-3</v>
      </c>
      <c r="U774" t="s">
        <v>137</v>
      </c>
      <c r="Y774" t="s">
        <v>180</v>
      </c>
      <c r="AA774" t="str" cm="1">
        <f t="array" ref="AA77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75" spans="2:27" x14ac:dyDescent="0.25">
      <c r="B775" s="7">
        <f>_xlfn.ISOWEEKNUM(CHPP_DELAY[[#This Row],[DATE]])</f>
        <v>26</v>
      </c>
      <c r="C775" s="2" t="str">
        <f>UPPER(TEXT(MONTH(CHPP_DELAY[[#This Row],[DATE]])*29,"mmm"))</f>
        <v>JUN</v>
      </c>
      <c r="D775" s="27">
        <f>YEAR(CHPP_DELAY[[#This Row],[DATE]])</f>
        <v>2025</v>
      </c>
      <c r="E775" s="11">
        <f>(CHPP_DELAY[[#This Row],[START]]-CHPP_DELAY[[#This Row],[STOP]])*24</f>
        <v>9.9999999999999645E-2</v>
      </c>
      <c r="F775" s="14" t="str" cm="1">
        <f t="array" ref="F775">_xlfn.IFNA(_xlfn.IFS(CHPP_DELAY[[#This Row],[SCH MTN]]&lt;&gt;"","Scheduled",CHPP_DELAY[[#This Row],[UNSCH MTN]]&lt;&gt;"","Unscheduled"),"")</f>
        <v/>
      </c>
      <c r="G775" s="26">
        <f>24*(DAY(EOMONTH(CHPP_DELAY[[#This Row],[DATE]],0)))</f>
        <v>720</v>
      </c>
      <c r="H775" s="14">
        <v>0.85</v>
      </c>
      <c r="I775" s="14">
        <v>0.9</v>
      </c>
      <c r="J775" s="14"/>
      <c r="K775" s="14"/>
      <c r="L775" s="3">
        <v>45835</v>
      </c>
      <c r="M775" s="6">
        <v>0.38472222222222224</v>
      </c>
      <c r="N775" s="6">
        <v>0.3888888888888889</v>
      </c>
      <c r="O775" t="s">
        <v>19</v>
      </c>
      <c r="P775" t="s">
        <v>20</v>
      </c>
      <c r="Q775" s="11">
        <v>4.1666666666666519E-3</v>
      </c>
      <c r="U775" t="s">
        <v>137</v>
      </c>
      <c r="Y775" t="s">
        <v>180</v>
      </c>
      <c r="AA775" t="str" cm="1">
        <f t="array" ref="AA77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76" spans="2:27" x14ac:dyDescent="0.25">
      <c r="B776" s="7">
        <f>_xlfn.ISOWEEKNUM(CHPP_DELAY[[#This Row],[DATE]])</f>
        <v>26</v>
      </c>
      <c r="C776" s="2" t="str">
        <f>UPPER(TEXT(MONTH(CHPP_DELAY[[#This Row],[DATE]])*29,"mmm"))</f>
        <v>JUN</v>
      </c>
      <c r="D776" s="27">
        <f>YEAR(CHPP_DELAY[[#This Row],[DATE]])</f>
        <v>2025</v>
      </c>
      <c r="E776" s="11">
        <f>(CHPP_DELAY[[#This Row],[START]]-CHPP_DELAY[[#This Row],[STOP]])*24</f>
        <v>1.9666666666666677</v>
      </c>
      <c r="F776" s="14" t="str" cm="1">
        <f t="array" ref="F776">_xlfn.IFNA(_xlfn.IFS(CHPP_DELAY[[#This Row],[SCH MTN]]&lt;&gt;"","Scheduled",CHPP_DELAY[[#This Row],[UNSCH MTN]]&lt;&gt;"","Unscheduled"),"")</f>
        <v/>
      </c>
      <c r="G776" s="26">
        <f>24*(DAY(EOMONTH(CHPP_DELAY[[#This Row],[DATE]],0)))</f>
        <v>720</v>
      </c>
      <c r="H776" s="14">
        <v>0.85</v>
      </c>
      <c r="I776" s="14">
        <v>0.9</v>
      </c>
      <c r="J776" s="14"/>
      <c r="K776" s="14"/>
      <c r="L776" s="3">
        <v>45835</v>
      </c>
      <c r="M776" s="6">
        <v>0.85</v>
      </c>
      <c r="N776" s="6">
        <v>0.93194444444444446</v>
      </c>
      <c r="O776" t="s">
        <v>53</v>
      </c>
      <c r="P776" t="s">
        <v>54</v>
      </c>
      <c r="Q776" s="11">
        <v>8.1944444444444486E-2</v>
      </c>
      <c r="V776" t="s">
        <v>162</v>
      </c>
      <c r="Y776" t="s">
        <v>202</v>
      </c>
      <c r="AA776" t="str" cm="1">
        <f t="array" ref="AA776">_xlfn.IFS(AND(CHPP_DELAY[[#This Row],[Column1]]="",CHPP_DELAY[[#This Row],[Column2]]=""),"",CHPP_DELAY[[#This Row],[Column1]]&lt;&gt;"",CHPP_DELAY[[#This Row],[Column1]],CHPP_DELAY[[#This Row],[Column2]]&lt;&gt;"",CHPP_DELAY[[#This Row],[Column2]])</f>
        <v>Feeder breaker_block (due to oversize OB)</v>
      </c>
    </row>
    <row r="777" spans="2:27" x14ac:dyDescent="0.25">
      <c r="B777" s="7">
        <f>_xlfn.ISOWEEKNUM(CHPP_DELAY[[#This Row],[DATE]])</f>
        <v>26</v>
      </c>
      <c r="C777" s="2" t="str">
        <f>UPPER(TEXT(MONTH(CHPP_DELAY[[#This Row],[DATE]])*29,"mmm"))</f>
        <v>JUN</v>
      </c>
      <c r="D777" s="27">
        <f>YEAR(CHPP_DELAY[[#This Row],[DATE]])</f>
        <v>2025</v>
      </c>
      <c r="E777" s="11">
        <f>(CHPP_DELAY[[#This Row],[START]]-CHPP_DELAY[[#This Row],[STOP]])*24</f>
        <v>9.9999999999999645E-2</v>
      </c>
      <c r="F777" s="14" t="str" cm="1">
        <f t="array" ref="F777">_xlfn.IFNA(_xlfn.IFS(CHPP_DELAY[[#This Row],[SCH MTN]]&lt;&gt;"","Scheduled",CHPP_DELAY[[#This Row],[UNSCH MTN]]&lt;&gt;"","Unscheduled"),"")</f>
        <v/>
      </c>
      <c r="G777" s="26">
        <f>24*(DAY(EOMONTH(CHPP_DELAY[[#This Row],[DATE]],0)))</f>
        <v>720</v>
      </c>
      <c r="H777" s="14">
        <v>0.85</v>
      </c>
      <c r="I777" s="14">
        <v>0.9</v>
      </c>
      <c r="J777" s="14"/>
      <c r="K777" s="14"/>
      <c r="L777" s="3">
        <v>45835</v>
      </c>
      <c r="M777" s="6">
        <v>0.94097222222222221</v>
      </c>
      <c r="N777" s="6">
        <v>0.94513888888888886</v>
      </c>
      <c r="O777" t="s">
        <v>19</v>
      </c>
      <c r="P777" t="s">
        <v>20</v>
      </c>
      <c r="Q777" s="11">
        <v>4.1666666666666519E-3</v>
      </c>
      <c r="U777" t="s">
        <v>137</v>
      </c>
      <c r="Y777" t="s">
        <v>180</v>
      </c>
      <c r="AA777" t="str" cm="1">
        <f t="array" ref="AA77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78" spans="2:27" x14ac:dyDescent="0.25">
      <c r="B778" s="7">
        <f>_xlfn.ISOWEEKNUM(CHPP_DELAY[[#This Row],[DATE]])</f>
        <v>26</v>
      </c>
      <c r="C778" s="2" t="str">
        <f>UPPER(TEXT(MONTH(CHPP_DELAY[[#This Row],[DATE]])*29,"mmm"))</f>
        <v>JUN</v>
      </c>
      <c r="D778" s="27">
        <f>YEAR(CHPP_DELAY[[#This Row],[DATE]])</f>
        <v>2025</v>
      </c>
      <c r="E778" s="11">
        <f>(CHPP_DELAY[[#This Row],[START]]-CHPP_DELAY[[#This Row],[STOP]])*24</f>
        <v>0.20000000000000195</v>
      </c>
      <c r="F778" s="14" t="str" cm="1">
        <f t="array" ref="F778">_xlfn.IFNA(_xlfn.IFS(CHPP_DELAY[[#This Row],[SCH MTN]]&lt;&gt;"","Scheduled",CHPP_DELAY[[#This Row],[UNSCH MTN]]&lt;&gt;"","Unscheduled"),"")</f>
        <v/>
      </c>
      <c r="G778" s="26">
        <f>24*(DAY(EOMONTH(CHPP_DELAY[[#This Row],[DATE]],0)))</f>
        <v>720</v>
      </c>
      <c r="H778" s="14">
        <v>0.85</v>
      </c>
      <c r="I778" s="14">
        <v>0.9</v>
      </c>
      <c r="J778" s="14"/>
      <c r="K778" s="14"/>
      <c r="L778" s="3">
        <v>45835</v>
      </c>
      <c r="M778" s="6">
        <v>0.99236111111111114</v>
      </c>
      <c r="N778" s="6">
        <v>1.0006944444444446</v>
      </c>
      <c r="O778" t="s">
        <v>19</v>
      </c>
      <c r="P778" t="s">
        <v>20</v>
      </c>
      <c r="Q778" s="11">
        <v>8.3333333333334147E-3</v>
      </c>
      <c r="U778" t="s">
        <v>137</v>
      </c>
      <c r="Y778" t="s">
        <v>180</v>
      </c>
      <c r="AA778" t="str" cm="1">
        <f t="array" ref="AA77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79" spans="2:27" x14ac:dyDescent="0.25">
      <c r="B779" s="7">
        <f>_xlfn.ISOWEEKNUM(CHPP_DELAY[[#This Row],[DATE]])</f>
        <v>26</v>
      </c>
      <c r="C779" s="2" t="str">
        <f>UPPER(TEXT(MONTH(CHPP_DELAY[[#This Row],[DATE]])*29,"mmm"))</f>
        <v>JUN</v>
      </c>
      <c r="D779" s="27">
        <f>YEAR(CHPP_DELAY[[#This Row],[DATE]])</f>
        <v>2025</v>
      </c>
      <c r="E779" s="11">
        <f>(CHPP_DELAY[[#This Row],[START]]-CHPP_DELAY[[#This Row],[STOP]])*24</f>
        <v>8.3333333333335702E-2</v>
      </c>
      <c r="F779" s="14" t="str" cm="1">
        <f t="array" ref="F779">_xlfn.IFNA(_xlfn.IFS(CHPP_DELAY[[#This Row],[SCH MTN]]&lt;&gt;"","Scheduled",CHPP_DELAY[[#This Row],[UNSCH MTN]]&lt;&gt;"","Unscheduled"),"")</f>
        <v/>
      </c>
      <c r="G779" s="26">
        <f>24*(DAY(EOMONTH(CHPP_DELAY[[#This Row],[DATE]],0)))</f>
        <v>720</v>
      </c>
      <c r="H779" s="14">
        <v>0.85</v>
      </c>
      <c r="I779" s="14">
        <v>0.9</v>
      </c>
      <c r="J779" s="14"/>
      <c r="K779" s="14"/>
      <c r="L779" s="3">
        <v>45835</v>
      </c>
      <c r="M779" s="6">
        <v>1.0069444444444444</v>
      </c>
      <c r="N779" s="6">
        <v>1.0104166666666667</v>
      </c>
      <c r="O779" t="s">
        <v>19</v>
      </c>
      <c r="P779" t="s">
        <v>20</v>
      </c>
      <c r="Q779" s="11">
        <v>3.4722222222223209E-3</v>
      </c>
      <c r="U779" t="s">
        <v>137</v>
      </c>
      <c r="Y779" t="s">
        <v>180</v>
      </c>
      <c r="AA779" t="str" cm="1">
        <f t="array" ref="AA77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80" spans="2:27" x14ac:dyDescent="0.25">
      <c r="B780" s="7">
        <f>_xlfn.ISOWEEKNUM(CHPP_DELAY[[#This Row],[DATE]])</f>
        <v>26</v>
      </c>
      <c r="C780" s="2" t="str">
        <f>UPPER(TEXT(MONTH(CHPP_DELAY[[#This Row],[DATE]])*29,"mmm"))</f>
        <v>JUN</v>
      </c>
      <c r="D780" s="27">
        <f>YEAR(CHPP_DELAY[[#This Row],[DATE]])</f>
        <v>2025</v>
      </c>
      <c r="E780" s="11">
        <f>(CHPP_DELAY[[#This Row],[START]]-CHPP_DELAY[[#This Row],[STOP]])*24</f>
        <v>0.29999999999999893</v>
      </c>
      <c r="F780" s="14" t="str" cm="1">
        <f t="array" ref="F780">_xlfn.IFNA(_xlfn.IFS(CHPP_DELAY[[#This Row],[SCH MTN]]&lt;&gt;"","Scheduled",CHPP_DELAY[[#This Row],[UNSCH MTN]]&lt;&gt;"","Unscheduled"),"")</f>
        <v/>
      </c>
      <c r="G780" s="26">
        <f>24*(DAY(EOMONTH(CHPP_DELAY[[#This Row],[DATE]],0)))</f>
        <v>720</v>
      </c>
      <c r="H780" s="14">
        <v>0.85</v>
      </c>
      <c r="I780" s="14">
        <v>0.9</v>
      </c>
      <c r="J780" s="14"/>
      <c r="K780" s="14"/>
      <c r="L780" s="3">
        <v>45835</v>
      </c>
      <c r="M780" s="6">
        <v>1.1388888888888888</v>
      </c>
      <c r="N780" s="6">
        <v>1.1513888888888888</v>
      </c>
      <c r="O780" t="s">
        <v>53</v>
      </c>
      <c r="P780" t="s">
        <v>54</v>
      </c>
      <c r="Q780" s="11">
        <v>1.2499999999999956E-2</v>
      </c>
      <c r="V780" t="s">
        <v>162</v>
      </c>
      <c r="Y780" t="s">
        <v>202</v>
      </c>
      <c r="AA780" t="str" cm="1">
        <f t="array" ref="AA780">_xlfn.IFS(AND(CHPP_DELAY[[#This Row],[Column1]]="",CHPP_DELAY[[#This Row],[Column2]]=""),"",CHPP_DELAY[[#This Row],[Column1]]&lt;&gt;"",CHPP_DELAY[[#This Row],[Column1]],CHPP_DELAY[[#This Row],[Column2]]&lt;&gt;"",CHPP_DELAY[[#This Row],[Column2]])</f>
        <v>Feeder breaker_block (due to oversize OB)</v>
      </c>
    </row>
    <row r="781" spans="2:27" x14ac:dyDescent="0.25">
      <c r="B781" s="7">
        <f>_xlfn.ISOWEEKNUM(CHPP_DELAY[[#This Row],[DATE]])</f>
        <v>26</v>
      </c>
      <c r="C781" s="2" t="str">
        <f>UPPER(TEXT(MONTH(CHPP_DELAY[[#This Row],[DATE]])*29,"mmm"))</f>
        <v>JUN</v>
      </c>
      <c r="D781" s="27">
        <f>YEAR(CHPP_DELAY[[#This Row],[DATE]])</f>
        <v>2025</v>
      </c>
      <c r="E781" s="11">
        <f>(CHPP_DELAY[[#This Row],[START]]-CHPP_DELAY[[#This Row],[STOP]])*24</f>
        <v>2.0166666666666675</v>
      </c>
      <c r="F781" s="14" t="str" cm="1">
        <f t="array" ref="F781">_xlfn.IFNA(_xlfn.IFS(CHPP_DELAY[[#This Row],[SCH MTN]]&lt;&gt;"","Scheduled",CHPP_DELAY[[#This Row],[UNSCH MTN]]&lt;&gt;"","Unscheduled"),"")</f>
        <v/>
      </c>
      <c r="G781" s="26">
        <f>24*(DAY(EOMONTH(CHPP_DELAY[[#This Row],[DATE]],0)))</f>
        <v>720</v>
      </c>
      <c r="H781" s="14">
        <v>0.85</v>
      </c>
      <c r="I781" s="14">
        <v>0.9</v>
      </c>
      <c r="J781" s="14"/>
      <c r="K781" s="14"/>
      <c r="L781" s="3">
        <v>45835</v>
      </c>
      <c r="M781" s="6">
        <v>1.1659722222222222</v>
      </c>
      <c r="N781" s="6">
        <v>1.25</v>
      </c>
      <c r="O781" t="s">
        <v>53</v>
      </c>
      <c r="P781" t="s">
        <v>54</v>
      </c>
      <c r="Q781" s="11">
        <v>8.4027777777777812E-2</v>
      </c>
      <c r="V781" t="s">
        <v>162</v>
      </c>
      <c r="Y781" t="s">
        <v>202</v>
      </c>
      <c r="AA781" t="str" cm="1">
        <f t="array" ref="AA781">_xlfn.IFS(AND(CHPP_DELAY[[#This Row],[Column1]]="",CHPP_DELAY[[#This Row],[Column2]]=""),"",CHPP_DELAY[[#This Row],[Column1]]&lt;&gt;"",CHPP_DELAY[[#This Row],[Column1]],CHPP_DELAY[[#This Row],[Column2]]&lt;&gt;"",CHPP_DELAY[[#This Row],[Column2]])</f>
        <v>Feeder breaker_block (due to oversize OB)</v>
      </c>
    </row>
    <row r="782" spans="2:27" x14ac:dyDescent="0.25">
      <c r="B782" s="7">
        <f>_xlfn.ISOWEEKNUM(CHPP_DELAY[[#This Row],[DATE]])</f>
        <v>26</v>
      </c>
      <c r="C782" s="2" t="str">
        <f>UPPER(TEXT(MONTH(CHPP_DELAY[[#This Row],[DATE]])*29,"mmm"))</f>
        <v>JUN</v>
      </c>
      <c r="D782" s="27">
        <f>YEAR(CHPP_DELAY[[#This Row],[DATE]])</f>
        <v>2025</v>
      </c>
      <c r="E782" s="11">
        <f>(CHPP_DELAY[[#This Row],[START]]-CHPP_DELAY[[#This Row],[STOP]])*24</f>
        <v>2.2166666666666668</v>
      </c>
      <c r="F782" s="14" t="str" cm="1">
        <f t="array" ref="F782">_xlfn.IFNA(_xlfn.IFS(CHPP_DELAY[[#This Row],[SCH MTN]]&lt;&gt;"","Scheduled",CHPP_DELAY[[#This Row],[UNSCH MTN]]&lt;&gt;"","Unscheduled"),"")</f>
        <v/>
      </c>
      <c r="G782" s="26">
        <f>24*(DAY(EOMONTH(CHPP_DELAY[[#This Row],[DATE]],0)))</f>
        <v>720</v>
      </c>
      <c r="H782" s="14">
        <v>0.85</v>
      </c>
      <c r="I782" s="14">
        <v>0.9</v>
      </c>
      <c r="J782" s="14"/>
      <c r="K782" s="14"/>
      <c r="L782" s="3">
        <v>45836</v>
      </c>
      <c r="M782" s="6">
        <v>0.25</v>
      </c>
      <c r="N782" s="6">
        <v>0.34236111111111112</v>
      </c>
      <c r="O782" t="s">
        <v>53</v>
      </c>
      <c r="P782" t="s">
        <v>54</v>
      </c>
      <c r="Q782" s="11">
        <v>9.2361111111111116E-2</v>
      </c>
      <c r="V782" t="s">
        <v>162</v>
      </c>
      <c r="Y782" t="s">
        <v>202</v>
      </c>
      <c r="AA782" t="str" cm="1">
        <f t="array" ref="AA782">_xlfn.IFS(AND(CHPP_DELAY[[#This Row],[Column1]]="",CHPP_DELAY[[#This Row],[Column2]]=""),"",CHPP_DELAY[[#This Row],[Column1]]&lt;&gt;"",CHPP_DELAY[[#This Row],[Column1]],CHPP_DELAY[[#This Row],[Column2]]&lt;&gt;"",CHPP_DELAY[[#This Row],[Column2]])</f>
        <v>Feeder breaker_block (due to oversize OB)</v>
      </c>
    </row>
    <row r="783" spans="2:27" x14ac:dyDescent="0.25">
      <c r="B783" s="7">
        <f>_xlfn.ISOWEEKNUM(CHPP_DELAY[[#This Row],[DATE]])</f>
        <v>26</v>
      </c>
      <c r="C783" s="2" t="str">
        <f>UPPER(TEXT(MONTH(CHPP_DELAY[[#This Row],[DATE]])*29,"mmm"))</f>
        <v>JUN</v>
      </c>
      <c r="D783" s="27">
        <f>YEAR(CHPP_DELAY[[#This Row],[DATE]])</f>
        <v>2025</v>
      </c>
      <c r="E783" s="11">
        <f>(CHPP_DELAY[[#This Row],[START]]-CHPP_DELAY[[#This Row],[STOP]])*24</f>
        <v>0.89999999999999947</v>
      </c>
      <c r="F783" s="14" t="str" cm="1">
        <f t="array" ref="F783">_xlfn.IFNA(_xlfn.IFS(CHPP_DELAY[[#This Row],[SCH MTN]]&lt;&gt;"","Scheduled",CHPP_DELAY[[#This Row],[UNSCH MTN]]&lt;&gt;"","Unscheduled"),"")</f>
        <v/>
      </c>
      <c r="G783" s="26">
        <f>24*(DAY(EOMONTH(CHPP_DELAY[[#This Row],[DATE]],0)))</f>
        <v>720</v>
      </c>
      <c r="H783" s="14">
        <v>0.85</v>
      </c>
      <c r="I783" s="14">
        <v>0.9</v>
      </c>
      <c r="J783" s="14"/>
      <c r="K783" s="14"/>
      <c r="L783" s="3">
        <v>45836</v>
      </c>
      <c r="M783" s="6">
        <v>0.40486111111111112</v>
      </c>
      <c r="N783" s="6">
        <v>0.44236111111111109</v>
      </c>
      <c r="O783" t="s">
        <v>53</v>
      </c>
      <c r="P783" t="s">
        <v>54</v>
      </c>
      <c r="Q783" s="11">
        <v>3.7499999999999978E-2</v>
      </c>
      <c r="V783" t="s">
        <v>162</v>
      </c>
      <c r="Y783" t="s">
        <v>202</v>
      </c>
      <c r="AA783" t="str" cm="1">
        <f t="array" ref="AA783">_xlfn.IFS(AND(CHPP_DELAY[[#This Row],[Column1]]="",CHPP_DELAY[[#This Row],[Column2]]=""),"",CHPP_DELAY[[#This Row],[Column1]]&lt;&gt;"",CHPP_DELAY[[#This Row],[Column1]],CHPP_DELAY[[#This Row],[Column2]]&lt;&gt;"",CHPP_DELAY[[#This Row],[Column2]])</f>
        <v>Feeder breaker_block (due to oversize OB)</v>
      </c>
    </row>
    <row r="784" spans="2:27" x14ac:dyDescent="0.25">
      <c r="B784" s="7">
        <f>_xlfn.ISOWEEKNUM(CHPP_DELAY[[#This Row],[DATE]])</f>
        <v>26</v>
      </c>
      <c r="C784" s="2" t="str">
        <f>UPPER(TEXT(MONTH(CHPP_DELAY[[#This Row],[DATE]])*29,"mmm"))</f>
        <v>JUN</v>
      </c>
      <c r="D784" s="27">
        <f>YEAR(CHPP_DELAY[[#This Row],[DATE]])</f>
        <v>2025</v>
      </c>
      <c r="E784" s="11">
        <f>(CHPP_DELAY[[#This Row],[START]]-CHPP_DELAY[[#This Row],[STOP]])*24</f>
        <v>0.14999999999999947</v>
      </c>
      <c r="F784" s="14" t="str" cm="1">
        <f t="array" ref="F784">_xlfn.IFNA(_xlfn.IFS(CHPP_DELAY[[#This Row],[SCH MTN]]&lt;&gt;"","Scheduled",CHPP_DELAY[[#This Row],[UNSCH MTN]]&lt;&gt;"","Unscheduled"),"")</f>
        <v>Unscheduled</v>
      </c>
      <c r="G784" s="26">
        <f>24*(DAY(EOMONTH(CHPP_DELAY[[#This Row],[DATE]],0)))</f>
        <v>720</v>
      </c>
      <c r="H784" s="14">
        <v>0.85</v>
      </c>
      <c r="I784" s="14">
        <v>0.9</v>
      </c>
      <c r="J784" s="14"/>
      <c r="K784" s="14"/>
      <c r="L784" s="3">
        <v>45836</v>
      </c>
      <c r="M784" s="6">
        <v>0.47013888888888888</v>
      </c>
      <c r="N784" s="6">
        <v>0.47638888888888886</v>
      </c>
      <c r="O784" t="s">
        <v>19</v>
      </c>
      <c r="P784" t="s">
        <v>20</v>
      </c>
      <c r="Q784" s="11">
        <v>6.2499999999999778E-3</v>
      </c>
      <c r="S784" t="s">
        <v>155</v>
      </c>
      <c r="Y784" t="s">
        <v>123</v>
      </c>
      <c r="AA784" t="str" cm="1">
        <f t="array" ref="AA78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785" spans="2:27" x14ac:dyDescent="0.25">
      <c r="B785" s="7">
        <f>_xlfn.ISOWEEKNUM(CHPP_DELAY[[#This Row],[DATE]])</f>
        <v>26</v>
      </c>
      <c r="C785" s="2" t="str">
        <f>UPPER(TEXT(MONTH(CHPP_DELAY[[#This Row],[DATE]])*29,"mmm"))</f>
        <v>JUN</v>
      </c>
      <c r="D785" s="27">
        <f>YEAR(CHPP_DELAY[[#This Row],[DATE]])</f>
        <v>2025</v>
      </c>
      <c r="E785" s="11">
        <f>(CHPP_DELAY[[#This Row],[START]]-CHPP_DELAY[[#This Row],[STOP]])*24</f>
        <v>0.2166666666666659</v>
      </c>
      <c r="F785" s="14" t="str" cm="1">
        <f t="array" ref="F785">_xlfn.IFNA(_xlfn.IFS(CHPP_DELAY[[#This Row],[SCH MTN]]&lt;&gt;"","Scheduled",CHPP_DELAY[[#This Row],[UNSCH MTN]]&lt;&gt;"","Unscheduled"),"")</f>
        <v>Unscheduled</v>
      </c>
      <c r="G785" s="26">
        <f>24*(DAY(EOMONTH(CHPP_DELAY[[#This Row],[DATE]],0)))</f>
        <v>720</v>
      </c>
      <c r="H785" s="14">
        <v>0.85</v>
      </c>
      <c r="I785" s="14">
        <v>0.9</v>
      </c>
      <c r="J785" s="14"/>
      <c r="K785" s="14"/>
      <c r="L785" s="3">
        <v>45836</v>
      </c>
      <c r="M785" s="6">
        <v>0.55763888888888891</v>
      </c>
      <c r="N785" s="6">
        <v>0.56666666666666665</v>
      </c>
      <c r="O785" t="s">
        <v>19</v>
      </c>
      <c r="P785" t="s">
        <v>20</v>
      </c>
      <c r="Q785" s="11">
        <v>9.0277777777777457E-3</v>
      </c>
      <c r="S785" t="s">
        <v>155</v>
      </c>
      <c r="Y785" t="s">
        <v>123</v>
      </c>
      <c r="AA785" t="str" cm="1">
        <f t="array" ref="AA78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786" spans="2:27" x14ac:dyDescent="0.25">
      <c r="B786" s="7">
        <f>_xlfn.ISOWEEKNUM(CHPP_DELAY[[#This Row],[DATE]])</f>
        <v>26</v>
      </c>
      <c r="C786" s="2" t="str">
        <f>UPPER(TEXT(MONTH(CHPP_DELAY[[#This Row],[DATE]])*29,"mmm"))</f>
        <v>JUN</v>
      </c>
      <c r="D786" s="27">
        <f>YEAR(CHPP_DELAY[[#This Row],[DATE]])</f>
        <v>2025</v>
      </c>
      <c r="E786" s="11">
        <f>(CHPP_DELAY[[#This Row],[START]]-CHPP_DELAY[[#This Row],[STOP]])*24</f>
        <v>1.6333333333333329</v>
      </c>
      <c r="F786" s="14" t="str" cm="1">
        <f t="array" ref="F786">_xlfn.IFNA(_xlfn.IFS(CHPP_DELAY[[#This Row],[SCH MTN]]&lt;&gt;"","Scheduled",CHPP_DELAY[[#This Row],[UNSCH MTN]]&lt;&gt;"","Unscheduled"),"")</f>
        <v>Unscheduled</v>
      </c>
      <c r="G786" s="26">
        <f>24*(DAY(EOMONTH(CHPP_DELAY[[#This Row],[DATE]],0)))</f>
        <v>720</v>
      </c>
      <c r="H786" s="14">
        <v>0.85</v>
      </c>
      <c r="I786" s="14">
        <v>0.9</v>
      </c>
      <c r="J786" s="14"/>
      <c r="K786" s="14"/>
      <c r="L786" s="3">
        <v>45836</v>
      </c>
      <c r="M786" s="6">
        <v>0.56666666666666665</v>
      </c>
      <c r="N786" s="6">
        <v>0.63472222222222219</v>
      </c>
      <c r="O786" t="s">
        <v>19</v>
      </c>
      <c r="P786" t="s">
        <v>20</v>
      </c>
      <c r="Q786" s="11">
        <v>6.8055555555555536E-2</v>
      </c>
      <c r="S786" t="s">
        <v>155</v>
      </c>
      <c r="Y786" t="s">
        <v>945</v>
      </c>
      <c r="AA786" t="str" cm="1">
        <f t="array" ref="AA786">_xlfn.IFS(AND(CHPP_DELAY[[#This Row],[Column1]]="",CHPP_DELAY[[#This Row],[Column2]]=""),"",CHPP_DELAY[[#This Row],[Column1]]&lt;&gt;"",CHPP_DELAY[[#This Row],[Column1]],CHPP_DELAY[[#This Row],[Column2]]&lt;&gt;"",CHPP_DELAY[[#This Row],[Column2]])</f>
        <v>Floats screen_cliprail_repair (due to cliprail broken)</v>
      </c>
    </row>
    <row r="787" spans="2:27" x14ac:dyDescent="0.25">
      <c r="B787" s="7">
        <f>_xlfn.ISOWEEKNUM(CHPP_DELAY[[#This Row],[DATE]])</f>
        <v>26</v>
      </c>
      <c r="C787" s="2" t="str">
        <f>UPPER(TEXT(MONTH(CHPP_DELAY[[#This Row],[DATE]])*29,"mmm"))</f>
        <v>JUN</v>
      </c>
      <c r="D787" s="27">
        <f>YEAR(CHPP_DELAY[[#This Row],[DATE]])</f>
        <v>2025</v>
      </c>
      <c r="E787" s="11">
        <f>(CHPP_DELAY[[#This Row],[START]]-CHPP_DELAY[[#This Row],[STOP]])*24</f>
        <v>0.11666666666666625</v>
      </c>
      <c r="F787" s="14" t="str" cm="1">
        <f t="array" ref="F787">_xlfn.IFNA(_xlfn.IFS(CHPP_DELAY[[#This Row],[SCH MTN]]&lt;&gt;"","Scheduled",CHPP_DELAY[[#This Row],[UNSCH MTN]]&lt;&gt;"","Unscheduled"),"")</f>
        <v>Unscheduled</v>
      </c>
      <c r="G787" s="26">
        <f>24*(DAY(EOMONTH(CHPP_DELAY[[#This Row],[DATE]],0)))</f>
        <v>720</v>
      </c>
      <c r="H787" s="14">
        <v>0.85</v>
      </c>
      <c r="I787" s="14">
        <v>0.9</v>
      </c>
      <c r="J787" s="14"/>
      <c r="K787" s="14"/>
      <c r="L787" s="3">
        <v>45836</v>
      </c>
      <c r="M787" s="6">
        <v>0.69236111111111109</v>
      </c>
      <c r="N787" s="6">
        <v>0.69722222222222219</v>
      </c>
      <c r="O787" t="s">
        <v>19</v>
      </c>
      <c r="P787" t="s">
        <v>20</v>
      </c>
      <c r="Q787" s="11">
        <v>4.8611111111110938E-3</v>
      </c>
      <c r="S787" t="s">
        <v>155</v>
      </c>
      <c r="Y787" t="s">
        <v>123</v>
      </c>
      <c r="AA787" t="str" cm="1">
        <f t="array" ref="AA78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788" spans="2:27" x14ac:dyDescent="0.25">
      <c r="B788" s="7">
        <f>_xlfn.ISOWEEKNUM(CHPP_DELAY[[#This Row],[DATE]])</f>
        <v>26</v>
      </c>
      <c r="C788" s="2" t="str">
        <f>UPPER(TEXT(MONTH(CHPP_DELAY[[#This Row],[DATE]])*29,"mmm"))</f>
        <v>JUN</v>
      </c>
      <c r="D788" s="27">
        <f>YEAR(CHPP_DELAY[[#This Row],[DATE]])</f>
        <v>2025</v>
      </c>
      <c r="E788" s="11">
        <f>(CHPP_DELAY[[#This Row],[START]]-CHPP_DELAY[[#This Row],[STOP]])*24</f>
        <v>0.13333333333333286</v>
      </c>
      <c r="F788" s="14" t="str" cm="1">
        <f t="array" ref="F788">_xlfn.IFNA(_xlfn.IFS(CHPP_DELAY[[#This Row],[SCH MTN]]&lt;&gt;"","Scheduled",CHPP_DELAY[[#This Row],[UNSCH MTN]]&lt;&gt;"","Unscheduled"),"")</f>
        <v>Unscheduled</v>
      </c>
      <c r="G788" s="26">
        <f>24*(DAY(EOMONTH(CHPP_DELAY[[#This Row],[DATE]],0)))</f>
        <v>720</v>
      </c>
      <c r="H788" s="14">
        <v>0.85</v>
      </c>
      <c r="I788" s="14">
        <v>0.9</v>
      </c>
      <c r="J788" s="14"/>
      <c r="K788" s="14"/>
      <c r="L788" s="3">
        <v>45836</v>
      </c>
      <c r="M788" s="6">
        <v>0.71666666666666667</v>
      </c>
      <c r="N788" s="6">
        <v>0.72222222222222221</v>
      </c>
      <c r="O788" t="s">
        <v>19</v>
      </c>
      <c r="P788" t="s">
        <v>20</v>
      </c>
      <c r="Q788" s="11">
        <v>5.5555555555555358E-3</v>
      </c>
      <c r="S788" t="s">
        <v>155</v>
      </c>
      <c r="Y788" t="s">
        <v>123</v>
      </c>
      <c r="AA788" t="str" cm="1">
        <f t="array" ref="AA78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789" spans="2:27" x14ac:dyDescent="0.25">
      <c r="B789" s="7">
        <f>_xlfn.ISOWEEKNUM(CHPP_DELAY[[#This Row],[DATE]])</f>
        <v>26</v>
      </c>
      <c r="C789" s="2" t="str">
        <f>UPPER(TEXT(MONTH(CHPP_DELAY[[#This Row],[DATE]])*29,"mmm"))</f>
        <v>JUN</v>
      </c>
      <c r="D789" s="27">
        <f>YEAR(CHPP_DELAY[[#This Row],[DATE]])</f>
        <v>2025</v>
      </c>
      <c r="E789" s="11">
        <f>(CHPP_DELAY[[#This Row],[START]]-CHPP_DELAY[[#This Row],[STOP]])*24</f>
        <v>0.13333333333333819</v>
      </c>
      <c r="F789" s="14" t="str" cm="1">
        <f t="array" ref="F789">_xlfn.IFNA(_xlfn.IFS(CHPP_DELAY[[#This Row],[SCH MTN]]&lt;&gt;"","Scheduled",CHPP_DELAY[[#This Row],[UNSCH MTN]]&lt;&gt;"","Unscheduled"),"")</f>
        <v>Unscheduled</v>
      </c>
      <c r="G789" s="26">
        <f>24*(DAY(EOMONTH(CHPP_DELAY[[#This Row],[DATE]],0)))</f>
        <v>720</v>
      </c>
      <c r="H789" s="14">
        <v>0.85</v>
      </c>
      <c r="I789" s="14">
        <v>0.9</v>
      </c>
      <c r="J789" s="14"/>
      <c r="K789" s="14"/>
      <c r="L789" s="3">
        <v>45836</v>
      </c>
      <c r="M789" s="6">
        <v>1.2152777777777777</v>
      </c>
      <c r="N789" s="6">
        <v>1.2208333333333334</v>
      </c>
      <c r="O789" t="s">
        <v>19</v>
      </c>
      <c r="P789" t="s">
        <v>20</v>
      </c>
      <c r="Q789" s="11">
        <v>5.5555555555557579E-3</v>
      </c>
      <c r="S789" t="s">
        <v>155</v>
      </c>
      <c r="Y789" t="s">
        <v>123</v>
      </c>
      <c r="AA789" t="str" cm="1">
        <f t="array" ref="AA78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790" spans="2:27" x14ac:dyDescent="0.25">
      <c r="B790" s="7">
        <f>_xlfn.ISOWEEKNUM(CHPP_DELAY[[#This Row],[DATE]])</f>
        <v>26</v>
      </c>
      <c r="C790" s="2" t="str">
        <f>UPPER(TEXT(MONTH(CHPP_DELAY[[#This Row],[DATE]])*29,"mmm"))</f>
        <v>JUN</v>
      </c>
      <c r="D790" s="27">
        <f>YEAR(CHPP_DELAY[[#This Row],[DATE]])</f>
        <v>2025</v>
      </c>
      <c r="E790" s="11">
        <f>(CHPP_DELAY[[#This Row],[START]]-CHPP_DELAY[[#This Row],[STOP]])*24</f>
        <v>0.66666666666666696</v>
      </c>
      <c r="F790" s="14" t="str" cm="1">
        <f t="array" ref="F790">_xlfn.IFNA(_xlfn.IFS(CHPP_DELAY[[#This Row],[SCH MTN]]&lt;&gt;"","Scheduled",CHPP_DELAY[[#This Row],[UNSCH MTN]]&lt;&gt;"","Unscheduled"),"")</f>
        <v>Unscheduled</v>
      </c>
      <c r="G790" s="26">
        <f>24*(DAY(EOMONTH(CHPP_DELAY[[#This Row],[DATE]],0)))</f>
        <v>720</v>
      </c>
      <c r="H790" s="14">
        <v>0.85</v>
      </c>
      <c r="I790" s="14">
        <v>0.9</v>
      </c>
      <c r="J790" s="14"/>
      <c r="K790" s="14"/>
      <c r="L790" s="3">
        <v>45837</v>
      </c>
      <c r="M790" s="6">
        <v>0.28541666666666665</v>
      </c>
      <c r="N790" s="6">
        <v>0.31319444444444444</v>
      </c>
      <c r="O790" t="s">
        <v>62</v>
      </c>
      <c r="P790" t="s">
        <v>52</v>
      </c>
      <c r="Q790" s="11">
        <v>2.777777777777779E-2</v>
      </c>
      <c r="S790" t="s">
        <v>155</v>
      </c>
      <c r="Y790" t="s">
        <v>946</v>
      </c>
      <c r="AA790" t="str" cm="1">
        <f t="array" ref="AA790">_xlfn.IFS(AND(CHPP_DELAY[[#This Row],[Column1]]="",CHPP_DELAY[[#This Row],[Column2]]=""),"",CHPP_DELAY[[#This Row],[Column1]]&lt;&gt;"",CHPP_DELAY[[#This Row],[Column1]],CHPP_DELAY[[#This Row],[Column2]]&lt;&gt;"",CHPP_DELAY[[#This Row],[Column2]])</f>
        <v>Product slewing stacker_slew drive_trip (under investigaton)</v>
      </c>
    </row>
    <row r="791" spans="2:27" x14ac:dyDescent="0.25">
      <c r="B791" s="7">
        <f>_xlfn.ISOWEEKNUM(CHPP_DELAY[[#This Row],[DATE]])</f>
        <v>26</v>
      </c>
      <c r="C791" s="2" t="str">
        <f>UPPER(TEXT(MONTH(CHPP_DELAY[[#This Row],[DATE]])*29,"mmm"))</f>
        <v>JUN</v>
      </c>
      <c r="D791" s="27">
        <f>YEAR(CHPP_DELAY[[#This Row],[DATE]])</f>
        <v>2025</v>
      </c>
      <c r="E791" s="11">
        <f>(CHPP_DELAY[[#This Row],[START]]-CHPP_DELAY[[#This Row],[STOP]])*24</f>
        <v>0.11666666666666758</v>
      </c>
      <c r="F791" s="14" t="str" cm="1">
        <f t="array" ref="F791">_xlfn.IFNA(_xlfn.IFS(CHPP_DELAY[[#This Row],[SCH MTN]]&lt;&gt;"","Scheduled",CHPP_DELAY[[#This Row],[UNSCH MTN]]&lt;&gt;"","Unscheduled"),"")</f>
        <v>Unscheduled</v>
      </c>
      <c r="G791" s="26">
        <f>24*(DAY(EOMONTH(CHPP_DELAY[[#This Row],[DATE]],0)))</f>
        <v>720</v>
      </c>
      <c r="H791" s="14">
        <v>0.85</v>
      </c>
      <c r="I791" s="14">
        <v>0.9</v>
      </c>
      <c r="J791" s="14"/>
      <c r="K791" s="14"/>
      <c r="L791" s="3">
        <v>45837</v>
      </c>
      <c r="M791" s="6">
        <v>0.31597222222222221</v>
      </c>
      <c r="N791" s="6">
        <v>0.32083333333333336</v>
      </c>
      <c r="O791" t="s">
        <v>19</v>
      </c>
      <c r="P791" t="s">
        <v>20</v>
      </c>
      <c r="Q791" s="11">
        <v>4.8611111111111494E-3</v>
      </c>
      <c r="S791" t="s">
        <v>155</v>
      </c>
      <c r="Y791" t="s">
        <v>123</v>
      </c>
      <c r="AA791" t="str" cm="1">
        <f t="array" ref="AA79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792" spans="2:27" x14ac:dyDescent="0.25">
      <c r="B792" s="7">
        <f>_xlfn.ISOWEEKNUM(CHPP_DELAY[[#This Row],[DATE]])</f>
        <v>26</v>
      </c>
      <c r="C792" s="2" t="str">
        <f>UPPER(TEXT(MONTH(CHPP_DELAY[[#This Row],[DATE]])*29,"mmm"))</f>
        <v>JUN</v>
      </c>
      <c r="D792" s="27">
        <f>YEAR(CHPP_DELAY[[#This Row],[DATE]])</f>
        <v>2025</v>
      </c>
      <c r="E792" s="11">
        <f>(CHPP_DELAY[[#This Row],[START]]-CHPP_DELAY[[#This Row],[STOP]])*24</f>
        <v>0.23333333333333384</v>
      </c>
      <c r="F792" s="14" t="str" cm="1">
        <f t="array" ref="F792">_xlfn.IFNA(_xlfn.IFS(CHPP_DELAY[[#This Row],[SCH MTN]]&lt;&gt;"","Scheduled",CHPP_DELAY[[#This Row],[UNSCH MTN]]&lt;&gt;"","Unscheduled"),"")</f>
        <v>Unscheduled</v>
      </c>
      <c r="G792" s="26">
        <f>24*(DAY(EOMONTH(CHPP_DELAY[[#This Row],[DATE]],0)))</f>
        <v>720</v>
      </c>
      <c r="H792" s="14">
        <v>0.85</v>
      </c>
      <c r="I792" s="14">
        <v>0.9</v>
      </c>
      <c r="J792" s="14"/>
      <c r="K792" s="14"/>
      <c r="L792" s="3">
        <v>45837</v>
      </c>
      <c r="M792" s="6">
        <v>0.4236111111111111</v>
      </c>
      <c r="N792" s="6">
        <v>0.43333333333333335</v>
      </c>
      <c r="O792" t="s">
        <v>16</v>
      </c>
      <c r="P792" t="s">
        <v>17</v>
      </c>
      <c r="Q792" s="11">
        <v>9.7222222222222432E-3</v>
      </c>
      <c r="S792" t="s">
        <v>155</v>
      </c>
      <c r="Y792" t="s">
        <v>947</v>
      </c>
      <c r="AA792" t="str" cm="1">
        <f t="array" ref="AA792">_xlfn.IFS(AND(CHPP_DELAY[[#This Row],[Column1]]="",CHPP_DELAY[[#This Row],[Column2]]=""),"",CHPP_DELAY[[#This Row],[Column1]]&lt;&gt;"",CHPP_DELAY[[#This Row],[Column1]],CHPP_DELAY[[#This Row],[Column2]]&lt;&gt;"",CHPP_DELAY[[#This Row],[Column2]])</f>
        <v>Desliming screen_panel_repair (due detached panel)</v>
      </c>
    </row>
    <row r="793" spans="2:27" x14ac:dyDescent="0.25">
      <c r="B793" s="7">
        <f>_xlfn.ISOWEEKNUM(CHPP_DELAY[[#This Row],[DATE]])</f>
        <v>26</v>
      </c>
      <c r="C793" s="2" t="str">
        <f>UPPER(TEXT(MONTH(CHPP_DELAY[[#This Row],[DATE]])*29,"mmm"))</f>
        <v>JUN</v>
      </c>
      <c r="D793" s="27">
        <f>YEAR(CHPP_DELAY[[#This Row],[DATE]])</f>
        <v>2025</v>
      </c>
      <c r="E793" s="11">
        <f>(CHPP_DELAY[[#This Row],[START]]-CHPP_DELAY[[#This Row],[STOP]])*24</f>
        <v>9.9999999999999645E-2</v>
      </c>
      <c r="F793" s="14" t="str" cm="1">
        <f t="array" ref="F793">_xlfn.IFNA(_xlfn.IFS(CHPP_DELAY[[#This Row],[SCH MTN]]&lt;&gt;"","Scheduled",CHPP_DELAY[[#This Row],[UNSCH MTN]]&lt;&gt;"","Unscheduled"),"")</f>
        <v>Unscheduled</v>
      </c>
      <c r="G793" s="26">
        <f>24*(DAY(EOMONTH(CHPP_DELAY[[#This Row],[DATE]],0)))</f>
        <v>720</v>
      </c>
      <c r="H793" s="14">
        <v>0.85</v>
      </c>
      <c r="I793" s="14">
        <v>0.9</v>
      </c>
      <c r="J793" s="14"/>
      <c r="K793" s="14"/>
      <c r="L793" s="3">
        <v>45837</v>
      </c>
      <c r="M793" s="6">
        <v>0.50694444444444442</v>
      </c>
      <c r="N793" s="6">
        <v>0.51111111111111107</v>
      </c>
      <c r="O793" t="s">
        <v>19</v>
      </c>
      <c r="P793" t="s">
        <v>20</v>
      </c>
      <c r="Q793" s="11">
        <v>4.1666666666666519E-3</v>
      </c>
      <c r="S793" t="s">
        <v>155</v>
      </c>
      <c r="Y793" t="s">
        <v>123</v>
      </c>
      <c r="AA793" t="str" cm="1">
        <f t="array" ref="AA79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794" spans="2:27" x14ac:dyDescent="0.25">
      <c r="B794" s="7">
        <f>_xlfn.ISOWEEKNUM(CHPP_DELAY[[#This Row],[DATE]])</f>
        <v>26</v>
      </c>
      <c r="C794" s="2" t="str">
        <f>UPPER(TEXT(MONTH(CHPP_DELAY[[#This Row],[DATE]])*29,"mmm"))</f>
        <v>JUN</v>
      </c>
      <c r="D794" s="27">
        <f>YEAR(CHPP_DELAY[[#This Row],[DATE]])</f>
        <v>2025</v>
      </c>
      <c r="E794" s="11">
        <f>(CHPP_DELAY[[#This Row],[START]]-CHPP_DELAY[[#This Row],[STOP]])*24</f>
        <v>0.4499999999999984</v>
      </c>
      <c r="F794" s="14" t="str" cm="1">
        <f t="array" ref="F794">_xlfn.IFNA(_xlfn.IFS(CHPP_DELAY[[#This Row],[SCH MTN]]&lt;&gt;"","Scheduled",CHPP_DELAY[[#This Row],[UNSCH MTN]]&lt;&gt;"","Unscheduled"),"")</f>
        <v/>
      </c>
      <c r="G794" s="26">
        <f>24*(DAY(EOMONTH(CHPP_DELAY[[#This Row],[DATE]],0)))</f>
        <v>720</v>
      </c>
      <c r="H794" s="14">
        <v>0.85</v>
      </c>
      <c r="I794" s="14">
        <v>0.9</v>
      </c>
      <c r="J794" s="14"/>
      <c r="K794" s="14"/>
      <c r="L794" s="3">
        <v>45837</v>
      </c>
      <c r="M794" s="6">
        <v>0.83958333333333335</v>
      </c>
      <c r="N794" s="6">
        <v>0.85833333333333328</v>
      </c>
      <c r="O794" t="s">
        <v>81</v>
      </c>
      <c r="P794" t="s">
        <v>82</v>
      </c>
      <c r="Q794" s="11">
        <v>1.8749999999999933E-2</v>
      </c>
      <c r="V794" t="s">
        <v>175</v>
      </c>
      <c r="Y794" t="s">
        <v>792</v>
      </c>
      <c r="AA794" t="str" cm="1">
        <f t="array" ref="AA794">_xlfn.IFS(AND(CHPP_DELAY[[#This Row],[Column1]]="",CHPP_DELAY[[#This Row],[Column2]]=""),"",CHPP_DELAY[[#This Row],[Column1]]&lt;&gt;"",CHPP_DELAY[[#This Row],[Column1]],CHPP_DELAY[[#This Row],[Column2]]&lt;&gt;"",CHPP_DELAY[[#This Row],[Column2]])</f>
        <v>Plant feed bin_low level (due to only one Loader available)</v>
      </c>
    </row>
    <row r="795" spans="2:27" x14ac:dyDescent="0.25">
      <c r="B795" s="7">
        <f>_xlfn.ISOWEEKNUM(CHPP_DELAY[[#This Row],[DATE]])</f>
        <v>27</v>
      </c>
      <c r="C795" s="2" t="str">
        <f>UPPER(TEXT(MONTH(CHPP_DELAY[[#This Row],[DATE]])*29,"mmm"))</f>
        <v>JUN</v>
      </c>
      <c r="D795" s="27">
        <f>YEAR(CHPP_DELAY[[#This Row],[DATE]])</f>
        <v>2025</v>
      </c>
      <c r="E795" s="11">
        <f>(CHPP_DELAY[[#This Row],[START]]-CHPP_DELAY[[#This Row],[STOP]])*24</f>
        <v>1.4500000000000002</v>
      </c>
      <c r="F795" s="14" t="str" cm="1">
        <f t="array" ref="F795">_xlfn.IFNA(_xlfn.IFS(CHPP_DELAY[[#This Row],[SCH MTN]]&lt;&gt;"","Scheduled",CHPP_DELAY[[#This Row],[UNSCH MTN]]&lt;&gt;"","Unscheduled"),"")</f>
        <v>Unscheduled</v>
      </c>
      <c r="G795" s="26">
        <f>24*(DAY(EOMONTH(CHPP_DELAY[[#This Row],[DATE]],0)))</f>
        <v>720</v>
      </c>
      <c r="H795" s="14">
        <v>0.85</v>
      </c>
      <c r="I795" s="14">
        <v>0.9</v>
      </c>
      <c r="J795" s="14"/>
      <c r="K795" s="14"/>
      <c r="L795" s="3">
        <v>45838</v>
      </c>
      <c r="M795" s="6">
        <v>0.25347222222222221</v>
      </c>
      <c r="N795" s="6">
        <v>0.31388888888888888</v>
      </c>
      <c r="O795" t="s">
        <v>16</v>
      </c>
      <c r="P795" t="s">
        <v>17</v>
      </c>
      <c r="Q795" s="11">
        <v>6.0416666666666674E-2</v>
      </c>
      <c r="S795" t="s">
        <v>155</v>
      </c>
      <c r="Y795" t="s">
        <v>203</v>
      </c>
      <c r="AA795" t="str" cm="1">
        <f t="array" ref="AA795">_xlfn.IFS(AND(CHPP_DELAY[[#This Row],[Column1]]="",CHPP_DELAY[[#This Row],[Column2]]=""),"",CHPP_DELAY[[#This Row],[Column1]]&lt;&gt;"",CHPP_DELAY[[#This Row],[Column1]],CHPP_DELAY[[#This Row],[Column2]]&lt;&gt;"",CHPP_DELAY[[#This Row],[Column2]])</f>
        <v>Desliming screen_panel_repair (due to panel broken)</v>
      </c>
    </row>
    <row r="796" spans="2:27" x14ac:dyDescent="0.25">
      <c r="B796" s="7">
        <f>_xlfn.ISOWEEKNUM(CHPP_DELAY[[#This Row],[DATE]])</f>
        <v>27</v>
      </c>
      <c r="C796" s="2" t="str">
        <f>UPPER(TEXT(MONTH(CHPP_DELAY[[#This Row],[DATE]])*29,"mmm"))</f>
        <v>JUN</v>
      </c>
      <c r="D796" s="27">
        <f>YEAR(CHPP_DELAY[[#This Row],[DATE]])</f>
        <v>2025</v>
      </c>
      <c r="E796" s="11">
        <f>(CHPP_DELAY[[#This Row],[START]]-CHPP_DELAY[[#This Row],[STOP]])*24</f>
        <v>3.3333333333333215E-2</v>
      </c>
      <c r="F796" s="14" t="str" cm="1">
        <f t="array" ref="F796">_xlfn.IFNA(_xlfn.IFS(CHPP_DELAY[[#This Row],[SCH MTN]]&lt;&gt;"","Scheduled",CHPP_DELAY[[#This Row],[UNSCH MTN]]&lt;&gt;"","Unscheduled"),"")</f>
        <v/>
      </c>
      <c r="G796" s="26">
        <f>24*(DAY(EOMONTH(CHPP_DELAY[[#This Row],[DATE]],0)))</f>
        <v>720</v>
      </c>
      <c r="H796" s="14">
        <v>0.85</v>
      </c>
      <c r="I796" s="14">
        <v>0.9</v>
      </c>
      <c r="J796" s="14"/>
      <c r="K796" s="14"/>
      <c r="L796" s="3">
        <v>45838</v>
      </c>
      <c r="M796" s="6">
        <v>0.59930555555555554</v>
      </c>
      <c r="N796" s="6">
        <v>0.60069444444444442</v>
      </c>
      <c r="O796" t="s">
        <v>37</v>
      </c>
      <c r="P796" t="s">
        <v>38</v>
      </c>
      <c r="Q796" s="11">
        <v>1.388888888888884E-3</v>
      </c>
      <c r="V796" t="s">
        <v>161</v>
      </c>
      <c r="Y796" t="s">
        <v>204</v>
      </c>
      <c r="AA796" t="str" cm="1">
        <f t="array" ref="AA796">_xlfn.IFS(AND(CHPP_DELAY[[#This Row],[Column1]]="",CHPP_DELAY[[#This Row],[Column2]]=""),"",CHPP_DELAY[[#This Row],[Column1]]&lt;&gt;"",CHPP_DELAY[[#This Row],[Column1]],CHPP_DELAY[[#This Row],[Column2]]&lt;&gt;"",CHPP_DELAY[[#This Row],[Column2]])</f>
        <v>Vibrating feeder_chute_block (due to sticky material)</v>
      </c>
    </row>
    <row r="797" spans="2:27" x14ac:dyDescent="0.25">
      <c r="B797" s="7">
        <f>_xlfn.ISOWEEKNUM(CHPP_DELAY[[#This Row],[DATE]])</f>
        <v>27</v>
      </c>
      <c r="C797" s="2" t="str">
        <f>UPPER(TEXT(MONTH(CHPP_DELAY[[#This Row],[DATE]])*29,"mmm"))</f>
        <v>JUN</v>
      </c>
      <c r="D797" s="27">
        <f>YEAR(CHPP_DELAY[[#This Row],[DATE]])</f>
        <v>2025</v>
      </c>
      <c r="E797" s="11">
        <f>(CHPP_DELAY[[#This Row],[START]]-CHPP_DELAY[[#This Row],[STOP]])*24</f>
        <v>3.3333333333333215E-2</v>
      </c>
      <c r="F797" s="14" t="str" cm="1">
        <f t="array" ref="F797">_xlfn.IFNA(_xlfn.IFS(CHPP_DELAY[[#This Row],[SCH MTN]]&lt;&gt;"","Scheduled",CHPP_DELAY[[#This Row],[UNSCH MTN]]&lt;&gt;"","Unscheduled"),"")</f>
        <v/>
      </c>
      <c r="G797" s="26">
        <f>24*(DAY(EOMONTH(CHPP_DELAY[[#This Row],[DATE]],0)))</f>
        <v>720</v>
      </c>
      <c r="H797" s="14">
        <v>0.85</v>
      </c>
      <c r="I797" s="14">
        <v>0.9</v>
      </c>
      <c r="J797" s="14"/>
      <c r="K797" s="14"/>
      <c r="L797" s="3">
        <v>45838</v>
      </c>
      <c r="M797" s="6">
        <v>0.75347222222222221</v>
      </c>
      <c r="N797" s="6">
        <v>0.75486111111111109</v>
      </c>
      <c r="O797" t="s">
        <v>37</v>
      </c>
      <c r="P797" t="s">
        <v>38</v>
      </c>
      <c r="Q797" s="11">
        <v>1.388888888888884E-3</v>
      </c>
      <c r="V797" t="s">
        <v>161</v>
      </c>
      <c r="Y797" t="s">
        <v>204</v>
      </c>
      <c r="AA797" t="str" cm="1">
        <f t="array" ref="AA797">_xlfn.IFS(AND(CHPP_DELAY[[#This Row],[Column1]]="",CHPP_DELAY[[#This Row],[Column2]]=""),"",CHPP_DELAY[[#This Row],[Column1]]&lt;&gt;"",CHPP_DELAY[[#This Row],[Column1]],CHPP_DELAY[[#This Row],[Column2]]&lt;&gt;"",CHPP_DELAY[[#This Row],[Column2]])</f>
        <v>Vibrating feeder_chute_block (due to sticky material)</v>
      </c>
    </row>
    <row r="798" spans="2:27" x14ac:dyDescent="0.25">
      <c r="B798" s="7">
        <f>_xlfn.ISOWEEKNUM(CHPP_DELAY[[#This Row],[DATE]])</f>
        <v>27</v>
      </c>
      <c r="C798" s="2" t="str">
        <f>UPPER(TEXT(MONTH(CHPP_DELAY[[#This Row],[DATE]])*29,"mmm"))</f>
        <v>JUN</v>
      </c>
      <c r="D798" s="27">
        <f>YEAR(CHPP_DELAY[[#This Row],[DATE]])</f>
        <v>2025</v>
      </c>
      <c r="E798" s="11">
        <f>(CHPP_DELAY[[#This Row],[START]]-CHPP_DELAY[[#This Row],[STOP]])*24</f>
        <v>1.6666666666666607E-2</v>
      </c>
      <c r="F798" s="14" t="str" cm="1">
        <f t="array" ref="F798">_xlfn.IFNA(_xlfn.IFS(CHPP_DELAY[[#This Row],[SCH MTN]]&lt;&gt;"","Scheduled",CHPP_DELAY[[#This Row],[UNSCH MTN]]&lt;&gt;"","Unscheduled"),"")</f>
        <v/>
      </c>
      <c r="G798" s="26">
        <f>24*(DAY(EOMONTH(CHPP_DELAY[[#This Row],[DATE]],0)))</f>
        <v>720</v>
      </c>
      <c r="H798" s="14">
        <v>0.85</v>
      </c>
      <c r="I798" s="14">
        <v>0.9</v>
      </c>
      <c r="J798" s="14"/>
      <c r="K798" s="14"/>
      <c r="L798" s="3">
        <v>45838</v>
      </c>
      <c r="M798" s="6">
        <v>0.80347222222222225</v>
      </c>
      <c r="N798" s="6">
        <v>0.8041666666666667</v>
      </c>
      <c r="O798" t="s">
        <v>37</v>
      </c>
      <c r="P798" t="s">
        <v>38</v>
      </c>
      <c r="Q798" s="11">
        <v>6.9444444444444198E-4</v>
      </c>
      <c r="V798" t="s">
        <v>161</v>
      </c>
      <c r="Y798" t="s">
        <v>204</v>
      </c>
      <c r="AA798" t="str" cm="1">
        <f t="array" ref="AA798">_xlfn.IFS(AND(CHPP_DELAY[[#This Row],[Column1]]="",CHPP_DELAY[[#This Row],[Column2]]=""),"",CHPP_DELAY[[#This Row],[Column1]]&lt;&gt;"",CHPP_DELAY[[#This Row],[Column1]],CHPP_DELAY[[#This Row],[Column2]]&lt;&gt;"",CHPP_DELAY[[#This Row],[Column2]])</f>
        <v>Vibrating feeder_chute_block (due to sticky material)</v>
      </c>
    </row>
    <row r="799" spans="2:27" x14ac:dyDescent="0.25">
      <c r="B799" s="7">
        <f>_xlfn.ISOWEEKNUM(CHPP_DELAY[[#This Row],[DATE]])</f>
        <v>27</v>
      </c>
      <c r="C799" s="2" t="str">
        <f>UPPER(TEXT(MONTH(CHPP_DELAY[[#This Row],[DATE]])*29,"mmm"))</f>
        <v>JUN</v>
      </c>
      <c r="D799" s="27">
        <f>YEAR(CHPP_DELAY[[#This Row],[DATE]])</f>
        <v>2025</v>
      </c>
      <c r="E799" s="11">
        <f>(CHPP_DELAY[[#This Row],[START]]-CHPP_DELAY[[#This Row],[STOP]])*24</f>
        <v>0.81666666666666643</v>
      </c>
      <c r="F799" s="14" t="str" cm="1">
        <f t="array" ref="F799">_xlfn.IFNA(_xlfn.IFS(CHPP_DELAY[[#This Row],[SCH MTN]]&lt;&gt;"","Scheduled",CHPP_DELAY[[#This Row],[UNSCH MTN]]&lt;&gt;"","Unscheduled"),"")</f>
        <v/>
      </c>
      <c r="G799" s="26">
        <f>24*(DAY(EOMONTH(CHPP_DELAY[[#This Row],[DATE]],0)))</f>
        <v>720</v>
      </c>
      <c r="H799" s="14">
        <v>0.85</v>
      </c>
      <c r="I799" s="14">
        <v>0.9</v>
      </c>
      <c r="J799" s="14"/>
      <c r="K799" s="14"/>
      <c r="L799" s="3">
        <v>45838</v>
      </c>
      <c r="M799" s="6">
        <v>0.84583333333333333</v>
      </c>
      <c r="N799" s="6">
        <v>0.87986111111111109</v>
      </c>
      <c r="O799" t="s">
        <v>83</v>
      </c>
      <c r="P799" t="s">
        <v>29</v>
      </c>
      <c r="Q799" s="11">
        <v>3.4027777777777768E-2</v>
      </c>
      <c r="V799" t="s">
        <v>161</v>
      </c>
      <c r="Y799" t="s">
        <v>948</v>
      </c>
      <c r="AA799" t="str" cm="1">
        <f t="array" ref="AA799">_xlfn.IFS(AND(CHPP_DELAY[[#This Row],[Column1]]="",CHPP_DELAY[[#This Row],[Column2]]=""),"",CHPP_DELAY[[#This Row],[Column1]]&lt;&gt;"",CHPP_DELAY[[#This Row],[Column1]],CHPP_DELAY[[#This Row],[Column2]]&lt;&gt;"",CHPP_DELAY[[#This Row],[Column2]])</f>
        <v>Thickener_bed mass_high (due to material oxidized)</v>
      </c>
    </row>
    <row r="800" spans="2:27" x14ac:dyDescent="0.25">
      <c r="B800" s="7">
        <f>_xlfn.ISOWEEKNUM(CHPP_DELAY[[#This Row],[DATE]])</f>
        <v>27</v>
      </c>
      <c r="C800" s="2" t="str">
        <f>UPPER(TEXT(MONTH(CHPP_DELAY[[#This Row],[DATE]])*29,"mmm"))</f>
        <v>JUN</v>
      </c>
      <c r="D800" s="27">
        <f>YEAR(CHPP_DELAY[[#This Row],[DATE]])</f>
        <v>2025</v>
      </c>
      <c r="E800" s="11">
        <f>(CHPP_DELAY[[#This Row],[START]]-CHPP_DELAY[[#This Row],[STOP]])*24</f>
        <v>1.3833333333333311</v>
      </c>
      <c r="F800" s="14" t="str" cm="1">
        <f t="array" ref="F800">_xlfn.IFNA(_xlfn.IFS(CHPP_DELAY[[#This Row],[SCH MTN]]&lt;&gt;"","Scheduled",CHPP_DELAY[[#This Row],[UNSCH MTN]]&lt;&gt;"","Unscheduled"),"")</f>
        <v/>
      </c>
      <c r="G800" s="26">
        <f>24*(DAY(EOMONTH(CHPP_DELAY[[#This Row],[DATE]],0)))</f>
        <v>720</v>
      </c>
      <c r="H800" s="14">
        <v>0.85</v>
      </c>
      <c r="I800" s="14">
        <v>0.9</v>
      </c>
      <c r="J800" s="14"/>
      <c r="K800" s="14"/>
      <c r="L800" s="3">
        <v>45838</v>
      </c>
      <c r="M800" s="6">
        <v>1.0041666666666667</v>
      </c>
      <c r="N800" s="6">
        <v>1.0618055555555554</v>
      </c>
      <c r="O800" t="s">
        <v>83</v>
      </c>
      <c r="P800" t="s">
        <v>29</v>
      </c>
      <c r="Q800" s="11">
        <v>5.7638888888888795E-2</v>
      </c>
      <c r="V800" t="s">
        <v>161</v>
      </c>
      <c r="Y800" t="s">
        <v>948</v>
      </c>
      <c r="AA800" t="str" cm="1">
        <f t="array" ref="AA800">_xlfn.IFS(AND(CHPP_DELAY[[#This Row],[Column1]]="",CHPP_DELAY[[#This Row],[Column2]]=""),"",CHPP_DELAY[[#This Row],[Column1]]&lt;&gt;"",CHPP_DELAY[[#This Row],[Column1]],CHPP_DELAY[[#This Row],[Column2]]&lt;&gt;"",CHPP_DELAY[[#This Row],[Column2]])</f>
        <v>Thickener_bed mass_high (due to material oxidized)</v>
      </c>
    </row>
    <row r="801" spans="2:27" x14ac:dyDescent="0.25">
      <c r="B801" s="7">
        <f>_xlfn.ISOWEEKNUM(CHPP_DELAY[[#This Row],[DATE]])</f>
        <v>27</v>
      </c>
      <c r="C801" s="2" t="str">
        <f>UPPER(TEXT(MONTH(CHPP_DELAY[[#This Row],[DATE]])*29,"mmm"))</f>
        <v>JUL</v>
      </c>
      <c r="D801" s="27">
        <f>YEAR(CHPP_DELAY[[#This Row],[DATE]])</f>
        <v>2025</v>
      </c>
      <c r="E801" s="11">
        <f>(CHPP_DELAY[[#This Row],[START]]-CHPP_DELAY[[#This Row],[STOP]])*24</f>
        <v>0.14999999999999947</v>
      </c>
      <c r="F801" s="14" t="str" cm="1">
        <f t="array" ref="F801">_xlfn.IFNA(_xlfn.IFS(CHPP_DELAY[[#This Row],[SCH MTN]]&lt;&gt;"","Scheduled",CHPP_DELAY[[#This Row],[UNSCH MTN]]&lt;&gt;"","Unscheduled"),"")</f>
        <v>Unscheduled</v>
      </c>
      <c r="G801" s="26">
        <f>24*(DAY(EOMONTH(CHPP_DELAY[[#This Row],[DATE]],0)))</f>
        <v>744</v>
      </c>
      <c r="H801" s="14">
        <v>0.85</v>
      </c>
      <c r="I801" s="14">
        <v>0.9</v>
      </c>
      <c r="J801" s="14"/>
      <c r="K801" s="14"/>
      <c r="L801" s="3">
        <v>45839</v>
      </c>
      <c r="M801" s="6">
        <v>0.29166666666666669</v>
      </c>
      <c r="N801" s="6">
        <v>0.29791666666666666</v>
      </c>
      <c r="O801" t="s">
        <v>43</v>
      </c>
      <c r="P801" t="s">
        <v>44</v>
      </c>
      <c r="Q801" s="11">
        <v>6.2499999999999778E-3</v>
      </c>
      <c r="S801" t="s">
        <v>155</v>
      </c>
      <c r="Y801" t="s">
        <v>949</v>
      </c>
      <c r="AA801" t="str" cm="1">
        <f t="array" ref="AA801">_xlfn.IFS(AND(CHPP_DELAY[[#This Row],[Column1]]="",CHPP_DELAY[[#This Row],[Column2]]=""),"",CHPP_DELAY[[#This Row],[Column1]]&lt;&gt;"",CHPP_DELAY[[#This Row],[Column1]],CHPP_DELAY[[#This Row],[Column2]]&lt;&gt;"",CHPP_DELAY[[#This Row],[Column2]])</f>
        <v>HM Cyclone_pressure_low (due to plate contamination)</v>
      </c>
    </row>
    <row r="802" spans="2:27" x14ac:dyDescent="0.25">
      <c r="B802" s="7">
        <f>_xlfn.ISOWEEKNUM(CHPP_DELAY[[#This Row],[DATE]])</f>
        <v>27</v>
      </c>
      <c r="C802" s="2" t="str">
        <f>UPPER(TEXT(MONTH(CHPP_DELAY[[#This Row],[DATE]])*29,"mmm"))</f>
        <v>JUL</v>
      </c>
      <c r="D802" s="27">
        <f>YEAR(CHPP_DELAY[[#This Row],[DATE]])</f>
        <v>2025</v>
      </c>
      <c r="E802" s="11">
        <f>(CHPP_DELAY[[#This Row],[START]]-CHPP_DELAY[[#This Row],[STOP]])*24</f>
        <v>5.7166666666666677</v>
      </c>
      <c r="F802" s="14" t="str" cm="1">
        <f t="array" ref="F802">_xlfn.IFNA(_xlfn.IFS(CHPP_DELAY[[#This Row],[SCH MTN]]&lt;&gt;"","Scheduled",CHPP_DELAY[[#This Row],[UNSCH MTN]]&lt;&gt;"","Unscheduled"),"")</f>
        <v>Unscheduled</v>
      </c>
      <c r="G802" s="26">
        <f>24*(DAY(EOMONTH(CHPP_DELAY[[#This Row],[DATE]],0)))</f>
        <v>744</v>
      </c>
      <c r="H802" s="14">
        <v>0.85</v>
      </c>
      <c r="I802" s="14">
        <v>0.9</v>
      </c>
      <c r="J802" s="14"/>
      <c r="K802" s="14"/>
      <c r="L802" s="3">
        <v>45839</v>
      </c>
      <c r="M802" s="6">
        <v>0.30902777777777779</v>
      </c>
      <c r="N802" s="6">
        <v>0.54722222222222228</v>
      </c>
      <c r="O802" t="s">
        <v>43</v>
      </c>
      <c r="P802" t="s">
        <v>44</v>
      </c>
      <c r="Q802" s="11">
        <v>0.23819444444444449</v>
      </c>
      <c r="S802" t="s">
        <v>155</v>
      </c>
      <c r="Y802" t="s">
        <v>949</v>
      </c>
      <c r="AA802" t="str" cm="1">
        <f t="array" ref="AA802">_xlfn.IFS(AND(CHPP_DELAY[[#This Row],[Column1]]="",CHPP_DELAY[[#This Row],[Column2]]=""),"",CHPP_DELAY[[#This Row],[Column1]]&lt;&gt;"",CHPP_DELAY[[#This Row],[Column1]],CHPP_DELAY[[#This Row],[Column2]]&lt;&gt;"",CHPP_DELAY[[#This Row],[Column2]])</f>
        <v>HM Cyclone_pressure_low (due to plate contamination)</v>
      </c>
    </row>
    <row r="803" spans="2:27" x14ac:dyDescent="0.25">
      <c r="B803" s="7">
        <f>_xlfn.ISOWEEKNUM(CHPP_DELAY[[#This Row],[DATE]])</f>
        <v>27</v>
      </c>
      <c r="C803" s="2" t="str">
        <f>UPPER(TEXT(MONTH(CHPP_DELAY[[#This Row],[DATE]])*29,"mmm"))</f>
        <v>JUL</v>
      </c>
      <c r="D803" s="27">
        <f>YEAR(CHPP_DELAY[[#This Row],[DATE]])</f>
        <v>2025</v>
      </c>
      <c r="E803" s="11">
        <f>(CHPP_DELAY[[#This Row],[START]]-CHPP_DELAY[[#This Row],[STOP]])*24</f>
        <v>0.11666666666666625</v>
      </c>
      <c r="F803" s="14" t="str" cm="1">
        <f t="array" ref="F803">_xlfn.IFNA(_xlfn.IFS(CHPP_DELAY[[#This Row],[SCH MTN]]&lt;&gt;"","Scheduled",CHPP_DELAY[[#This Row],[UNSCH MTN]]&lt;&gt;"","Unscheduled"),"")</f>
        <v/>
      </c>
      <c r="G803" s="26">
        <f>24*(DAY(EOMONTH(CHPP_DELAY[[#This Row],[DATE]],0)))</f>
        <v>744</v>
      </c>
      <c r="H803" s="14">
        <v>0.85</v>
      </c>
      <c r="I803" s="14">
        <v>0.9</v>
      </c>
      <c r="J803" s="14"/>
      <c r="K803" s="14"/>
      <c r="L803" s="3">
        <v>45839</v>
      </c>
      <c r="M803" s="6">
        <v>0.55902777777777779</v>
      </c>
      <c r="N803" s="6">
        <v>0.56388888888888888</v>
      </c>
      <c r="O803" t="s">
        <v>19</v>
      </c>
      <c r="P803" t="s">
        <v>20</v>
      </c>
      <c r="Q803" s="11">
        <v>4.8611111111110938E-3</v>
      </c>
      <c r="U803" t="s">
        <v>137</v>
      </c>
      <c r="Y803" t="s">
        <v>180</v>
      </c>
      <c r="AA803" t="str" cm="1">
        <f t="array" ref="AA80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04" spans="2:27" x14ac:dyDescent="0.25">
      <c r="B804" s="7">
        <f>_xlfn.ISOWEEKNUM(CHPP_DELAY[[#This Row],[DATE]])</f>
        <v>27</v>
      </c>
      <c r="C804" s="2" t="str">
        <f>UPPER(TEXT(MONTH(CHPP_DELAY[[#This Row],[DATE]])*29,"mmm"))</f>
        <v>JUL</v>
      </c>
      <c r="D804" s="27">
        <f>YEAR(CHPP_DELAY[[#This Row],[DATE]])</f>
        <v>2025</v>
      </c>
      <c r="E804" s="11">
        <f>(CHPP_DELAY[[#This Row],[START]]-CHPP_DELAY[[#This Row],[STOP]])*24</f>
        <v>0.10000000000000231</v>
      </c>
      <c r="F804" s="14" t="str" cm="1">
        <f t="array" ref="F804">_xlfn.IFNA(_xlfn.IFS(CHPP_DELAY[[#This Row],[SCH MTN]]&lt;&gt;"","Scheduled",CHPP_DELAY[[#This Row],[UNSCH MTN]]&lt;&gt;"","Unscheduled"),"")</f>
        <v>Unscheduled</v>
      </c>
      <c r="G804" s="26">
        <f>24*(DAY(EOMONTH(CHPP_DELAY[[#This Row],[DATE]],0)))</f>
        <v>744</v>
      </c>
      <c r="H804" s="14">
        <v>0.85</v>
      </c>
      <c r="I804" s="14">
        <v>0.9</v>
      </c>
      <c r="J804" s="14"/>
      <c r="K804" s="14"/>
      <c r="L804" s="3">
        <v>45839</v>
      </c>
      <c r="M804" s="6">
        <v>0.57430555555555551</v>
      </c>
      <c r="N804" s="6">
        <v>0.57847222222222228</v>
      </c>
      <c r="O804" t="s">
        <v>19</v>
      </c>
      <c r="P804" t="s">
        <v>20</v>
      </c>
      <c r="Q804" s="11">
        <v>4.1666666666667629E-3</v>
      </c>
      <c r="S804" t="s">
        <v>155</v>
      </c>
      <c r="Y804" t="s">
        <v>123</v>
      </c>
      <c r="AA804" t="str" cm="1">
        <f t="array" ref="AA80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05" spans="2:27" x14ac:dyDescent="0.25">
      <c r="B805" s="7">
        <f>_xlfn.ISOWEEKNUM(CHPP_DELAY[[#This Row],[DATE]])</f>
        <v>27</v>
      </c>
      <c r="C805" s="2" t="str">
        <f>UPPER(TEXT(MONTH(CHPP_DELAY[[#This Row],[DATE]])*29,"mmm"))</f>
        <v>JUL</v>
      </c>
      <c r="D805" s="27">
        <f>YEAR(CHPP_DELAY[[#This Row],[DATE]])</f>
        <v>2025</v>
      </c>
      <c r="E805" s="11">
        <f>(CHPP_DELAY[[#This Row],[START]]-CHPP_DELAY[[#This Row],[STOP]])*24</f>
        <v>0.14999999999999947</v>
      </c>
      <c r="F805" s="14" t="str" cm="1">
        <f t="array" ref="F805">_xlfn.IFNA(_xlfn.IFS(CHPP_DELAY[[#This Row],[SCH MTN]]&lt;&gt;"","Scheduled",CHPP_DELAY[[#This Row],[UNSCH MTN]]&lt;&gt;"","Unscheduled"),"")</f>
        <v/>
      </c>
      <c r="G805" s="26">
        <f>24*(DAY(EOMONTH(CHPP_DELAY[[#This Row],[DATE]],0)))</f>
        <v>744</v>
      </c>
      <c r="H805" s="14">
        <v>0.85</v>
      </c>
      <c r="I805" s="14">
        <v>0.9</v>
      </c>
      <c r="J805" s="14"/>
      <c r="K805" s="14"/>
      <c r="L805" s="3">
        <v>45839</v>
      </c>
      <c r="M805" s="6">
        <v>0.61458333333333337</v>
      </c>
      <c r="N805" s="6">
        <v>0.62083333333333335</v>
      </c>
      <c r="O805" t="s">
        <v>43</v>
      </c>
      <c r="P805" t="s">
        <v>44</v>
      </c>
      <c r="Q805" s="11">
        <v>6.2499999999999778E-3</v>
      </c>
      <c r="U805" t="s">
        <v>157</v>
      </c>
      <c r="Y805" t="s">
        <v>950</v>
      </c>
      <c r="AA805" t="str" cm="1">
        <f t="array" ref="AA805">_xlfn.IFS(AND(CHPP_DELAY[[#This Row],[Column1]]="",CHPP_DELAY[[#This Row],[Column2]]=""),"",CHPP_DELAY[[#This Row],[Column1]]&lt;&gt;"",CHPP_DELAY[[#This Row],[Column1]],CHPP_DELAY[[#This Row],[Column2]]&lt;&gt;"",CHPP_DELAY[[#This Row],[Column2]])</f>
        <v>HM Cyclone_pressure_high (under investigation)</v>
      </c>
    </row>
    <row r="806" spans="2:27" x14ac:dyDescent="0.25">
      <c r="B806" s="7">
        <f>_xlfn.ISOWEEKNUM(CHPP_DELAY[[#This Row],[DATE]])</f>
        <v>27</v>
      </c>
      <c r="C806" s="2" t="str">
        <f>UPPER(TEXT(MONTH(CHPP_DELAY[[#This Row],[DATE]])*29,"mmm"))</f>
        <v>JUL</v>
      </c>
      <c r="D806" s="27">
        <f>YEAR(CHPP_DELAY[[#This Row],[DATE]])</f>
        <v>2025</v>
      </c>
      <c r="E806" s="11">
        <f>(CHPP_DELAY[[#This Row],[START]]-CHPP_DELAY[[#This Row],[STOP]])*24</f>
        <v>9.9999999999999645E-2</v>
      </c>
      <c r="F806" s="14" t="str" cm="1">
        <f t="array" ref="F806">_xlfn.IFNA(_xlfn.IFS(CHPP_DELAY[[#This Row],[SCH MTN]]&lt;&gt;"","Scheduled",CHPP_DELAY[[#This Row],[UNSCH MTN]]&lt;&gt;"","Unscheduled"),"")</f>
        <v>Unscheduled</v>
      </c>
      <c r="G806" s="26">
        <f>24*(DAY(EOMONTH(CHPP_DELAY[[#This Row],[DATE]],0)))</f>
        <v>744</v>
      </c>
      <c r="H806" s="14">
        <v>0.85</v>
      </c>
      <c r="I806" s="14">
        <v>0.9</v>
      </c>
      <c r="J806" s="14"/>
      <c r="K806" s="14"/>
      <c r="L806" s="3">
        <v>45839</v>
      </c>
      <c r="M806" s="6">
        <v>0.65069444444444446</v>
      </c>
      <c r="N806" s="6">
        <v>0.65486111111111112</v>
      </c>
      <c r="O806" t="s">
        <v>19</v>
      </c>
      <c r="P806" t="s">
        <v>20</v>
      </c>
      <c r="Q806" s="11">
        <v>4.1666666666666519E-3</v>
      </c>
      <c r="S806" t="s">
        <v>155</v>
      </c>
      <c r="Y806" t="s">
        <v>123</v>
      </c>
      <c r="AA806" t="str" cm="1">
        <f t="array" ref="AA80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07" spans="2:27" x14ac:dyDescent="0.25">
      <c r="B807" s="7">
        <f>_xlfn.ISOWEEKNUM(CHPP_DELAY[[#This Row],[DATE]])</f>
        <v>27</v>
      </c>
      <c r="C807" s="2" t="str">
        <f>UPPER(TEXT(MONTH(CHPP_DELAY[[#This Row],[DATE]])*29,"mmm"))</f>
        <v>JUL</v>
      </c>
      <c r="D807" s="27">
        <f>YEAR(CHPP_DELAY[[#This Row],[DATE]])</f>
        <v>2025</v>
      </c>
      <c r="E807" s="11">
        <f>(CHPP_DELAY[[#This Row],[START]]-CHPP_DELAY[[#This Row],[STOP]])*24</f>
        <v>4.6833333333333336</v>
      </c>
      <c r="F807" s="14" t="str" cm="1">
        <f t="array" ref="F807">_xlfn.IFNA(_xlfn.IFS(CHPP_DELAY[[#This Row],[SCH MTN]]&lt;&gt;"","Scheduled",CHPP_DELAY[[#This Row],[UNSCH MTN]]&lt;&gt;"","Unscheduled"),"")</f>
        <v>Unscheduled</v>
      </c>
      <c r="G807" s="26">
        <f>24*(DAY(EOMONTH(CHPP_DELAY[[#This Row],[DATE]],0)))</f>
        <v>744</v>
      </c>
      <c r="H807" s="14">
        <v>0.85</v>
      </c>
      <c r="I807" s="14">
        <v>0.9</v>
      </c>
      <c r="J807" s="14"/>
      <c r="K807" s="14"/>
      <c r="L807" s="3">
        <v>45839</v>
      </c>
      <c r="M807" s="6">
        <v>5.486111111111111E-2</v>
      </c>
      <c r="N807" s="6">
        <v>0.25</v>
      </c>
      <c r="O807" t="s">
        <v>476</v>
      </c>
      <c r="P807" t="s">
        <v>293</v>
      </c>
      <c r="Q807" s="11">
        <v>0.19513888888888889</v>
      </c>
      <c r="S807" t="s">
        <v>155</v>
      </c>
      <c r="Y807" t="s">
        <v>951</v>
      </c>
      <c r="AA807" t="str" cm="1">
        <f t="array" ref="AA807">_xlfn.IFS(AND(CHPP_DELAY[[#This Row],[Column1]]="",CHPP_DELAY[[#This Row],[Column2]]=""),"",CHPP_DELAY[[#This Row],[Column1]]&lt;&gt;"",CHPP_DELAY[[#This Row],[Column1]],CHPP_DELAY[[#This Row],[Column2]]&lt;&gt;"",CHPP_DELAY[[#This Row],[Column2]])</f>
        <v>Magnetic separator_stuck (under investigation)</v>
      </c>
    </row>
    <row r="808" spans="2:27" x14ac:dyDescent="0.25">
      <c r="B808" s="7">
        <f>_xlfn.ISOWEEKNUM(CHPP_DELAY[[#This Row],[DATE]])</f>
        <v>27</v>
      </c>
      <c r="C808" s="2" t="str">
        <f>UPPER(TEXT(MONTH(CHPP_DELAY[[#This Row],[DATE]])*29,"mmm"))</f>
        <v>JUL</v>
      </c>
      <c r="D808" s="27">
        <f>YEAR(CHPP_DELAY[[#This Row],[DATE]])</f>
        <v>2025</v>
      </c>
      <c r="E808" s="11">
        <f>(CHPP_DELAY[[#This Row],[START]]-CHPP_DELAY[[#This Row],[STOP]])*24</f>
        <v>7.0333333333333323</v>
      </c>
      <c r="F808" s="14" t="str" cm="1">
        <f t="array" ref="F808">_xlfn.IFNA(_xlfn.IFS(CHPP_DELAY[[#This Row],[SCH MTN]]&lt;&gt;"","Scheduled",CHPP_DELAY[[#This Row],[UNSCH MTN]]&lt;&gt;"","Unscheduled"),"")</f>
        <v>Unscheduled</v>
      </c>
      <c r="G808" s="26">
        <f>24*(DAY(EOMONTH(CHPP_DELAY[[#This Row],[DATE]],0)))</f>
        <v>744</v>
      </c>
      <c r="H808" s="14">
        <v>0.85</v>
      </c>
      <c r="I808" s="14">
        <v>0.9</v>
      </c>
      <c r="J808" s="14"/>
      <c r="K808" s="14"/>
      <c r="L808" s="3">
        <v>45840</v>
      </c>
      <c r="M808" s="6">
        <v>0.25</v>
      </c>
      <c r="N808" s="6">
        <v>0.54305555555555551</v>
      </c>
      <c r="O808" t="s">
        <v>476</v>
      </c>
      <c r="P808" t="s">
        <v>293</v>
      </c>
      <c r="Q808" s="11">
        <v>0.29305555555555551</v>
      </c>
      <c r="S808" t="s">
        <v>155</v>
      </c>
      <c r="Y808" t="s">
        <v>952</v>
      </c>
      <c r="AA808" t="str" cm="1">
        <f t="array" ref="AA808">_xlfn.IFS(AND(CHPP_DELAY[[#This Row],[Column1]]="",CHPP_DELAY[[#This Row],[Column2]]=""),"",CHPP_DELAY[[#This Row],[Column1]]&lt;&gt;"",CHPP_DELAY[[#This Row],[Column1]],CHPP_DELAY[[#This Row],[Column2]]&lt;&gt;"",CHPP_DELAY[[#This Row],[Column2]])</f>
        <v>Magnetic separator_gearbox_replace (due to gearbox broken)</v>
      </c>
    </row>
    <row r="809" spans="2:27" x14ac:dyDescent="0.25">
      <c r="B809" s="7">
        <f>_xlfn.ISOWEEKNUM(CHPP_DELAY[[#This Row],[DATE]])</f>
        <v>27</v>
      </c>
      <c r="C809" s="2" t="str">
        <f>UPPER(TEXT(MONTH(CHPP_DELAY[[#This Row],[DATE]])*29,"mmm"))</f>
        <v>JUL</v>
      </c>
      <c r="D809" s="27">
        <f>YEAR(CHPP_DELAY[[#This Row],[DATE]])</f>
        <v>2025</v>
      </c>
      <c r="E809" s="11">
        <f>(CHPP_DELAY[[#This Row],[START]]-CHPP_DELAY[[#This Row],[STOP]])*24</f>
        <v>0.18333333333333268</v>
      </c>
      <c r="F809" s="14" t="str" cm="1">
        <f t="array" ref="F809">_xlfn.IFNA(_xlfn.IFS(CHPP_DELAY[[#This Row],[SCH MTN]]&lt;&gt;"","Scheduled",CHPP_DELAY[[#This Row],[UNSCH MTN]]&lt;&gt;"","Unscheduled"),"")</f>
        <v>Unscheduled</v>
      </c>
      <c r="G809" s="26">
        <f>24*(DAY(EOMONTH(CHPP_DELAY[[#This Row],[DATE]],0)))</f>
        <v>744</v>
      </c>
      <c r="H809" s="14">
        <v>0.85</v>
      </c>
      <c r="I809" s="14">
        <v>0.9</v>
      </c>
      <c r="J809" s="14"/>
      <c r="K809" s="14"/>
      <c r="L809" s="3">
        <v>45840</v>
      </c>
      <c r="M809" s="6">
        <v>0.55694444444444446</v>
      </c>
      <c r="N809" s="6">
        <v>0.56458333333333333</v>
      </c>
      <c r="O809" t="s">
        <v>43</v>
      </c>
      <c r="P809" t="s">
        <v>44</v>
      </c>
      <c r="Q809" s="11">
        <v>7.6388888888888618E-3</v>
      </c>
      <c r="S809" t="s">
        <v>155</v>
      </c>
      <c r="Y809" t="s">
        <v>953</v>
      </c>
      <c r="AA809" t="str" cm="1">
        <f t="array" ref="AA809">_xlfn.IFS(AND(CHPP_DELAY[[#This Row],[Column1]]="",CHPP_DELAY[[#This Row],[Column2]]=""),"",CHPP_DELAY[[#This Row],[Column1]]&lt;&gt;"",CHPP_DELAY[[#This Row],[Column1]],CHPP_DELAY[[#This Row],[Column2]]&lt;&gt;"",CHPP_DELAY[[#This Row],[Column2]])</f>
        <v>HM Cyclone_pressure_low (due to metal plate contamination)</v>
      </c>
    </row>
    <row r="810" spans="2:27" x14ac:dyDescent="0.25">
      <c r="B810" s="7">
        <f>_xlfn.ISOWEEKNUM(CHPP_DELAY[[#This Row],[DATE]])</f>
        <v>27</v>
      </c>
      <c r="C810" s="2" t="str">
        <f>UPPER(TEXT(MONTH(CHPP_DELAY[[#This Row],[DATE]])*29,"mmm"))</f>
        <v>JUL</v>
      </c>
      <c r="D810" s="27">
        <f>YEAR(CHPP_DELAY[[#This Row],[DATE]])</f>
        <v>2025</v>
      </c>
      <c r="E810" s="11">
        <f>(CHPP_DELAY[[#This Row],[START]]-CHPP_DELAY[[#This Row],[STOP]])*24</f>
        <v>0.11666666666666625</v>
      </c>
      <c r="F810" s="14" t="str" cm="1">
        <f t="array" ref="F810">_xlfn.IFNA(_xlfn.IFS(CHPP_DELAY[[#This Row],[SCH MTN]]&lt;&gt;"","Scheduled",CHPP_DELAY[[#This Row],[UNSCH MTN]]&lt;&gt;"","Unscheduled"),"")</f>
        <v/>
      </c>
      <c r="G810" s="26">
        <f>24*(DAY(EOMONTH(CHPP_DELAY[[#This Row],[DATE]],0)))</f>
        <v>744</v>
      </c>
      <c r="H810" s="14">
        <v>0.85</v>
      </c>
      <c r="I810" s="14">
        <v>0.9</v>
      </c>
      <c r="J810" s="14"/>
      <c r="K810" s="14"/>
      <c r="L810" s="3">
        <v>45840</v>
      </c>
      <c r="M810" s="6">
        <v>0.57013888888888886</v>
      </c>
      <c r="N810" s="6">
        <v>0.57499999999999996</v>
      </c>
      <c r="O810" t="s">
        <v>19</v>
      </c>
      <c r="P810" t="s">
        <v>20</v>
      </c>
      <c r="Q810" s="11">
        <v>4.8611111111110938E-3</v>
      </c>
      <c r="U810" t="s">
        <v>137</v>
      </c>
      <c r="Y810" t="s">
        <v>180</v>
      </c>
      <c r="AA810" t="str" cm="1">
        <f t="array" ref="AA81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11" spans="2:27" x14ac:dyDescent="0.25">
      <c r="B811" s="7">
        <f>_xlfn.ISOWEEKNUM(CHPP_DELAY[[#This Row],[DATE]])</f>
        <v>27</v>
      </c>
      <c r="C811" s="2" t="str">
        <f>UPPER(TEXT(MONTH(CHPP_DELAY[[#This Row],[DATE]])*29,"mmm"))</f>
        <v>JUL</v>
      </c>
      <c r="D811" s="27">
        <f>YEAR(CHPP_DELAY[[#This Row],[DATE]])</f>
        <v>2025</v>
      </c>
      <c r="E811" s="11">
        <f>(CHPP_DELAY[[#This Row],[START]]-CHPP_DELAY[[#This Row],[STOP]])*24</f>
        <v>9.9999999999999645E-2</v>
      </c>
      <c r="F811" s="14" t="str" cm="1">
        <f t="array" ref="F811">_xlfn.IFNA(_xlfn.IFS(CHPP_DELAY[[#This Row],[SCH MTN]]&lt;&gt;"","Scheduled",CHPP_DELAY[[#This Row],[UNSCH MTN]]&lt;&gt;"","Unscheduled"),"")</f>
        <v/>
      </c>
      <c r="G811" s="26">
        <f>24*(DAY(EOMONTH(CHPP_DELAY[[#This Row],[DATE]],0)))</f>
        <v>744</v>
      </c>
      <c r="H811" s="14">
        <v>0.85</v>
      </c>
      <c r="I811" s="14">
        <v>0.9</v>
      </c>
      <c r="J811" s="14"/>
      <c r="K811" s="14"/>
      <c r="L811" s="3">
        <v>45840</v>
      </c>
      <c r="M811" s="6">
        <v>0.59513888888888888</v>
      </c>
      <c r="N811" s="6">
        <v>0.59930555555555554</v>
      </c>
      <c r="O811" t="s">
        <v>19</v>
      </c>
      <c r="P811" t="s">
        <v>20</v>
      </c>
      <c r="Q811" s="11">
        <v>4.1666666666666519E-3</v>
      </c>
      <c r="U811" t="s">
        <v>137</v>
      </c>
      <c r="Y811" t="s">
        <v>180</v>
      </c>
      <c r="AA811" t="str" cm="1">
        <f t="array" ref="AA81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12" spans="2:27" x14ac:dyDescent="0.25">
      <c r="B812" s="7">
        <f>_xlfn.ISOWEEKNUM(CHPP_DELAY[[#This Row],[DATE]])</f>
        <v>27</v>
      </c>
      <c r="C812" s="2" t="str">
        <f>UPPER(TEXT(MONTH(CHPP_DELAY[[#This Row],[DATE]])*29,"mmm"))</f>
        <v>JUL</v>
      </c>
      <c r="D812" s="27">
        <f>YEAR(CHPP_DELAY[[#This Row],[DATE]])</f>
        <v>2025</v>
      </c>
      <c r="E812" s="11">
        <f>(CHPP_DELAY[[#This Row],[START]]-CHPP_DELAY[[#This Row],[STOP]])*24</f>
        <v>9.9999999999999645E-2</v>
      </c>
      <c r="F812" s="14" t="str" cm="1">
        <f t="array" ref="F812">_xlfn.IFNA(_xlfn.IFS(CHPP_DELAY[[#This Row],[SCH MTN]]&lt;&gt;"","Scheduled",CHPP_DELAY[[#This Row],[UNSCH MTN]]&lt;&gt;"","Unscheduled"),"")</f>
        <v/>
      </c>
      <c r="G812" s="26">
        <f>24*(DAY(EOMONTH(CHPP_DELAY[[#This Row],[DATE]],0)))</f>
        <v>744</v>
      </c>
      <c r="H812" s="14">
        <v>0.85</v>
      </c>
      <c r="I812" s="14">
        <v>0.9</v>
      </c>
      <c r="J812" s="14"/>
      <c r="K812" s="14"/>
      <c r="L812" s="3">
        <v>45840</v>
      </c>
      <c r="M812" s="6">
        <v>0.68333333333333335</v>
      </c>
      <c r="N812" s="6">
        <v>0.6875</v>
      </c>
      <c r="O812" t="s">
        <v>19</v>
      </c>
      <c r="P812" t="s">
        <v>20</v>
      </c>
      <c r="Q812" s="11">
        <v>4.1666666666666519E-3</v>
      </c>
      <c r="U812" t="s">
        <v>137</v>
      </c>
      <c r="Y812" t="s">
        <v>180</v>
      </c>
      <c r="AA812" t="str" cm="1">
        <f t="array" ref="AA81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13" spans="2:27" x14ac:dyDescent="0.25">
      <c r="B813" s="7">
        <f>_xlfn.ISOWEEKNUM(CHPP_DELAY[[#This Row],[DATE]])</f>
        <v>27</v>
      </c>
      <c r="C813" s="2" t="str">
        <f>UPPER(TEXT(MONTH(CHPP_DELAY[[#This Row],[DATE]])*29,"mmm"))</f>
        <v>JUL</v>
      </c>
      <c r="D813" s="27">
        <f>YEAR(CHPP_DELAY[[#This Row],[DATE]])</f>
        <v>2025</v>
      </c>
      <c r="E813" s="11">
        <f>(CHPP_DELAY[[#This Row],[START]]-CHPP_DELAY[[#This Row],[STOP]])*24</f>
        <v>9.9999999999999645E-2</v>
      </c>
      <c r="F813" s="14" t="str" cm="1">
        <f t="array" ref="F813">_xlfn.IFNA(_xlfn.IFS(CHPP_DELAY[[#This Row],[SCH MTN]]&lt;&gt;"","Scheduled",CHPP_DELAY[[#This Row],[UNSCH MTN]]&lt;&gt;"","Unscheduled"),"")</f>
        <v/>
      </c>
      <c r="G813" s="26">
        <f>24*(DAY(EOMONTH(CHPP_DELAY[[#This Row],[DATE]],0)))</f>
        <v>744</v>
      </c>
      <c r="H813" s="14">
        <v>0.85</v>
      </c>
      <c r="I813" s="14">
        <v>0.9</v>
      </c>
      <c r="J813" s="14"/>
      <c r="K813" s="14"/>
      <c r="L813" s="3">
        <v>45840</v>
      </c>
      <c r="M813" s="6">
        <v>0.83819444444444446</v>
      </c>
      <c r="N813" s="6">
        <v>0.84236111111111112</v>
      </c>
      <c r="O813" t="s">
        <v>19</v>
      </c>
      <c r="P813" t="s">
        <v>20</v>
      </c>
      <c r="Q813" s="11">
        <v>4.1666666666666519E-3</v>
      </c>
      <c r="U813" t="s">
        <v>137</v>
      </c>
      <c r="Y813" t="s">
        <v>180</v>
      </c>
      <c r="AA813" t="str" cm="1">
        <f t="array" ref="AA81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14" spans="2:27" x14ac:dyDescent="0.25">
      <c r="B814" s="7">
        <f>_xlfn.ISOWEEKNUM(CHPP_DELAY[[#This Row],[DATE]])</f>
        <v>27</v>
      </c>
      <c r="C814" s="2" t="str">
        <f>UPPER(TEXT(MONTH(CHPP_DELAY[[#This Row],[DATE]])*29,"mmm"))</f>
        <v>JUL</v>
      </c>
      <c r="D814" s="27">
        <f>YEAR(CHPP_DELAY[[#This Row],[DATE]])</f>
        <v>2025</v>
      </c>
      <c r="E814" s="11">
        <f>(CHPP_DELAY[[#This Row],[START]]-CHPP_DELAY[[#This Row],[STOP]])*24</f>
        <v>9.9999999999999645E-2</v>
      </c>
      <c r="F814" s="14" t="str" cm="1">
        <f t="array" ref="F814">_xlfn.IFNA(_xlfn.IFS(CHPP_DELAY[[#This Row],[SCH MTN]]&lt;&gt;"","Scheduled",CHPP_DELAY[[#This Row],[UNSCH MTN]]&lt;&gt;"","Unscheduled"),"")</f>
        <v/>
      </c>
      <c r="G814" s="26">
        <f>24*(DAY(EOMONTH(CHPP_DELAY[[#This Row],[DATE]],0)))</f>
        <v>744</v>
      </c>
      <c r="H814" s="14">
        <v>0.85</v>
      </c>
      <c r="I814" s="14">
        <v>0.9</v>
      </c>
      <c r="J814" s="14"/>
      <c r="K814" s="14"/>
      <c r="L814" s="3">
        <v>45840</v>
      </c>
      <c r="M814" s="6">
        <v>0.87361111111111112</v>
      </c>
      <c r="N814" s="6">
        <v>0.87777777777777777</v>
      </c>
      <c r="O814" t="s">
        <v>19</v>
      </c>
      <c r="P814" t="s">
        <v>20</v>
      </c>
      <c r="Q814" s="11">
        <v>4.1666666666666519E-3</v>
      </c>
      <c r="U814" t="s">
        <v>137</v>
      </c>
      <c r="Y814" t="s">
        <v>180</v>
      </c>
      <c r="AA814" t="str" cm="1">
        <f t="array" ref="AA81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15" spans="2:27" x14ac:dyDescent="0.25">
      <c r="B815" s="7">
        <f>_xlfn.ISOWEEKNUM(CHPP_DELAY[[#This Row],[DATE]])</f>
        <v>27</v>
      </c>
      <c r="C815" s="2" t="str">
        <f>UPPER(TEXT(MONTH(CHPP_DELAY[[#This Row],[DATE]])*29,"mmm"))</f>
        <v>JUL</v>
      </c>
      <c r="D815" s="27">
        <f>YEAR(CHPP_DELAY[[#This Row],[DATE]])</f>
        <v>2025</v>
      </c>
      <c r="E815" s="11">
        <f>(CHPP_DELAY[[#This Row],[START]]-CHPP_DELAY[[#This Row],[STOP]])*24</f>
        <v>9.9999999999999645E-2</v>
      </c>
      <c r="F815" s="14" t="str" cm="1">
        <f t="array" ref="F815">_xlfn.IFNA(_xlfn.IFS(CHPP_DELAY[[#This Row],[SCH MTN]]&lt;&gt;"","Scheduled",CHPP_DELAY[[#This Row],[UNSCH MTN]]&lt;&gt;"","Unscheduled"),"")</f>
        <v/>
      </c>
      <c r="G815" s="26">
        <f>24*(DAY(EOMONTH(CHPP_DELAY[[#This Row],[DATE]],0)))</f>
        <v>744</v>
      </c>
      <c r="H815" s="14">
        <v>0.85</v>
      </c>
      <c r="I815" s="14">
        <v>0.9</v>
      </c>
      <c r="J815" s="14"/>
      <c r="K815" s="14"/>
      <c r="L815" s="3">
        <v>45840</v>
      </c>
      <c r="M815" s="6">
        <v>1.0020833333333334</v>
      </c>
      <c r="N815" s="6">
        <v>1.0062500000000001</v>
      </c>
      <c r="O815" t="s">
        <v>19</v>
      </c>
      <c r="P815" t="s">
        <v>20</v>
      </c>
      <c r="Q815" s="11">
        <v>4.1666666666666519E-3</v>
      </c>
      <c r="U815" t="s">
        <v>137</v>
      </c>
      <c r="Y815" t="s">
        <v>180</v>
      </c>
      <c r="AA815" t="str" cm="1">
        <f t="array" ref="AA81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16" spans="2:27" x14ac:dyDescent="0.25">
      <c r="B816" s="7">
        <f>_xlfn.ISOWEEKNUM(CHPP_DELAY[[#This Row],[DATE]])</f>
        <v>27</v>
      </c>
      <c r="C816" s="2" t="str">
        <f>UPPER(TEXT(MONTH(CHPP_DELAY[[#This Row],[DATE]])*29,"mmm"))</f>
        <v>JUL</v>
      </c>
      <c r="D816" s="27">
        <f>YEAR(CHPP_DELAY[[#This Row],[DATE]])</f>
        <v>2025</v>
      </c>
      <c r="E816" s="11">
        <f>(CHPP_DELAY[[#This Row],[START]]-CHPP_DELAY[[#This Row],[STOP]])*24</f>
        <v>0.38333333333333464</v>
      </c>
      <c r="F816" s="14" t="str" cm="1">
        <f t="array" ref="F816">_xlfn.IFNA(_xlfn.IFS(CHPP_DELAY[[#This Row],[SCH MTN]]&lt;&gt;"","Scheduled",CHPP_DELAY[[#This Row],[UNSCH MTN]]&lt;&gt;"","Unscheduled"),"")</f>
        <v/>
      </c>
      <c r="G816" s="26">
        <f>24*(DAY(EOMONTH(CHPP_DELAY[[#This Row],[DATE]],0)))</f>
        <v>744</v>
      </c>
      <c r="H816" s="14">
        <v>0.85</v>
      </c>
      <c r="I816" s="14">
        <v>0.9</v>
      </c>
      <c r="J816" s="14"/>
      <c r="K816" s="14"/>
      <c r="L816" s="3">
        <v>45840</v>
      </c>
      <c r="M816" s="6">
        <v>1.0166666666666666</v>
      </c>
      <c r="N816" s="6">
        <v>1.0326388888888889</v>
      </c>
      <c r="O816" t="s">
        <v>53</v>
      </c>
      <c r="P816" t="s">
        <v>54</v>
      </c>
      <c r="Q816" s="11">
        <v>1.5972222222222276E-2</v>
      </c>
      <c r="V816" t="s">
        <v>162</v>
      </c>
      <c r="Y816" t="s">
        <v>202</v>
      </c>
      <c r="AA816" t="str" cm="1">
        <f t="array" ref="AA816">_xlfn.IFS(AND(CHPP_DELAY[[#This Row],[Column1]]="",CHPP_DELAY[[#This Row],[Column2]]=""),"",CHPP_DELAY[[#This Row],[Column1]]&lt;&gt;"",CHPP_DELAY[[#This Row],[Column1]],CHPP_DELAY[[#This Row],[Column2]]&lt;&gt;"",CHPP_DELAY[[#This Row],[Column2]])</f>
        <v>Feeder breaker_block (due to oversize OB)</v>
      </c>
    </row>
    <row r="817" spans="2:27" x14ac:dyDescent="0.25">
      <c r="B817" s="7">
        <f>_xlfn.ISOWEEKNUM(CHPP_DELAY[[#This Row],[DATE]])</f>
        <v>27</v>
      </c>
      <c r="C817" s="2" t="str">
        <f>UPPER(TEXT(MONTH(CHPP_DELAY[[#This Row],[DATE]])*29,"mmm"))</f>
        <v>JUL</v>
      </c>
      <c r="D817" s="27">
        <f>YEAR(CHPP_DELAY[[#This Row],[DATE]])</f>
        <v>2025</v>
      </c>
      <c r="E817" s="11">
        <f>(CHPP_DELAY[[#This Row],[START]]-CHPP_DELAY[[#This Row],[STOP]])*24</f>
        <v>0.2333333333333325</v>
      </c>
      <c r="F817" s="14" t="str" cm="1">
        <f t="array" ref="F817">_xlfn.IFNA(_xlfn.IFS(CHPP_DELAY[[#This Row],[SCH MTN]]&lt;&gt;"","Scheduled",CHPP_DELAY[[#This Row],[UNSCH MTN]]&lt;&gt;"","Unscheduled"),"")</f>
        <v>Unscheduled</v>
      </c>
      <c r="G817" s="26">
        <f>24*(DAY(EOMONTH(CHPP_DELAY[[#This Row],[DATE]],0)))</f>
        <v>744</v>
      </c>
      <c r="H817" s="14">
        <v>0.85</v>
      </c>
      <c r="I817" s="14">
        <v>0.9</v>
      </c>
      <c r="J817" s="14"/>
      <c r="K817" s="14"/>
      <c r="L817" s="3">
        <v>45840</v>
      </c>
      <c r="M817" s="6">
        <v>1.0465277777777777</v>
      </c>
      <c r="N817" s="6">
        <v>1.0562499999999999</v>
      </c>
      <c r="O817" t="s">
        <v>16</v>
      </c>
      <c r="P817" t="s">
        <v>17</v>
      </c>
      <c r="Q817" s="11">
        <v>9.7222222222221877E-3</v>
      </c>
      <c r="S817" t="s">
        <v>155</v>
      </c>
      <c r="Y817" t="s">
        <v>954</v>
      </c>
      <c r="AA817" t="str" cm="1">
        <f t="array" ref="AA817">_xlfn.IFS(AND(CHPP_DELAY[[#This Row],[Column1]]="",CHPP_DELAY[[#This Row],[Column2]]=""),"",CHPP_DELAY[[#This Row],[Column1]]&lt;&gt;"",CHPP_DELAY[[#This Row],[Column1]],CHPP_DELAY[[#This Row],[Column2]]&lt;&gt;"",CHPP_DELAY[[#This Row],[Column2]])</f>
        <v>Desliming screen_lounder_overflow (due to stuck in DMC pump)</v>
      </c>
    </row>
    <row r="818" spans="2:27" x14ac:dyDescent="0.25">
      <c r="B818" s="7">
        <f>_xlfn.ISOWEEKNUM(CHPP_DELAY[[#This Row],[DATE]])</f>
        <v>27</v>
      </c>
      <c r="C818" s="2" t="str">
        <f>UPPER(TEXT(MONTH(CHPP_DELAY[[#This Row],[DATE]])*29,"mmm"))</f>
        <v>JUL</v>
      </c>
      <c r="D818" s="27">
        <f>YEAR(CHPP_DELAY[[#This Row],[DATE]])</f>
        <v>2025</v>
      </c>
      <c r="E818" s="11">
        <f>(CHPP_DELAY[[#This Row],[START]]-CHPP_DELAY[[#This Row],[STOP]])*24</f>
        <v>0.15000000000000213</v>
      </c>
      <c r="F818" s="14" t="str" cm="1">
        <f t="array" ref="F818">_xlfn.IFNA(_xlfn.IFS(CHPP_DELAY[[#This Row],[SCH MTN]]&lt;&gt;"","Scheduled",CHPP_DELAY[[#This Row],[UNSCH MTN]]&lt;&gt;"","Unscheduled"),"")</f>
        <v>Unscheduled</v>
      </c>
      <c r="G818" s="26">
        <f>24*(DAY(EOMONTH(CHPP_DELAY[[#This Row],[DATE]],0)))</f>
        <v>744</v>
      </c>
      <c r="H818" s="14">
        <v>0.85</v>
      </c>
      <c r="I818" s="14">
        <v>0.9</v>
      </c>
      <c r="J818" s="14"/>
      <c r="K818" s="14"/>
      <c r="L818" s="3">
        <v>45840</v>
      </c>
      <c r="M818" s="6">
        <v>1.0763888888888888</v>
      </c>
      <c r="N818" s="6">
        <v>1.0826388888888889</v>
      </c>
      <c r="O818" t="s">
        <v>43</v>
      </c>
      <c r="P818" t="s">
        <v>44</v>
      </c>
      <c r="Q818" s="11">
        <v>6.2500000000000888E-3</v>
      </c>
      <c r="S818" t="s">
        <v>155</v>
      </c>
      <c r="Y818" t="s">
        <v>953</v>
      </c>
      <c r="AA818" t="str" cm="1">
        <f t="array" ref="AA818">_xlfn.IFS(AND(CHPP_DELAY[[#This Row],[Column1]]="",CHPP_DELAY[[#This Row],[Column2]]=""),"",CHPP_DELAY[[#This Row],[Column1]]&lt;&gt;"",CHPP_DELAY[[#This Row],[Column1]],CHPP_DELAY[[#This Row],[Column2]]&lt;&gt;"",CHPP_DELAY[[#This Row],[Column2]])</f>
        <v>HM Cyclone_pressure_low (due to metal plate contamination)</v>
      </c>
    </row>
    <row r="819" spans="2:27" x14ac:dyDescent="0.25">
      <c r="B819" s="7">
        <f>_xlfn.ISOWEEKNUM(CHPP_DELAY[[#This Row],[DATE]])</f>
        <v>27</v>
      </c>
      <c r="C819" s="2" t="str">
        <f>UPPER(TEXT(MONTH(CHPP_DELAY[[#This Row],[DATE]])*29,"mmm"))</f>
        <v>JUL</v>
      </c>
      <c r="D819" s="27">
        <f>YEAR(CHPP_DELAY[[#This Row],[DATE]])</f>
        <v>2025</v>
      </c>
      <c r="E819" s="11">
        <f>(CHPP_DELAY[[#This Row],[START]]-CHPP_DELAY[[#This Row],[STOP]])*24</f>
        <v>3.9333333333333353</v>
      </c>
      <c r="F819" s="14" t="str" cm="1">
        <f t="array" ref="F819">_xlfn.IFNA(_xlfn.IFS(CHPP_DELAY[[#This Row],[SCH MTN]]&lt;&gt;"","Scheduled",CHPP_DELAY[[#This Row],[UNSCH MTN]]&lt;&gt;"","Unscheduled"),"")</f>
        <v>Unscheduled</v>
      </c>
      <c r="G819" s="26">
        <f>24*(DAY(EOMONTH(CHPP_DELAY[[#This Row],[DATE]],0)))</f>
        <v>744</v>
      </c>
      <c r="H819" s="14">
        <v>0.85</v>
      </c>
      <c r="I819" s="14">
        <v>0.9</v>
      </c>
      <c r="J819" s="14"/>
      <c r="K819" s="14"/>
      <c r="L819" s="3">
        <v>45840</v>
      </c>
      <c r="M819" s="6">
        <v>1.086111111111111</v>
      </c>
      <c r="N819" s="6">
        <v>1.25</v>
      </c>
      <c r="O819" t="s">
        <v>43</v>
      </c>
      <c r="P819" t="s">
        <v>44</v>
      </c>
      <c r="Q819" s="11">
        <v>0.16388888888888897</v>
      </c>
      <c r="S819" t="s">
        <v>155</v>
      </c>
      <c r="Y819" t="s">
        <v>953</v>
      </c>
      <c r="AA819" t="str" cm="1">
        <f t="array" ref="AA819">_xlfn.IFS(AND(CHPP_DELAY[[#This Row],[Column1]]="",CHPP_DELAY[[#This Row],[Column2]]=""),"",CHPP_DELAY[[#This Row],[Column1]]&lt;&gt;"",CHPP_DELAY[[#This Row],[Column1]],CHPP_DELAY[[#This Row],[Column2]]&lt;&gt;"",CHPP_DELAY[[#This Row],[Column2]])</f>
        <v>HM Cyclone_pressure_low (due to metal plate contamination)</v>
      </c>
    </row>
    <row r="820" spans="2:27" x14ac:dyDescent="0.25">
      <c r="B820" s="7">
        <f>_xlfn.ISOWEEKNUM(CHPP_DELAY[[#This Row],[DATE]])</f>
        <v>27</v>
      </c>
      <c r="C820" s="2" t="str">
        <f>UPPER(TEXT(MONTH(CHPP_DELAY[[#This Row],[DATE]])*29,"mmm"))</f>
        <v>JUL</v>
      </c>
      <c r="D820" s="27">
        <f>YEAR(CHPP_DELAY[[#This Row],[DATE]])</f>
        <v>2025</v>
      </c>
      <c r="E820" s="11">
        <f>(CHPP_DELAY[[#This Row],[START]]-CHPP_DELAY[[#This Row],[STOP]])*24</f>
        <v>3.35</v>
      </c>
      <c r="F820" s="14" t="str" cm="1">
        <f t="array" ref="F820">_xlfn.IFNA(_xlfn.IFS(CHPP_DELAY[[#This Row],[SCH MTN]]&lt;&gt;"","Scheduled",CHPP_DELAY[[#This Row],[UNSCH MTN]]&lt;&gt;"","Unscheduled"),"")</f>
        <v>Unscheduled</v>
      </c>
      <c r="G820" s="26">
        <f>24*(DAY(EOMONTH(CHPP_DELAY[[#This Row],[DATE]],0)))</f>
        <v>744</v>
      </c>
      <c r="H820" s="14">
        <v>0.85</v>
      </c>
      <c r="I820" s="14">
        <v>0.9</v>
      </c>
      <c r="J820" s="14"/>
      <c r="K820" s="14"/>
      <c r="L820" s="3">
        <v>45841</v>
      </c>
      <c r="M820" s="6">
        <v>0.25</v>
      </c>
      <c r="N820" s="6">
        <v>0.38958333333333334</v>
      </c>
      <c r="O820" t="s">
        <v>33</v>
      </c>
      <c r="P820" t="s">
        <v>34</v>
      </c>
      <c r="Q820" s="11">
        <v>0.13958333333333334</v>
      </c>
      <c r="S820" t="s">
        <v>155</v>
      </c>
      <c r="Y820" t="s">
        <v>955</v>
      </c>
      <c r="AA820" t="str" cm="1">
        <f t="array" ref="AA820">_xlfn.IFS(AND(CHPP_DELAY[[#This Row],[Column1]]="",CHPP_DELAY[[#This Row],[Column2]]=""),"",CHPP_DELAY[[#This Row],[Column1]]&lt;&gt;"",CHPP_DELAY[[#This Row],[Column1]],CHPP_DELAY[[#This Row],[Column2]]&lt;&gt;"",CHPP_DELAY[[#This Row],[Column2]])</f>
        <v>HM Cyclone feed pump_repair (due to metal plate contamination)</v>
      </c>
    </row>
    <row r="821" spans="2:27" x14ac:dyDescent="0.25">
      <c r="B821" s="7">
        <f>_xlfn.ISOWEEKNUM(CHPP_DELAY[[#This Row],[DATE]])</f>
        <v>27</v>
      </c>
      <c r="C821" s="2" t="str">
        <f>UPPER(TEXT(MONTH(CHPP_DELAY[[#This Row],[DATE]])*29,"mmm"))</f>
        <v>JUL</v>
      </c>
      <c r="D821" s="27">
        <f>YEAR(CHPP_DELAY[[#This Row],[DATE]])</f>
        <v>2025</v>
      </c>
      <c r="E821" s="11">
        <f>(CHPP_DELAY[[#This Row],[START]]-CHPP_DELAY[[#This Row],[STOP]])*24</f>
        <v>4.9999999999999822E-2</v>
      </c>
      <c r="F821" s="14" t="str" cm="1">
        <f t="array" ref="F821">_xlfn.IFNA(_xlfn.IFS(CHPP_DELAY[[#This Row],[SCH MTN]]&lt;&gt;"","Scheduled",CHPP_DELAY[[#This Row],[UNSCH MTN]]&lt;&gt;"","Unscheduled"),"")</f>
        <v>Unscheduled</v>
      </c>
      <c r="G821" s="26">
        <f>24*(DAY(EOMONTH(CHPP_DELAY[[#This Row],[DATE]],0)))</f>
        <v>744</v>
      </c>
      <c r="H821" s="14">
        <v>0.85</v>
      </c>
      <c r="I821" s="14">
        <v>0.9</v>
      </c>
      <c r="J821" s="14"/>
      <c r="K821" s="14"/>
      <c r="L821" s="3">
        <v>45841</v>
      </c>
      <c r="M821" s="6">
        <v>0.68402777777777779</v>
      </c>
      <c r="N821" s="6">
        <v>0.68611111111111112</v>
      </c>
      <c r="O821" t="s">
        <v>16</v>
      </c>
      <c r="P821" t="s">
        <v>17</v>
      </c>
      <c r="Q821" s="11">
        <v>2.0833333333333259E-3</v>
      </c>
      <c r="S821" t="s">
        <v>18</v>
      </c>
      <c r="Y821" t="s">
        <v>956</v>
      </c>
      <c r="AA821" t="str" cm="1">
        <f t="array" ref="AA821">_xlfn.IFS(AND(CHPP_DELAY[[#This Row],[Column1]]="",CHPP_DELAY[[#This Row],[Column2]]=""),"",CHPP_DELAY[[#This Row],[Column1]]&lt;&gt;"",CHPP_DELAY[[#This Row],[Column1]],CHPP_DELAY[[#This Row],[Column2]]&lt;&gt;"",CHPP_DELAY[[#This Row],[Column2]])</f>
        <v>Desliming screen_grizzly_block (due to oversized material)</v>
      </c>
    </row>
    <row r="822" spans="2:27" x14ac:dyDescent="0.25">
      <c r="B822" s="7">
        <f>_xlfn.ISOWEEKNUM(CHPP_DELAY[[#This Row],[DATE]])</f>
        <v>27</v>
      </c>
      <c r="C822" s="2" t="str">
        <f>UPPER(TEXT(MONTH(CHPP_DELAY[[#This Row],[DATE]])*29,"mmm"))</f>
        <v>JUL</v>
      </c>
      <c r="D822" s="27">
        <f>YEAR(CHPP_DELAY[[#This Row],[DATE]])</f>
        <v>2025</v>
      </c>
      <c r="E822" s="11">
        <f>(CHPP_DELAY[[#This Row],[START]]-CHPP_DELAY[[#This Row],[STOP]])*24</f>
        <v>8.3333333333333037E-2</v>
      </c>
      <c r="F822" s="14" t="str" cm="1">
        <f t="array" ref="F822">_xlfn.IFNA(_xlfn.IFS(CHPP_DELAY[[#This Row],[SCH MTN]]&lt;&gt;"","Scheduled",CHPP_DELAY[[#This Row],[UNSCH MTN]]&lt;&gt;"","Unscheduled"),"")</f>
        <v>Unscheduled</v>
      </c>
      <c r="G822" s="26">
        <f>24*(DAY(EOMONTH(CHPP_DELAY[[#This Row],[DATE]],0)))</f>
        <v>744</v>
      </c>
      <c r="H822" s="14">
        <v>0.85</v>
      </c>
      <c r="I822" s="14">
        <v>0.9</v>
      </c>
      <c r="J822" s="14"/>
      <c r="K822" s="14"/>
      <c r="L822" s="3">
        <v>45841</v>
      </c>
      <c r="M822" s="6">
        <v>0.72777777777777775</v>
      </c>
      <c r="N822" s="6">
        <v>0.73124999999999996</v>
      </c>
      <c r="O822" t="s">
        <v>19</v>
      </c>
      <c r="P822" t="s">
        <v>20</v>
      </c>
      <c r="Q822" s="11">
        <v>3.4722222222222099E-3</v>
      </c>
      <c r="S822" t="s">
        <v>155</v>
      </c>
      <c r="Y822" t="s">
        <v>123</v>
      </c>
      <c r="AA822" t="str" cm="1">
        <f t="array" ref="AA82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23" spans="2:27" x14ac:dyDescent="0.25">
      <c r="B823" s="7">
        <f>_xlfn.ISOWEEKNUM(CHPP_DELAY[[#This Row],[DATE]])</f>
        <v>27</v>
      </c>
      <c r="C823" s="2" t="str">
        <f>UPPER(TEXT(MONTH(CHPP_DELAY[[#This Row],[DATE]])*29,"mmm"))</f>
        <v>JUL</v>
      </c>
      <c r="D823" s="27">
        <f>YEAR(CHPP_DELAY[[#This Row],[DATE]])</f>
        <v>2025</v>
      </c>
      <c r="E823" s="11">
        <f>(CHPP_DELAY[[#This Row],[START]]-CHPP_DELAY[[#This Row],[STOP]])*24</f>
        <v>0.43333333333333313</v>
      </c>
      <c r="F823" s="14" t="str" cm="1">
        <f t="array" ref="F823">_xlfn.IFNA(_xlfn.IFS(CHPP_DELAY[[#This Row],[SCH MTN]]&lt;&gt;"","Scheduled",CHPP_DELAY[[#This Row],[UNSCH MTN]]&lt;&gt;"","Unscheduled"),"")</f>
        <v/>
      </c>
      <c r="G823" s="26">
        <f>24*(DAY(EOMONTH(CHPP_DELAY[[#This Row],[DATE]],0)))</f>
        <v>744</v>
      </c>
      <c r="H823" s="14">
        <v>0.85</v>
      </c>
      <c r="I823" s="14">
        <v>0.9</v>
      </c>
      <c r="J823" s="14"/>
      <c r="K823" s="14"/>
      <c r="L823" s="3">
        <v>45842</v>
      </c>
      <c r="M823" s="6">
        <v>0.32847222222222222</v>
      </c>
      <c r="N823" s="6">
        <v>0.34652777777777777</v>
      </c>
      <c r="O823" t="s">
        <v>81</v>
      </c>
      <c r="P823" t="s">
        <v>82</v>
      </c>
      <c r="Q823" s="11">
        <v>1.8055555555555547E-2</v>
      </c>
      <c r="V823" t="s">
        <v>171</v>
      </c>
      <c r="Y823" t="s">
        <v>822</v>
      </c>
      <c r="AA823" t="str" cm="1">
        <f t="array" ref="AA823">_xlfn.IFS(AND(CHPP_DELAY[[#This Row],[Column1]]="",CHPP_DELAY[[#This Row],[Column2]]=""),"",CHPP_DELAY[[#This Row],[Column1]]&lt;&gt;"",CHPP_DELAY[[#This Row],[Column1]],CHPP_DELAY[[#This Row],[Column2]]&lt;&gt;"",CHPP_DELAY[[#This Row],[Column2]])</f>
        <v>Plant feed bin_low level (due to Loader refueling)</v>
      </c>
    </row>
    <row r="824" spans="2:27" x14ac:dyDescent="0.25">
      <c r="B824" s="7">
        <f>_xlfn.ISOWEEKNUM(CHPP_DELAY[[#This Row],[DATE]])</f>
        <v>27</v>
      </c>
      <c r="C824" s="2" t="str">
        <f>UPPER(TEXT(MONTH(CHPP_DELAY[[#This Row],[DATE]])*29,"mmm"))</f>
        <v>JUL</v>
      </c>
      <c r="D824" s="27">
        <f>YEAR(CHPP_DELAY[[#This Row],[DATE]])</f>
        <v>2025</v>
      </c>
      <c r="E824" s="11">
        <f>(CHPP_DELAY[[#This Row],[START]]-CHPP_DELAY[[#This Row],[STOP]])*24</f>
        <v>2.5166666666666671</v>
      </c>
      <c r="F824" s="14" t="str" cm="1">
        <f t="array" ref="F824">_xlfn.IFNA(_xlfn.IFS(CHPP_DELAY[[#This Row],[SCH MTN]]&lt;&gt;"","Scheduled",CHPP_DELAY[[#This Row],[UNSCH MTN]]&lt;&gt;"","Unscheduled"),"")</f>
        <v>Scheduled</v>
      </c>
      <c r="G824" s="26">
        <f>24*(DAY(EOMONTH(CHPP_DELAY[[#This Row],[DATE]],0)))</f>
        <v>744</v>
      </c>
      <c r="H824" s="14">
        <v>0.85</v>
      </c>
      <c r="I824" s="14">
        <v>0.9</v>
      </c>
      <c r="J824" s="14"/>
      <c r="K824" s="14"/>
      <c r="L824" s="3">
        <v>45843</v>
      </c>
      <c r="M824" s="6">
        <v>0.3659722222222222</v>
      </c>
      <c r="N824" s="6">
        <v>0.47083333333333333</v>
      </c>
      <c r="O824" t="s">
        <v>13</v>
      </c>
      <c r="P824" t="s">
        <v>58</v>
      </c>
      <c r="Q824" s="11">
        <v>0.10486111111111113</v>
      </c>
      <c r="R824" t="s">
        <v>13</v>
      </c>
      <c r="Y824" t="s">
        <v>13</v>
      </c>
      <c r="AA824" t="str" cm="1">
        <f t="array" ref="AA824">_xlfn.IFS(AND(CHPP_DELAY[[#This Row],[Column1]]="",CHPP_DELAY[[#This Row],[Column2]]=""),"",CHPP_DELAY[[#This Row],[Column1]]&lt;&gt;"",CHPP_DELAY[[#This Row],[Column1]],CHPP_DELAY[[#This Row],[Column2]]&lt;&gt;"",CHPP_DELAY[[#This Row],[Column2]])</f>
        <v>Maintenance Day</v>
      </c>
    </row>
    <row r="825" spans="2:27" x14ac:dyDescent="0.25">
      <c r="B825" s="7">
        <f>_xlfn.ISOWEEKNUM(CHPP_DELAY[[#This Row],[DATE]])</f>
        <v>27</v>
      </c>
      <c r="C825" s="2" t="str">
        <f>UPPER(TEXT(MONTH(CHPP_DELAY[[#This Row],[DATE]])*29,"mmm"))</f>
        <v>JUL</v>
      </c>
      <c r="D825" s="27">
        <f>YEAR(CHPP_DELAY[[#This Row],[DATE]])</f>
        <v>2025</v>
      </c>
      <c r="E825" s="11">
        <f>(CHPP_DELAY[[#This Row],[START]]-CHPP_DELAY[[#This Row],[STOP]])*24</f>
        <v>4.9999999999999822E-2</v>
      </c>
      <c r="F825" s="14" t="str" cm="1">
        <f t="array" ref="F825">_xlfn.IFNA(_xlfn.IFS(CHPP_DELAY[[#This Row],[SCH MTN]]&lt;&gt;"","Scheduled",CHPP_DELAY[[#This Row],[UNSCH MTN]]&lt;&gt;"","Unscheduled"),"")</f>
        <v>Unscheduled</v>
      </c>
      <c r="G825" s="26">
        <f>24*(DAY(EOMONTH(CHPP_DELAY[[#This Row],[DATE]],0)))</f>
        <v>744</v>
      </c>
      <c r="H825" s="14">
        <v>0.85</v>
      </c>
      <c r="I825" s="14">
        <v>0.9</v>
      </c>
      <c r="J825" s="14"/>
      <c r="K825" s="14"/>
      <c r="L825" s="3">
        <v>45843</v>
      </c>
      <c r="M825" s="6">
        <v>0.5083333333333333</v>
      </c>
      <c r="N825" s="6">
        <v>0.51041666666666663</v>
      </c>
      <c r="O825" t="s">
        <v>16</v>
      </c>
      <c r="P825" t="s">
        <v>17</v>
      </c>
      <c r="Q825" s="11">
        <v>2.0833333333333259E-3</v>
      </c>
      <c r="S825" t="s">
        <v>18</v>
      </c>
      <c r="Y825" t="s">
        <v>956</v>
      </c>
      <c r="AA825" t="str" cm="1">
        <f t="array" ref="AA825">_xlfn.IFS(AND(CHPP_DELAY[[#This Row],[Column1]]="",CHPP_DELAY[[#This Row],[Column2]]=""),"",CHPP_DELAY[[#This Row],[Column1]]&lt;&gt;"",CHPP_DELAY[[#This Row],[Column1]],CHPP_DELAY[[#This Row],[Column2]]&lt;&gt;"",CHPP_DELAY[[#This Row],[Column2]])</f>
        <v>Desliming screen_grizzly_block (due to oversized material)</v>
      </c>
    </row>
    <row r="826" spans="2:27" x14ac:dyDescent="0.25">
      <c r="B826" s="7">
        <f>_xlfn.ISOWEEKNUM(CHPP_DELAY[[#This Row],[DATE]])</f>
        <v>27</v>
      </c>
      <c r="C826" s="2" t="str">
        <f>UPPER(TEXT(MONTH(CHPP_DELAY[[#This Row],[DATE]])*29,"mmm"))</f>
        <v>JUL</v>
      </c>
      <c r="D826" s="27">
        <f>YEAR(CHPP_DELAY[[#This Row],[DATE]])</f>
        <v>2025</v>
      </c>
      <c r="E826" s="11">
        <f>(CHPP_DELAY[[#This Row],[START]]-CHPP_DELAY[[#This Row],[STOP]])*24</f>
        <v>6.666666666666643E-2</v>
      </c>
      <c r="F826" s="14" t="str" cm="1">
        <f t="array" ref="F826">_xlfn.IFNA(_xlfn.IFS(CHPP_DELAY[[#This Row],[SCH MTN]]&lt;&gt;"","Scheduled",CHPP_DELAY[[#This Row],[UNSCH MTN]]&lt;&gt;"","Unscheduled"),"")</f>
        <v>Unscheduled</v>
      </c>
      <c r="G826" s="26">
        <f>24*(DAY(EOMONTH(CHPP_DELAY[[#This Row],[DATE]],0)))</f>
        <v>744</v>
      </c>
      <c r="H826" s="14">
        <v>0.85</v>
      </c>
      <c r="I826" s="14">
        <v>0.9</v>
      </c>
      <c r="J826" s="14"/>
      <c r="K826" s="14"/>
      <c r="L826" s="3">
        <v>45843</v>
      </c>
      <c r="M826" s="6">
        <v>0.59236111111111112</v>
      </c>
      <c r="N826" s="6">
        <v>0.59513888888888888</v>
      </c>
      <c r="O826" t="s">
        <v>16</v>
      </c>
      <c r="P826" t="s">
        <v>17</v>
      </c>
      <c r="Q826" s="11">
        <v>2.7777777777777679E-3</v>
      </c>
      <c r="S826" t="s">
        <v>18</v>
      </c>
      <c r="Y826" t="s">
        <v>956</v>
      </c>
      <c r="AA826" t="str" cm="1">
        <f t="array" ref="AA826">_xlfn.IFS(AND(CHPP_DELAY[[#This Row],[Column1]]="",CHPP_DELAY[[#This Row],[Column2]]=""),"",CHPP_DELAY[[#This Row],[Column1]]&lt;&gt;"",CHPP_DELAY[[#This Row],[Column1]],CHPP_DELAY[[#This Row],[Column2]]&lt;&gt;"",CHPP_DELAY[[#This Row],[Column2]])</f>
        <v>Desliming screen_grizzly_block (due to oversized material)</v>
      </c>
    </row>
    <row r="827" spans="2:27" x14ac:dyDescent="0.25">
      <c r="B827" s="7">
        <f>_xlfn.ISOWEEKNUM(CHPP_DELAY[[#This Row],[DATE]])</f>
        <v>27</v>
      </c>
      <c r="C827" s="2" t="str">
        <f>UPPER(TEXT(MONTH(CHPP_DELAY[[#This Row],[DATE]])*29,"mmm"))</f>
        <v>JUL</v>
      </c>
      <c r="D827" s="27">
        <f>YEAR(CHPP_DELAY[[#This Row],[DATE]])</f>
        <v>2025</v>
      </c>
      <c r="E827" s="11">
        <f>(CHPP_DELAY[[#This Row],[START]]-CHPP_DELAY[[#This Row],[STOP]])*24</f>
        <v>6.6666666666667762E-2</v>
      </c>
      <c r="F827" s="14" t="str" cm="1">
        <f t="array" ref="F827">_xlfn.IFNA(_xlfn.IFS(CHPP_DELAY[[#This Row],[SCH MTN]]&lt;&gt;"","Scheduled",CHPP_DELAY[[#This Row],[UNSCH MTN]]&lt;&gt;"","Unscheduled"),"")</f>
        <v/>
      </c>
      <c r="G827" s="26">
        <f>24*(DAY(EOMONTH(CHPP_DELAY[[#This Row],[DATE]],0)))</f>
        <v>744</v>
      </c>
      <c r="H827" s="14">
        <v>0.85</v>
      </c>
      <c r="I827" s="14">
        <v>0.9</v>
      </c>
      <c r="J827" s="14"/>
      <c r="K827" s="14"/>
      <c r="L827" s="3">
        <v>45844</v>
      </c>
      <c r="M827" s="6">
        <v>0.25694444444444442</v>
      </c>
      <c r="N827" s="6">
        <v>0.25972222222222224</v>
      </c>
      <c r="O827" t="s">
        <v>16</v>
      </c>
      <c r="P827" t="s">
        <v>17</v>
      </c>
      <c r="Q827" s="11">
        <v>2.7777777777778234E-3</v>
      </c>
      <c r="V827" t="s">
        <v>161</v>
      </c>
      <c r="Y827" t="s">
        <v>957</v>
      </c>
      <c r="AA827" t="str" cm="1">
        <f t="array" ref="AA827">_xlfn.IFS(AND(CHPP_DELAY[[#This Row],[Column1]]="",CHPP_DELAY[[#This Row],[Column2]]=""),"",CHPP_DELAY[[#This Row],[Column1]]&lt;&gt;"",CHPP_DELAY[[#This Row],[Column1]],CHPP_DELAY[[#This Row],[Column2]]&lt;&gt;"",CHPP_DELAY[[#This Row],[Column2]])</f>
        <v>Desliming screen_grizzly_block (due to wood contamination)</v>
      </c>
    </row>
    <row r="828" spans="2:27" x14ac:dyDescent="0.25">
      <c r="B828" s="7">
        <f>_xlfn.ISOWEEKNUM(CHPP_DELAY[[#This Row],[DATE]])</f>
        <v>27</v>
      </c>
      <c r="C828" s="2" t="str">
        <f>UPPER(TEXT(MONTH(CHPP_DELAY[[#This Row],[DATE]])*29,"mmm"))</f>
        <v>JUL</v>
      </c>
      <c r="D828" s="27">
        <f>YEAR(CHPP_DELAY[[#This Row],[DATE]])</f>
        <v>2025</v>
      </c>
      <c r="E828" s="11">
        <f>(CHPP_DELAY[[#This Row],[START]]-CHPP_DELAY[[#This Row],[STOP]])*24</f>
        <v>1.5999999999999996</v>
      </c>
      <c r="F828" s="14" t="str" cm="1">
        <f t="array" ref="F828">_xlfn.IFNA(_xlfn.IFS(CHPP_DELAY[[#This Row],[SCH MTN]]&lt;&gt;"","Scheduled",CHPP_DELAY[[#This Row],[UNSCH MTN]]&lt;&gt;"","Unscheduled"),"")</f>
        <v>Unscheduled</v>
      </c>
      <c r="G828" s="26">
        <f>24*(DAY(EOMONTH(CHPP_DELAY[[#This Row],[DATE]],0)))</f>
        <v>744</v>
      </c>
      <c r="H828" s="14">
        <v>0.85</v>
      </c>
      <c r="I828" s="14">
        <v>0.9</v>
      </c>
      <c r="J828" s="14"/>
      <c r="K828" s="14"/>
      <c r="L828" s="3">
        <v>45844</v>
      </c>
      <c r="M828" s="6">
        <v>0.34444444444444444</v>
      </c>
      <c r="N828" s="6">
        <v>0.41111111111111109</v>
      </c>
      <c r="O828" t="s">
        <v>35</v>
      </c>
      <c r="P828" t="s">
        <v>36</v>
      </c>
      <c r="Q828" s="11">
        <v>6.6666666666666652E-2</v>
      </c>
      <c r="S828" t="s">
        <v>155</v>
      </c>
      <c r="Y828" t="s">
        <v>118</v>
      </c>
      <c r="AA828" t="str" cm="1">
        <f t="array" ref="AA828">_xlfn.IFS(AND(CHPP_DELAY[[#This Row],[Column1]]="",CHPP_DELAY[[#This Row],[Column2]]=""),"",CHPP_DELAY[[#This Row],[Column1]]&lt;&gt;"",CHPP_DELAY[[#This Row],[Column1]],CHPP_DELAY[[#This Row],[Column2]]&lt;&gt;"",CHPP_DELAY[[#This Row],[Column2]])</f>
        <v>Sinks screen_sprayer_repair (due to sprayer broken)</v>
      </c>
    </row>
    <row r="829" spans="2:27" x14ac:dyDescent="0.25">
      <c r="B829" s="7">
        <f>_xlfn.ISOWEEKNUM(CHPP_DELAY[[#This Row],[DATE]])</f>
        <v>27</v>
      </c>
      <c r="C829" s="2" t="str">
        <f>UPPER(TEXT(MONTH(CHPP_DELAY[[#This Row],[DATE]])*29,"mmm"))</f>
        <v>JUL</v>
      </c>
      <c r="D829" s="27">
        <f>YEAR(CHPP_DELAY[[#This Row],[DATE]])</f>
        <v>2025</v>
      </c>
      <c r="E829" s="11">
        <f>(CHPP_DELAY[[#This Row],[START]]-CHPP_DELAY[[#This Row],[STOP]])*24</f>
        <v>0.10000000000000098</v>
      </c>
      <c r="F829" s="14" t="str" cm="1">
        <f t="array" ref="F829">_xlfn.IFNA(_xlfn.IFS(CHPP_DELAY[[#This Row],[SCH MTN]]&lt;&gt;"","Scheduled",CHPP_DELAY[[#This Row],[UNSCH MTN]]&lt;&gt;"","Unscheduled"),"")</f>
        <v>Unscheduled</v>
      </c>
      <c r="G829" s="26">
        <f>24*(DAY(EOMONTH(CHPP_DELAY[[#This Row],[DATE]],0)))</f>
        <v>744</v>
      </c>
      <c r="H829" s="14">
        <v>0.85</v>
      </c>
      <c r="I829" s="14">
        <v>0.9</v>
      </c>
      <c r="J829" s="14"/>
      <c r="K829" s="14"/>
      <c r="L829" s="3">
        <v>45844</v>
      </c>
      <c r="M829" s="6">
        <v>0.48888888888888887</v>
      </c>
      <c r="N829" s="6">
        <v>0.49305555555555558</v>
      </c>
      <c r="O829" t="s">
        <v>19</v>
      </c>
      <c r="P829" t="s">
        <v>20</v>
      </c>
      <c r="Q829" s="11">
        <v>4.1666666666667074E-3</v>
      </c>
      <c r="S829" t="s">
        <v>155</v>
      </c>
      <c r="Y829" t="s">
        <v>123</v>
      </c>
      <c r="AA829" t="str" cm="1">
        <f t="array" ref="AA82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30" spans="2:27" x14ac:dyDescent="0.25">
      <c r="B830" s="7">
        <f>_xlfn.ISOWEEKNUM(CHPP_DELAY[[#This Row],[DATE]])</f>
        <v>27</v>
      </c>
      <c r="C830" s="2" t="str">
        <f>UPPER(TEXT(MONTH(CHPP_DELAY[[#This Row],[DATE]])*29,"mmm"))</f>
        <v>JUL</v>
      </c>
      <c r="D830" s="27">
        <f>YEAR(CHPP_DELAY[[#This Row],[DATE]])</f>
        <v>2025</v>
      </c>
      <c r="E830" s="11">
        <f>(CHPP_DELAY[[#This Row],[START]]-CHPP_DELAY[[#This Row],[STOP]])*24</f>
        <v>0.13333333333333286</v>
      </c>
      <c r="F830" s="14" t="str" cm="1">
        <f t="array" ref="F830">_xlfn.IFNA(_xlfn.IFS(CHPP_DELAY[[#This Row],[SCH MTN]]&lt;&gt;"","Scheduled",CHPP_DELAY[[#This Row],[UNSCH MTN]]&lt;&gt;"","Unscheduled"),"")</f>
        <v>Unscheduled</v>
      </c>
      <c r="G830" s="26">
        <f>24*(DAY(EOMONTH(CHPP_DELAY[[#This Row],[DATE]],0)))</f>
        <v>744</v>
      </c>
      <c r="H830" s="14">
        <v>0.85</v>
      </c>
      <c r="I830" s="14">
        <v>0.9</v>
      </c>
      <c r="J830" s="14"/>
      <c r="K830" s="14"/>
      <c r="L830" s="3">
        <v>45844</v>
      </c>
      <c r="M830" s="6">
        <v>0.50763888888888886</v>
      </c>
      <c r="N830" s="6">
        <v>0.5131944444444444</v>
      </c>
      <c r="O830" t="s">
        <v>19</v>
      </c>
      <c r="P830" t="s">
        <v>20</v>
      </c>
      <c r="Q830" s="11">
        <v>5.5555555555555358E-3</v>
      </c>
      <c r="S830" t="s">
        <v>155</v>
      </c>
      <c r="Y830" t="s">
        <v>123</v>
      </c>
      <c r="AA830" t="str" cm="1">
        <f t="array" ref="AA83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31" spans="2:27" x14ac:dyDescent="0.25">
      <c r="B831" s="7">
        <f>_xlfn.ISOWEEKNUM(CHPP_DELAY[[#This Row],[DATE]])</f>
        <v>27</v>
      </c>
      <c r="C831" s="2" t="str">
        <f>UPPER(TEXT(MONTH(CHPP_DELAY[[#This Row],[DATE]])*29,"mmm"))</f>
        <v>JUL</v>
      </c>
      <c r="D831" s="27">
        <f>YEAR(CHPP_DELAY[[#This Row],[DATE]])</f>
        <v>2025</v>
      </c>
      <c r="E831" s="11">
        <f>(CHPP_DELAY[[#This Row],[START]]-CHPP_DELAY[[#This Row],[STOP]])*24</f>
        <v>9.9999999999999645E-2</v>
      </c>
      <c r="F831" s="14" t="str" cm="1">
        <f t="array" ref="F831">_xlfn.IFNA(_xlfn.IFS(CHPP_DELAY[[#This Row],[SCH MTN]]&lt;&gt;"","Scheduled",CHPP_DELAY[[#This Row],[UNSCH MTN]]&lt;&gt;"","Unscheduled"),"")</f>
        <v>Unscheduled</v>
      </c>
      <c r="G831" s="26">
        <f>24*(DAY(EOMONTH(CHPP_DELAY[[#This Row],[DATE]],0)))</f>
        <v>744</v>
      </c>
      <c r="H831" s="14">
        <v>0.85</v>
      </c>
      <c r="I831" s="14">
        <v>0.9</v>
      </c>
      <c r="J831" s="14"/>
      <c r="K831" s="14"/>
      <c r="L831" s="3">
        <v>45844</v>
      </c>
      <c r="M831" s="6">
        <v>0.6118055555555556</v>
      </c>
      <c r="N831" s="6">
        <v>0.61597222222222225</v>
      </c>
      <c r="O831" t="s">
        <v>19</v>
      </c>
      <c r="P831" t="s">
        <v>20</v>
      </c>
      <c r="Q831" s="11">
        <v>4.1666666666666519E-3</v>
      </c>
      <c r="S831" t="s">
        <v>155</v>
      </c>
      <c r="Y831" t="s">
        <v>123</v>
      </c>
      <c r="AA831" t="str" cm="1">
        <f t="array" ref="AA83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32" spans="2:27" x14ac:dyDescent="0.25">
      <c r="B832" s="7">
        <f>_xlfn.ISOWEEKNUM(CHPP_DELAY[[#This Row],[DATE]])</f>
        <v>27</v>
      </c>
      <c r="C832" s="2" t="str">
        <f>UPPER(TEXT(MONTH(CHPP_DELAY[[#This Row],[DATE]])*29,"mmm"))</f>
        <v>JUL</v>
      </c>
      <c r="D832" s="27">
        <f>YEAR(CHPP_DELAY[[#This Row],[DATE]])</f>
        <v>2025</v>
      </c>
      <c r="E832" s="11">
        <f>(CHPP_DELAY[[#This Row],[START]]-CHPP_DELAY[[#This Row],[STOP]])*24</f>
        <v>8.3333333333333037E-2</v>
      </c>
      <c r="F832" s="14" t="str" cm="1">
        <f t="array" ref="F832">_xlfn.IFNA(_xlfn.IFS(CHPP_DELAY[[#This Row],[SCH MTN]]&lt;&gt;"","Scheduled",CHPP_DELAY[[#This Row],[UNSCH MTN]]&lt;&gt;"","Unscheduled"),"")</f>
        <v>Unscheduled</v>
      </c>
      <c r="G832" s="26">
        <f>24*(DAY(EOMONTH(CHPP_DELAY[[#This Row],[DATE]],0)))</f>
        <v>744</v>
      </c>
      <c r="H832" s="14">
        <v>0.85</v>
      </c>
      <c r="I832" s="14">
        <v>0.9</v>
      </c>
      <c r="J832" s="14"/>
      <c r="K832" s="14"/>
      <c r="L832" s="3">
        <v>45844</v>
      </c>
      <c r="M832" s="6">
        <v>0.6875</v>
      </c>
      <c r="N832" s="6">
        <v>0.69097222222222221</v>
      </c>
      <c r="O832" t="s">
        <v>19</v>
      </c>
      <c r="P832" t="s">
        <v>20</v>
      </c>
      <c r="Q832" s="11">
        <v>3.4722222222222099E-3</v>
      </c>
      <c r="S832" t="s">
        <v>155</v>
      </c>
      <c r="Y832" t="s">
        <v>123</v>
      </c>
      <c r="AA832" t="str" cm="1">
        <f t="array" ref="AA83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33" spans="2:27" x14ac:dyDescent="0.25">
      <c r="B833" s="7">
        <f>_xlfn.ISOWEEKNUM(CHPP_DELAY[[#This Row],[DATE]])</f>
        <v>27</v>
      </c>
      <c r="C833" s="2" t="str">
        <f>UPPER(TEXT(MONTH(CHPP_DELAY[[#This Row],[DATE]])*29,"mmm"))</f>
        <v>JUL</v>
      </c>
      <c r="D833" s="27">
        <f>YEAR(CHPP_DELAY[[#This Row],[DATE]])</f>
        <v>2025</v>
      </c>
      <c r="E833" s="11">
        <f>(CHPP_DELAY[[#This Row],[START]]-CHPP_DELAY[[#This Row],[STOP]])*24</f>
        <v>0.76666666666666661</v>
      </c>
      <c r="F833" s="14" t="str" cm="1">
        <f t="array" ref="F833">_xlfn.IFNA(_xlfn.IFS(CHPP_DELAY[[#This Row],[SCH MTN]]&lt;&gt;"","Scheduled",CHPP_DELAY[[#This Row],[UNSCH MTN]]&lt;&gt;"","Unscheduled"),"")</f>
        <v/>
      </c>
      <c r="G833" s="26">
        <f>24*(DAY(EOMONTH(CHPP_DELAY[[#This Row],[DATE]],0)))</f>
        <v>744</v>
      </c>
      <c r="H833" s="14">
        <v>0.85</v>
      </c>
      <c r="I833" s="14">
        <v>0.9</v>
      </c>
      <c r="J833" s="14"/>
      <c r="K833" s="14"/>
      <c r="L833" s="3">
        <v>45844</v>
      </c>
      <c r="M833" s="6">
        <v>0.81458333333333333</v>
      </c>
      <c r="N833" s="6">
        <v>0.84652777777777777</v>
      </c>
      <c r="O833" t="s">
        <v>81</v>
      </c>
      <c r="P833" t="s">
        <v>82</v>
      </c>
      <c r="Q833" s="11">
        <v>3.1944444444444442E-2</v>
      </c>
      <c r="V833" t="s">
        <v>175</v>
      </c>
      <c r="Y833" t="s">
        <v>792</v>
      </c>
      <c r="AA833" t="str" cm="1">
        <f t="array" ref="AA833">_xlfn.IFS(AND(CHPP_DELAY[[#This Row],[Column1]]="",CHPP_DELAY[[#This Row],[Column2]]=""),"",CHPP_DELAY[[#This Row],[Column1]]&lt;&gt;"",CHPP_DELAY[[#This Row],[Column1]],CHPP_DELAY[[#This Row],[Column2]]&lt;&gt;"",CHPP_DELAY[[#This Row],[Column2]])</f>
        <v>Plant feed bin_low level (due to only one Loader available)</v>
      </c>
    </row>
    <row r="834" spans="2:27" x14ac:dyDescent="0.25">
      <c r="B834" s="7">
        <f>_xlfn.ISOWEEKNUM(CHPP_DELAY[[#This Row],[DATE]])</f>
        <v>27</v>
      </c>
      <c r="C834" s="2" t="str">
        <f>UPPER(TEXT(MONTH(CHPP_DELAY[[#This Row],[DATE]])*29,"mmm"))</f>
        <v>JUL</v>
      </c>
      <c r="D834" s="27">
        <f>YEAR(CHPP_DELAY[[#This Row],[DATE]])</f>
        <v>2025</v>
      </c>
      <c r="E834" s="11">
        <f>(CHPP_DELAY[[#This Row],[START]]-CHPP_DELAY[[#This Row],[STOP]])*24</f>
        <v>0.31666666666666821</v>
      </c>
      <c r="F834" s="14" t="str" cm="1">
        <f t="array" ref="F834">_xlfn.IFNA(_xlfn.IFS(CHPP_DELAY[[#This Row],[SCH MTN]]&lt;&gt;"","Scheduled",CHPP_DELAY[[#This Row],[UNSCH MTN]]&lt;&gt;"","Unscheduled"),"")</f>
        <v>Unscheduled</v>
      </c>
      <c r="G834" s="26">
        <f>24*(DAY(EOMONTH(CHPP_DELAY[[#This Row],[DATE]],0)))</f>
        <v>744</v>
      </c>
      <c r="H834" s="14">
        <v>0.85</v>
      </c>
      <c r="I834" s="14">
        <v>0.9</v>
      </c>
      <c r="J834" s="14"/>
      <c r="K834" s="14"/>
      <c r="L834" s="3">
        <v>45844</v>
      </c>
      <c r="M834" s="6">
        <v>0.99305555555555558</v>
      </c>
      <c r="N834" s="6">
        <v>1.0062500000000001</v>
      </c>
      <c r="O834" t="s">
        <v>31</v>
      </c>
      <c r="P834" t="s">
        <v>32</v>
      </c>
      <c r="Q834" s="11">
        <v>1.3194444444444509E-2</v>
      </c>
      <c r="S834" t="s">
        <v>155</v>
      </c>
      <c r="Y834" t="s">
        <v>958</v>
      </c>
      <c r="AA834" t="str" cm="1">
        <f t="array" ref="AA834">_xlfn.IFS(AND(CHPP_DELAY[[#This Row],[Column1]]="",CHPP_DELAY[[#This Row],[Column2]]=""),"",CHPP_DELAY[[#This Row],[Column1]]&lt;&gt;"",CHPP_DELAY[[#This Row],[Column1]],CHPP_DELAY[[#This Row],[Column2]]&lt;&gt;"",CHPP_DELAY[[#This Row],[Column2]])</f>
        <v>Plant feed conveyor_belt allignment_repair (due to IJP cable loose)</v>
      </c>
    </row>
    <row r="835" spans="2:27" x14ac:dyDescent="0.25">
      <c r="B835" s="7">
        <f>_xlfn.ISOWEEKNUM(CHPP_DELAY[[#This Row],[DATE]])</f>
        <v>27</v>
      </c>
      <c r="C835" s="2" t="str">
        <f>UPPER(TEXT(MONTH(CHPP_DELAY[[#This Row],[DATE]])*29,"mmm"))</f>
        <v>JUL</v>
      </c>
      <c r="D835" s="27">
        <f>YEAR(CHPP_DELAY[[#This Row],[DATE]])</f>
        <v>2025</v>
      </c>
      <c r="E835" s="11">
        <f>(CHPP_DELAY[[#This Row],[START]]-CHPP_DELAY[[#This Row],[STOP]])*24</f>
        <v>0.2333333333333325</v>
      </c>
      <c r="F835" s="14" t="str" cm="1">
        <f t="array" ref="F835">_xlfn.IFNA(_xlfn.IFS(CHPP_DELAY[[#This Row],[SCH MTN]]&lt;&gt;"","Scheduled",CHPP_DELAY[[#This Row],[UNSCH MTN]]&lt;&gt;"","Unscheduled"),"")</f>
        <v>Unscheduled</v>
      </c>
      <c r="G835" s="26">
        <f>24*(DAY(EOMONTH(CHPP_DELAY[[#This Row],[DATE]],0)))</f>
        <v>744</v>
      </c>
      <c r="H835" s="14">
        <v>0.85</v>
      </c>
      <c r="I835" s="14">
        <v>0.9</v>
      </c>
      <c r="J835" s="14"/>
      <c r="K835" s="14"/>
      <c r="L835" s="3">
        <v>45844</v>
      </c>
      <c r="M835" s="6">
        <v>1.1972222222222222</v>
      </c>
      <c r="N835" s="6">
        <v>1.2069444444444444</v>
      </c>
      <c r="O835" t="s">
        <v>56</v>
      </c>
      <c r="P835" t="s">
        <v>59</v>
      </c>
      <c r="Q835" s="11">
        <v>9.7222222222221877E-3</v>
      </c>
      <c r="S835" t="s">
        <v>155</v>
      </c>
      <c r="Y835" t="s">
        <v>959</v>
      </c>
      <c r="AA835" t="str" cm="1">
        <f t="array" ref="AA835">_xlfn.IFS(AND(CHPP_DELAY[[#This Row],[Column1]]="",CHPP_DELAY[[#This Row],[Column2]]=""),"",CHPP_DELAY[[#This Row],[Column1]]&lt;&gt;"",CHPP_DELAY[[#This Row],[Column1]],CHPP_DELAY[[#This Row],[Column2]]&lt;&gt;"",CHPP_DELAY[[#This Row],[Column2]])</f>
        <v>Vacuum disc_stuck (under investigation)</v>
      </c>
    </row>
    <row r="836" spans="2:27" x14ac:dyDescent="0.25">
      <c r="B836" s="7">
        <f>_xlfn.ISOWEEKNUM(CHPP_DELAY[[#This Row],[DATE]])</f>
        <v>28</v>
      </c>
      <c r="C836" s="2" t="str">
        <f>UPPER(TEXT(MONTH(CHPP_DELAY[[#This Row],[DATE]])*29,"mmm"))</f>
        <v>JUL</v>
      </c>
      <c r="D836" s="27">
        <f>YEAR(CHPP_DELAY[[#This Row],[DATE]])</f>
        <v>2025</v>
      </c>
      <c r="E836" s="11">
        <f>(CHPP_DELAY[[#This Row],[START]]-CHPP_DELAY[[#This Row],[STOP]])*24</f>
        <v>0.10000000000000098</v>
      </c>
      <c r="F836" s="14" t="str" cm="1">
        <f t="array" ref="F836">_xlfn.IFNA(_xlfn.IFS(CHPP_DELAY[[#This Row],[SCH MTN]]&lt;&gt;"","Scheduled",CHPP_DELAY[[#This Row],[UNSCH MTN]]&lt;&gt;"","Unscheduled"),"")</f>
        <v>Unscheduled</v>
      </c>
      <c r="G836" s="26">
        <f>24*(DAY(EOMONTH(CHPP_DELAY[[#This Row],[DATE]],0)))</f>
        <v>744</v>
      </c>
      <c r="H836" s="14">
        <v>0.85</v>
      </c>
      <c r="I836" s="14">
        <v>0.9</v>
      </c>
      <c r="J836" s="14"/>
      <c r="K836" s="14"/>
      <c r="L836" s="3">
        <v>45845</v>
      </c>
      <c r="M836" s="6">
        <v>0.34861111111111109</v>
      </c>
      <c r="N836" s="6">
        <v>0.3527777777777778</v>
      </c>
      <c r="O836" t="s">
        <v>19</v>
      </c>
      <c r="P836" t="s">
        <v>20</v>
      </c>
      <c r="Q836" s="11">
        <v>4.1666666666667074E-3</v>
      </c>
      <c r="S836" t="s">
        <v>155</v>
      </c>
      <c r="Y836" t="s">
        <v>123</v>
      </c>
      <c r="AA836" t="str" cm="1">
        <f t="array" ref="AA83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37" spans="2:27" x14ac:dyDescent="0.25">
      <c r="B837" s="7">
        <f>_xlfn.ISOWEEKNUM(CHPP_DELAY[[#This Row],[DATE]])</f>
        <v>28</v>
      </c>
      <c r="C837" s="2" t="str">
        <f>UPPER(TEXT(MONTH(CHPP_DELAY[[#This Row],[DATE]])*29,"mmm"))</f>
        <v>JUL</v>
      </c>
      <c r="D837" s="27">
        <f>YEAR(CHPP_DELAY[[#This Row],[DATE]])</f>
        <v>2025</v>
      </c>
      <c r="E837" s="11">
        <f>(CHPP_DELAY[[#This Row],[START]]-CHPP_DELAY[[#This Row],[STOP]])*24</f>
        <v>0.53333333333333277</v>
      </c>
      <c r="F837" s="14" t="str" cm="1">
        <f t="array" ref="F837">_xlfn.IFNA(_xlfn.IFS(CHPP_DELAY[[#This Row],[SCH MTN]]&lt;&gt;"","Scheduled",CHPP_DELAY[[#This Row],[UNSCH MTN]]&lt;&gt;"","Unscheduled"),"")</f>
        <v/>
      </c>
      <c r="G837" s="26">
        <f>24*(DAY(EOMONTH(CHPP_DELAY[[#This Row],[DATE]],0)))</f>
        <v>744</v>
      </c>
      <c r="H837" s="14">
        <v>0.85</v>
      </c>
      <c r="I837" s="14">
        <v>0.9</v>
      </c>
      <c r="J837" s="14"/>
      <c r="K837" s="14"/>
      <c r="L837" s="3">
        <v>45845</v>
      </c>
      <c r="M837" s="6">
        <v>0.48402777777777778</v>
      </c>
      <c r="N837" s="6">
        <v>0.50624999999999998</v>
      </c>
      <c r="O837" t="s">
        <v>75</v>
      </c>
      <c r="P837" t="s">
        <v>136</v>
      </c>
      <c r="Q837" s="11">
        <v>2.2222222222222199E-2</v>
      </c>
      <c r="U837" t="s">
        <v>157</v>
      </c>
      <c r="Y837" t="s">
        <v>960</v>
      </c>
      <c r="AA837" t="str" cm="1">
        <f t="array" ref="AA837">_xlfn.IFS(AND(CHPP_DELAY[[#This Row],[Column1]]="",CHPP_DELAY[[#This Row],[Column2]]=""),"",CHPP_DELAY[[#This Row],[Column1]]&lt;&gt;"",CHPP_DELAY[[#This Row],[Column1]],CHPP_DELAY[[#This Row],[Column2]]&lt;&gt;"",CHPP_DELAY[[#This Row],[Column2]])</f>
        <v>Shuttle conveyor_tail switch_repair (due to tail switch is active when swinging radial stacker)</v>
      </c>
    </row>
    <row r="838" spans="2:27" x14ac:dyDescent="0.25">
      <c r="B838" s="7">
        <f>_xlfn.ISOWEEKNUM(CHPP_DELAY[[#This Row],[DATE]])</f>
        <v>28</v>
      </c>
      <c r="C838" s="2" t="str">
        <f>UPPER(TEXT(MONTH(CHPP_DELAY[[#This Row],[DATE]])*29,"mmm"))</f>
        <v>JUL</v>
      </c>
      <c r="D838" s="27">
        <f>YEAR(CHPP_DELAY[[#This Row],[DATE]])</f>
        <v>2025</v>
      </c>
      <c r="E838" s="11">
        <f>(CHPP_DELAY[[#This Row],[START]]-CHPP_DELAY[[#This Row],[STOP]])*24</f>
        <v>9.9999999999999645E-2</v>
      </c>
      <c r="F838" s="14" t="str" cm="1">
        <f t="array" ref="F838">_xlfn.IFNA(_xlfn.IFS(CHPP_DELAY[[#This Row],[SCH MTN]]&lt;&gt;"","Scheduled",CHPP_DELAY[[#This Row],[UNSCH MTN]]&lt;&gt;"","Unscheduled"),"")</f>
        <v>Unscheduled</v>
      </c>
      <c r="G838" s="26">
        <f>24*(DAY(EOMONTH(CHPP_DELAY[[#This Row],[DATE]],0)))</f>
        <v>744</v>
      </c>
      <c r="H838" s="14">
        <v>0.85</v>
      </c>
      <c r="I838" s="14">
        <v>0.9</v>
      </c>
      <c r="J838" s="14"/>
      <c r="K838" s="14"/>
      <c r="L838" s="3">
        <v>45845</v>
      </c>
      <c r="M838" s="6">
        <v>0.77152777777777781</v>
      </c>
      <c r="N838" s="6">
        <v>0.77569444444444446</v>
      </c>
      <c r="O838" t="s">
        <v>19</v>
      </c>
      <c r="P838" t="s">
        <v>20</v>
      </c>
      <c r="Q838" s="11">
        <v>4.1666666666666519E-3</v>
      </c>
      <c r="S838" t="s">
        <v>155</v>
      </c>
      <c r="Y838" t="s">
        <v>123</v>
      </c>
      <c r="AA838" t="str" cm="1">
        <f t="array" ref="AA83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39" spans="2:27" x14ac:dyDescent="0.25">
      <c r="B839" s="7">
        <f>_xlfn.ISOWEEKNUM(CHPP_DELAY[[#This Row],[DATE]])</f>
        <v>28</v>
      </c>
      <c r="C839" s="2" t="str">
        <f>UPPER(TEXT(MONTH(CHPP_DELAY[[#This Row],[DATE]])*29,"mmm"))</f>
        <v>JUL</v>
      </c>
      <c r="D839" s="27">
        <f>YEAR(CHPP_DELAY[[#This Row],[DATE]])</f>
        <v>2025</v>
      </c>
      <c r="E839" s="11">
        <f>(CHPP_DELAY[[#This Row],[START]]-CHPP_DELAY[[#This Row],[STOP]])*24</f>
        <v>9.9999999999999645E-2</v>
      </c>
      <c r="F839" s="14" t="str" cm="1">
        <f t="array" ref="F839">_xlfn.IFNA(_xlfn.IFS(CHPP_DELAY[[#This Row],[SCH MTN]]&lt;&gt;"","Scheduled",CHPP_DELAY[[#This Row],[UNSCH MTN]]&lt;&gt;"","Unscheduled"),"")</f>
        <v>Unscheduled</v>
      </c>
      <c r="G839" s="26">
        <f>24*(DAY(EOMONTH(CHPP_DELAY[[#This Row],[DATE]],0)))</f>
        <v>744</v>
      </c>
      <c r="H839" s="14">
        <v>0.85</v>
      </c>
      <c r="I839" s="14">
        <v>0.9</v>
      </c>
      <c r="J839" s="14"/>
      <c r="K839" s="14"/>
      <c r="L839" s="3">
        <v>45845</v>
      </c>
      <c r="M839" s="6">
        <v>1.0395833333333333</v>
      </c>
      <c r="N839" s="6">
        <v>1.04375</v>
      </c>
      <c r="O839" t="s">
        <v>19</v>
      </c>
      <c r="P839" t="s">
        <v>20</v>
      </c>
      <c r="Q839" s="11">
        <v>4.1666666666666519E-3</v>
      </c>
      <c r="S839" t="s">
        <v>155</v>
      </c>
      <c r="Y839" t="s">
        <v>123</v>
      </c>
      <c r="AA839" t="str" cm="1">
        <f t="array" ref="AA83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40" spans="2:27" x14ac:dyDescent="0.25">
      <c r="B840" s="7">
        <f>_xlfn.ISOWEEKNUM(CHPP_DELAY[[#This Row],[DATE]])</f>
        <v>28</v>
      </c>
      <c r="C840" s="2" t="str">
        <f>UPPER(TEXT(MONTH(CHPP_DELAY[[#This Row],[DATE]])*29,"mmm"))</f>
        <v>JUL</v>
      </c>
      <c r="D840" s="27">
        <f>YEAR(CHPP_DELAY[[#This Row],[DATE]])</f>
        <v>2025</v>
      </c>
      <c r="E840" s="11">
        <f>(CHPP_DELAY[[#This Row],[START]]-CHPP_DELAY[[#This Row],[STOP]])*24</f>
        <v>8.3333333333335702E-2</v>
      </c>
      <c r="F840" s="14" t="str" cm="1">
        <f t="array" ref="F840">_xlfn.IFNA(_xlfn.IFS(CHPP_DELAY[[#This Row],[SCH MTN]]&lt;&gt;"","Scheduled",CHPP_DELAY[[#This Row],[UNSCH MTN]]&lt;&gt;"","Unscheduled"),"")</f>
        <v>Unscheduled</v>
      </c>
      <c r="G840" s="26">
        <f>24*(DAY(EOMONTH(CHPP_DELAY[[#This Row],[DATE]],0)))</f>
        <v>744</v>
      </c>
      <c r="H840" s="14">
        <v>0.85</v>
      </c>
      <c r="I840" s="14">
        <v>0.9</v>
      </c>
      <c r="J840" s="14"/>
      <c r="K840" s="14"/>
      <c r="L840" s="3">
        <v>45845</v>
      </c>
      <c r="M840" s="6">
        <v>1.0916666666666666</v>
      </c>
      <c r="N840" s="6">
        <v>1.0951388888888889</v>
      </c>
      <c r="O840" t="s">
        <v>19</v>
      </c>
      <c r="P840" t="s">
        <v>20</v>
      </c>
      <c r="Q840" s="11">
        <v>3.4722222222223209E-3</v>
      </c>
      <c r="S840" t="s">
        <v>155</v>
      </c>
      <c r="Y840" t="s">
        <v>123</v>
      </c>
      <c r="AA840" t="str" cm="1">
        <f t="array" ref="AA84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41" spans="2:27" x14ac:dyDescent="0.25">
      <c r="B841" s="7">
        <f>_xlfn.ISOWEEKNUM(CHPP_DELAY[[#This Row],[DATE]])</f>
        <v>28</v>
      </c>
      <c r="C841" s="2" t="str">
        <f>UPPER(TEXT(MONTH(CHPP_DELAY[[#This Row],[DATE]])*29,"mmm"))</f>
        <v>JUL</v>
      </c>
      <c r="D841" s="27">
        <f>YEAR(CHPP_DELAY[[#This Row],[DATE]])</f>
        <v>2025</v>
      </c>
      <c r="E841" s="11">
        <f>(CHPP_DELAY[[#This Row],[START]]-CHPP_DELAY[[#This Row],[STOP]])*24</f>
        <v>0.11666666666666359</v>
      </c>
      <c r="F841" s="14" t="str" cm="1">
        <f t="array" ref="F841">_xlfn.IFNA(_xlfn.IFS(CHPP_DELAY[[#This Row],[SCH MTN]]&lt;&gt;"","Scheduled",CHPP_DELAY[[#This Row],[UNSCH MTN]]&lt;&gt;"","Unscheduled"),"")</f>
        <v>Unscheduled</v>
      </c>
      <c r="G841" s="26">
        <f>24*(DAY(EOMONTH(CHPP_DELAY[[#This Row],[DATE]],0)))</f>
        <v>744</v>
      </c>
      <c r="H841" s="14">
        <v>0.85</v>
      </c>
      <c r="I841" s="14">
        <v>0.9</v>
      </c>
      <c r="J841" s="14"/>
      <c r="K841" s="14"/>
      <c r="L841" s="3">
        <v>45845</v>
      </c>
      <c r="M841" s="6">
        <v>1.1069444444444445</v>
      </c>
      <c r="N841" s="6">
        <v>1.1118055555555555</v>
      </c>
      <c r="O841" t="s">
        <v>19</v>
      </c>
      <c r="P841" t="s">
        <v>20</v>
      </c>
      <c r="Q841" s="11">
        <v>4.8611111111109828E-3</v>
      </c>
      <c r="S841" t="s">
        <v>155</v>
      </c>
      <c r="Y841" t="s">
        <v>123</v>
      </c>
      <c r="AA841" t="str" cm="1">
        <f t="array" ref="AA84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42" spans="2:27" x14ac:dyDescent="0.25">
      <c r="B842" s="7">
        <f>_xlfn.ISOWEEKNUM(CHPP_DELAY[[#This Row],[DATE]])</f>
        <v>28</v>
      </c>
      <c r="C842" s="2" t="str">
        <f>UPPER(TEXT(MONTH(CHPP_DELAY[[#This Row],[DATE]])*29,"mmm"))</f>
        <v>JUL</v>
      </c>
      <c r="D842" s="27">
        <f>YEAR(CHPP_DELAY[[#This Row],[DATE]])</f>
        <v>2025</v>
      </c>
      <c r="E842" s="11">
        <f>(CHPP_DELAY[[#This Row],[START]]-CHPP_DELAY[[#This Row],[STOP]])*24</f>
        <v>9.9999999999999645E-2</v>
      </c>
      <c r="F842" s="14" t="str" cm="1">
        <f t="array" ref="F842">_xlfn.IFNA(_xlfn.IFS(CHPP_DELAY[[#This Row],[SCH MTN]]&lt;&gt;"","Scheduled",CHPP_DELAY[[#This Row],[UNSCH MTN]]&lt;&gt;"","Unscheduled"),"")</f>
        <v/>
      </c>
      <c r="G842" s="26">
        <f>24*(DAY(EOMONTH(CHPP_DELAY[[#This Row],[DATE]],0)))</f>
        <v>744</v>
      </c>
      <c r="H842" s="14">
        <v>0.85</v>
      </c>
      <c r="I842" s="14">
        <v>0.9</v>
      </c>
      <c r="J842" s="14"/>
      <c r="K842" s="14"/>
      <c r="L842" s="3">
        <v>45846</v>
      </c>
      <c r="M842" s="6">
        <v>0.78333333333333333</v>
      </c>
      <c r="N842" s="6">
        <v>0.78749999999999998</v>
      </c>
      <c r="O842" t="s">
        <v>81</v>
      </c>
      <c r="P842" t="s">
        <v>82</v>
      </c>
      <c r="Q842" s="11">
        <v>4.1666666666666519E-3</v>
      </c>
      <c r="V842" t="s">
        <v>92</v>
      </c>
      <c r="Y842" t="s">
        <v>931</v>
      </c>
      <c r="AA842" t="str" cm="1">
        <f t="array" ref="AA842">_xlfn.IFS(AND(CHPP_DELAY[[#This Row],[Column1]]="",CHPP_DELAY[[#This Row],[Column2]]=""),"",CHPP_DELAY[[#This Row],[Column1]]&lt;&gt;"",CHPP_DELAY[[#This Row],[Column1]],CHPP_DELAY[[#This Row],[Column2]]&lt;&gt;"",CHPP_DELAY[[#This Row],[Column2]])</f>
        <v>Plant feed bin_low level (due to metal contamination)</v>
      </c>
    </row>
    <row r="843" spans="2:27" x14ac:dyDescent="0.25">
      <c r="B843" s="7">
        <f>_xlfn.ISOWEEKNUM(CHPP_DELAY[[#This Row],[DATE]])</f>
        <v>28</v>
      </c>
      <c r="C843" s="2" t="str">
        <f>UPPER(TEXT(MONTH(CHPP_DELAY[[#This Row],[DATE]])*29,"mmm"))</f>
        <v>JUL</v>
      </c>
      <c r="D843" s="27">
        <f>YEAR(CHPP_DELAY[[#This Row],[DATE]])</f>
        <v>2025</v>
      </c>
      <c r="E843" s="11">
        <f>(CHPP_DELAY[[#This Row],[START]]-CHPP_DELAY[[#This Row],[STOP]])*24</f>
        <v>0.11666666666666892</v>
      </c>
      <c r="F843" s="14" t="str" cm="1">
        <f t="array" ref="F843">_xlfn.IFNA(_xlfn.IFS(CHPP_DELAY[[#This Row],[SCH MTN]]&lt;&gt;"","Scheduled",CHPP_DELAY[[#This Row],[UNSCH MTN]]&lt;&gt;"","Unscheduled"),"")</f>
        <v>Unscheduled</v>
      </c>
      <c r="G843" s="26">
        <f>24*(DAY(EOMONTH(CHPP_DELAY[[#This Row],[DATE]],0)))</f>
        <v>744</v>
      </c>
      <c r="H843" s="14">
        <v>0.85</v>
      </c>
      <c r="I843" s="14">
        <v>0.9</v>
      </c>
      <c r="J843" s="14"/>
      <c r="K843" s="14"/>
      <c r="L843" s="3">
        <v>45846</v>
      </c>
      <c r="M843" s="6">
        <v>0.9506944444444444</v>
      </c>
      <c r="N843" s="6">
        <v>0.9555555555555556</v>
      </c>
      <c r="O843" t="s">
        <v>19</v>
      </c>
      <c r="P843" t="s">
        <v>20</v>
      </c>
      <c r="Q843" s="11">
        <v>4.8611111111112049E-3</v>
      </c>
      <c r="S843" t="s">
        <v>155</v>
      </c>
      <c r="Y843" t="s">
        <v>123</v>
      </c>
      <c r="AA843" t="str" cm="1">
        <f t="array" ref="AA84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44" spans="2:27" x14ac:dyDescent="0.25">
      <c r="B844" s="7">
        <f>_xlfn.ISOWEEKNUM(CHPP_DELAY[[#This Row],[DATE]])</f>
        <v>28</v>
      </c>
      <c r="C844" s="2" t="str">
        <f>UPPER(TEXT(MONTH(CHPP_DELAY[[#This Row],[DATE]])*29,"mmm"))</f>
        <v>JUL</v>
      </c>
      <c r="D844" s="27">
        <f>YEAR(CHPP_DELAY[[#This Row],[DATE]])</f>
        <v>2025</v>
      </c>
      <c r="E844" s="11">
        <f>(CHPP_DELAY[[#This Row],[START]]-CHPP_DELAY[[#This Row],[STOP]])*24</f>
        <v>0.14999999999999947</v>
      </c>
      <c r="F844" s="14" t="str" cm="1">
        <f t="array" ref="F844">_xlfn.IFNA(_xlfn.IFS(CHPP_DELAY[[#This Row],[SCH MTN]]&lt;&gt;"","Scheduled",CHPP_DELAY[[#This Row],[UNSCH MTN]]&lt;&gt;"","Unscheduled"),"")</f>
        <v>Unscheduled</v>
      </c>
      <c r="G844" s="26">
        <f>24*(DAY(EOMONTH(CHPP_DELAY[[#This Row],[DATE]],0)))</f>
        <v>744</v>
      </c>
      <c r="H844" s="14">
        <v>0.85</v>
      </c>
      <c r="I844" s="14">
        <v>0.9</v>
      </c>
      <c r="J844" s="14"/>
      <c r="K844" s="14"/>
      <c r="L844" s="3">
        <v>45846</v>
      </c>
      <c r="M844" s="6">
        <v>0.9555555555555556</v>
      </c>
      <c r="N844" s="6">
        <v>0.96180555555555558</v>
      </c>
      <c r="O844" t="s">
        <v>16</v>
      </c>
      <c r="P844" t="s">
        <v>17</v>
      </c>
      <c r="Q844" s="11">
        <v>6.2499999999999778E-3</v>
      </c>
      <c r="S844" t="s">
        <v>155</v>
      </c>
      <c r="Y844" t="s">
        <v>183</v>
      </c>
      <c r="AA844" t="str" cm="1">
        <f t="array" ref="AA844">_xlfn.IFS(AND(CHPP_DELAY[[#This Row],[Column1]]="",CHPP_DELAY[[#This Row],[Column2]]=""),"",CHPP_DELAY[[#This Row],[Column1]]&lt;&gt;"",CHPP_DELAY[[#This Row],[Column1]],CHPP_DELAY[[#This Row],[Column2]]&lt;&gt;"",CHPP_DELAY[[#This Row],[Column2]])</f>
        <v>Desliming screen_panel_replace (due to panel broken)</v>
      </c>
    </row>
    <row r="845" spans="2:27" x14ac:dyDescent="0.25">
      <c r="B845" s="7">
        <f>_xlfn.ISOWEEKNUM(CHPP_DELAY[[#This Row],[DATE]])</f>
        <v>28</v>
      </c>
      <c r="C845" s="2" t="str">
        <f>UPPER(TEXT(MONTH(CHPP_DELAY[[#This Row],[DATE]])*29,"mmm"))</f>
        <v>JUL</v>
      </c>
      <c r="D845" s="27">
        <f>YEAR(CHPP_DELAY[[#This Row],[DATE]])</f>
        <v>2025</v>
      </c>
      <c r="E845" s="11">
        <f>(CHPP_DELAY[[#This Row],[START]]-CHPP_DELAY[[#This Row],[STOP]])*24</f>
        <v>5.7000000000000011</v>
      </c>
      <c r="F845" s="14" t="str" cm="1">
        <f t="array" ref="F845">_xlfn.IFNA(_xlfn.IFS(CHPP_DELAY[[#This Row],[SCH MTN]]&lt;&gt;"","Scheduled",CHPP_DELAY[[#This Row],[UNSCH MTN]]&lt;&gt;"","Unscheduled"),"")</f>
        <v/>
      </c>
      <c r="G845" s="26">
        <f>24*(DAY(EOMONTH(CHPP_DELAY[[#This Row],[DATE]],0)))</f>
        <v>744</v>
      </c>
      <c r="H845" s="14">
        <v>0.85</v>
      </c>
      <c r="I845" s="14">
        <v>0.9</v>
      </c>
      <c r="J845" s="14"/>
      <c r="K845" s="14"/>
      <c r="L845" s="3">
        <v>45846</v>
      </c>
      <c r="M845" s="6">
        <v>1</v>
      </c>
      <c r="N845" s="6">
        <v>1.2375</v>
      </c>
      <c r="O845" t="s">
        <v>81</v>
      </c>
      <c r="P845" t="s">
        <v>82</v>
      </c>
      <c r="Q845" s="11">
        <v>0.23750000000000004</v>
      </c>
      <c r="U845" t="s">
        <v>157</v>
      </c>
      <c r="Y845" t="s">
        <v>961</v>
      </c>
      <c r="AA845" t="str" cm="1">
        <f t="array" ref="AA845">_xlfn.IFS(AND(CHPP_DELAY[[#This Row],[Column1]]="",CHPP_DELAY[[#This Row],[Column2]]=""),"",CHPP_DELAY[[#This Row],[Column1]]&lt;&gt;"",CHPP_DELAY[[#This Row],[Column1]],CHPP_DELAY[[#This Row],[Column2]]&lt;&gt;"",CHPP_DELAY[[#This Row],[Column2]])</f>
        <v>Plant feed bin_low level (due to delay switching material)</v>
      </c>
    </row>
    <row r="846" spans="2:27" x14ac:dyDescent="0.25">
      <c r="B846" s="7">
        <f>_xlfn.ISOWEEKNUM(CHPP_DELAY[[#This Row],[DATE]])</f>
        <v>28</v>
      </c>
      <c r="C846" s="2" t="str">
        <f>UPPER(TEXT(MONTH(CHPP_DELAY[[#This Row],[DATE]])*29,"mmm"))</f>
        <v>JUL</v>
      </c>
      <c r="D846" s="27">
        <f>YEAR(CHPP_DELAY[[#This Row],[DATE]])</f>
        <v>2025</v>
      </c>
      <c r="E846" s="11">
        <f>(CHPP_DELAY[[#This Row],[START]]-CHPP_DELAY[[#This Row],[STOP]])*24</f>
        <v>0.11666666666666625</v>
      </c>
      <c r="F846" s="14" t="str" cm="1">
        <f t="array" ref="F846">_xlfn.IFNA(_xlfn.IFS(CHPP_DELAY[[#This Row],[SCH MTN]]&lt;&gt;"","Scheduled",CHPP_DELAY[[#This Row],[UNSCH MTN]]&lt;&gt;"","Unscheduled"),"")</f>
        <v>Unscheduled</v>
      </c>
      <c r="G846" s="26">
        <f>24*(DAY(EOMONTH(CHPP_DELAY[[#This Row],[DATE]],0)))</f>
        <v>744</v>
      </c>
      <c r="H846" s="14">
        <v>0.85</v>
      </c>
      <c r="I846" s="14">
        <v>0.9</v>
      </c>
      <c r="J846" s="14"/>
      <c r="K846" s="14"/>
      <c r="L846" s="3">
        <v>45847</v>
      </c>
      <c r="M846" s="6">
        <v>0.25138888888888888</v>
      </c>
      <c r="N846" s="6">
        <v>0.25624999999999998</v>
      </c>
      <c r="O846" t="s">
        <v>19</v>
      </c>
      <c r="P846" t="s">
        <v>20</v>
      </c>
      <c r="Q846" s="11">
        <v>4.8611111111110938E-3</v>
      </c>
      <c r="S846" t="s">
        <v>155</v>
      </c>
      <c r="Y846" t="s">
        <v>123</v>
      </c>
      <c r="AA846" t="str" cm="1">
        <f t="array" ref="AA84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47" spans="2:27" x14ac:dyDescent="0.25">
      <c r="B847" s="7">
        <f>_xlfn.ISOWEEKNUM(CHPP_DELAY[[#This Row],[DATE]])</f>
        <v>28</v>
      </c>
      <c r="C847" s="2" t="str">
        <f>UPPER(TEXT(MONTH(CHPP_DELAY[[#This Row],[DATE]])*29,"mmm"))</f>
        <v>JUL</v>
      </c>
      <c r="D847" s="27">
        <f>YEAR(CHPP_DELAY[[#This Row],[DATE]])</f>
        <v>2025</v>
      </c>
      <c r="E847" s="11">
        <f>(CHPP_DELAY[[#This Row],[START]]-CHPP_DELAY[[#This Row],[STOP]])*24</f>
        <v>8.3333333333333037E-2</v>
      </c>
      <c r="F847" s="14" t="str" cm="1">
        <f t="array" ref="F847">_xlfn.IFNA(_xlfn.IFS(CHPP_DELAY[[#This Row],[SCH MTN]]&lt;&gt;"","Scheduled",CHPP_DELAY[[#This Row],[UNSCH MTN]]&lt;&gt;"","Unscheduled"),"")</f>
        <v>Unscheduled</v>
      </c>
      <c r="G847" s="26">
        <f>24*(DAY(EOMONTH(CHPP_DELAY[[#This Row],[DATE]],0)))</f>
        <v>744</v>
      </c>
      <c r="H847" s="14">
        <v>0.85</v>
      </c>
      <c r="I847" s="14">
        <v>0.9</v>
      </c>
      <c r="J847" s="14"/>
      <c r="K847" s="14"/>
      <c r="L847" s="3">
        <v>45847</v>
      </c>
      <c r="M847" s="6">
        <v>0.39305555555555555</v>
      </c>
      <c r="N847" s="6">
        <v>0.39652777777777776</v>
      </c>
      <c r="O847" t="s">
        <v>19</v>
      </c>
      <c r="P847" t="s">
        <v>20</v>
      </c>
      <c r="Q847" s="11">
        <v>3.4722222222222099E-3</v>
      </c>
      <c r="S847" t="s">
        <v>155</v>
      </c>
      <c r="Y847" t="s">
        <v>123</v>
      </c>
      <c r="AA847" t="str" cm="1">
        <f t="array" ref="AA84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48" spans="2:27" x14ac:dyDescent="0.25">
      <c r="B848" s="7">
        <f>_xlfn.ISOWEEKNUM(CHPP_DELAY[[#This Row],[DATE]])</f>
        <v>28</v>
      </c>
      <c r="C848" s="2" t="str">
        <f>UPPER(TEXT(MONTH(CHPP_DELAY[[#This Row],[DATE]])*29,"mmm"))</f>
        <v>JUL</v>
      </c>
      <c r="D848" s="27">
        <f>YEAR(CHPP_DELAY[[#This Row],[DATE]])</f>
        <v>2025</v>
      </c>
      <c r="E848" s="11">
        <f>(CHPP_DELAY[[#This Row],[START]]-CHPP_DELAY[[#This Row],[STOP]])*24</f>
        <v>9.9999999999999645E-2</v>
      </c>
      <c r="F848" s="14" t="str" cm="1">
        <f t="array" ref="F848">_xlfn.IFNA(_xlfn.IFS(CHPP_DELAY[[#This Row],[SCH MTN]]&lt;&gt;"","Scheduled",CHPP_DELAY[[#This Row],[UNSCH MTN]]&lt;&gt;"","Unscheduled"),"")</f>
        <v>Unscheduled</v>
      </c>
      <c r="G848" s="26">
        <f>24*(DAY(EOMONTH(CHPP_DELAY[[#This Row],[DATE]],0)))</f>
        <v>744</v>
      </c>
      <c r="H848" s="14">
        <v>0.85</v>
      </c>
      <c r="I848" s="14">
        <v>0.9</v>
      </c>
      <c r="J848" s="14"/>
      <c r="K848" s="14"/>
      <c r="L848" s="3">
        <v>45847</v>
      </c>
      <c r="M848" s="6">
        <v>0.40486111111111112</v>
      </c>
      <c r="N848" s="6">
        <v>0.40902777777777777</v>
      </c>
      <c r="O848" t="s">
        <v>19</v>
      </c>
      <c r="P848" t="s">
        <v>20</v>
      </c>
      <c r="Q848" s="11">
        <v>4.1666666666666519E-3</v>
      </c>
      <c r="S848" t="s">
        <v>155</v>
      </c>
      <c r="Y848" t="s">
        <v>123</v>
      </c>
      <c r="AA848" t="str" cm="1">
        <f t="array" ref="AA84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49" spans="2:27" x14ac:dyDescent="0.25">
      <c r="B849" s="7">
        <f>_xlfn.ISOWEEKNUM(CHPP_DELAY[[#This Row],[DATE]])</f>
        <v>28</v>
      </c>
      <c r="C849" s="2" t="str">
        <f>UPPER(TEXT(MONTH(CHPP_DELAY[[#This Row],[DATE]])*29,"mmm"))</f>
        <v>JUL</v>
      </c>
      <c r="D849" s="27">
        <f>YEAR(CHPP_DELAY[[#This Row],[DATE]])</f>
        <v>2025</v>
      </c>
      <c r="E849" s="11">
        <f>(CHPP_DELAY[[#This Row],[START]]-CHPP_DELAY[[#This Row],[STOP]])*24</f>
        <v>0.10000000000000098</v>
      </c>
      <c r="F849" s="14" t="str" cm="1">
        <f t="array" ref="F849">_xlfn.IFNA(_xlfn.IFS(CHPP_DELAY[[#This Row],[SCH MTN]]&lt;&gt;"","Scheduled",CHPP_DELAY[[#This Row],[UNSCH MTN]]&lt;&gt;"","Unscheduled"),"")</f>
        <v>Unscheduled</v>
      </c>
      <c r="G849" s="26">
        <f>24*(DAY(EOMONTH(CHPP_DELAY[[#This Row],[DATE]],0)))</f>
        <v>744</v>
      </c>
      <c r="H849" s="14">
        <v>0.85</v>
      </c>
      <c r="I849" s="14">
        <v>0.9</v>
      </c>
      <c r="J849" s="14"/>
      <c r="K849" s="14"/>
      <c r="L849" s="3">
        <v>45847</v>
      </c>
      <c r="M849" s="6">
        <v>0.44374999999999998</v>
      </c>
      <c r="N849" s="6">
        <v>0.44791666666666669</v>
      </c>
      <c r="O849" t="s">
        <v>19</v>
      </c>
      <c r="P849" t="s">
        <v>20</v>
      </c>
      <c r="Q849" s="11">
        <v>4.1666666666667074E-3</v>
      </c>
      <c r="S849" t="s">
        <v>155</v>
      </c>
      <c r="Y849" t="s">
        <v>123</v>
      </c>
      <c r="AA849" t="str" cm="1">
        <f t="array" ref="AA84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50" spans="2:27" x14ac:dyDescent="0.25">
      <c r="B850" s="7">
        <f>_xlfn.ISOWEEKNUM(CHPP_DELAY[[#This Row],[DATE]])</f>
        <v>28</v>
      </c>
      <c r="C850" s="2" t="str">
        <f>UPPER(TEXT(MONTH(CHPP_DELAY[[#This Row],[DATE]])*29,"mmm"))</f>
        <v>JUL</v>
      </c>
      <c r="D850" s="27">
        <f>YEAR(CHPP_DELAY[[#This Row],[DATE]])</f>
        <v>2025</v>
      </c>
      <c r="E850" s="11">
        <f>(CHPP_DELAY[[#This Row],[START]]-CHPP_DELAY[[#This Row],[STOP]])*24</f>
        <v>0.10000000000000231</v>
      </c>
      <c r="F850" s="14" t="str" cm="1">
        <f t="array" ref="F850">_xlfn.IFNA(_xlfn.IFS(CHPP_DELAY[[#This Row],[SCH MTN]]&lt;&gt;"","Scheduled",CHPP_DELAY[[#This Row],[UNSCH MTN]]&lt;&gt;"","Unscheduled"),"")</f>
        <v>Unscheduled</v>
      </c>
      <c r="G850" s="26">
        <f>24*(DAY(EOMONTH(CHPP_DELAY[[#This Row],[DATE]],0)))</f>
        <v>744</v>
      </c>
      <c r="H850" s="14">
        <v>0.85</v>
      </c>
      <c r="I850" s="14">
        <v>0.9</v>
      </c>
      <c r="J850" s="14"/>
      <c r="K850" s="14"/>
      <c r="L850" s="3">
        <v>45847</v>
      </c>
      <c r="M850" s="6">
        <v>0.54305555555555551</v>
      </c>
      <c r="N850" s="6">
        <v>0.54722222222222228</v>
      </c>
      <c r="O850" t="s">
        <v>19</v>
      </c>
      <c r="P850" t="s">
        <v>20</v>
      </c>
      <c r="Q850" s="11">
        <v>4.1666666666667629E-3</v>
      </c>
      <c r="S850" t="s">
        <v>155</v>
      </c>
      <c r="Y850" t="s">
        <v>123</v>
      </c>
      <c r="AA850" t="str" cm="1">
        <f t="array" ref="AA85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51" spans="2:27" x14ac:dyDescent="0.25">
      <c r="B851" s="7">
        <f>_xlfn.ISOWEEKNUM(CHPP_DELAY[[#This Row],[DATE]])</f>
        <v>28</v>
      </c>
      <c r="C851" s="2" t="str">
        <f>UPPER(TEXT(MONTH(CHPP_DELAY[[#This Row],[DATE]])*29,"mmm"))</f>
        <v>JUL</v>
      </c>
      <c r="D851" s="27">
        <f>YEAR(CHPP_DELAY[[#This Row],[DATE]])</f>
        <v>2025</v>
      </c>
      <c r="E851" s="11">
        <f>(CHPP_DELAY[[#This Row],[START]]-CHPP_DELAY[[#This Row],[STOP]])*24</f>
        <v>0.71666666666666412</v>
      </c>
      <c r="F851" s="14" t="str" cm="1">
        <f t="array" ref="F851">_xlfn.IFNA(_xlfn.IFS(CHPP_DELAY[[#This Row],[SCH MTN]]&lt;&gt;"","Scheduled",CHPP_DELAY[[#This Row],[UNSCH MTN]]&lt;&gt;"","Unscheduled"),"")</f>
        <v>Unscheduled</v>
      </c>
      <c r="G851" s="26">
        <f>24*(DAY(EOMONTH(CHPP_DELAY[[#This Row],[DATE]],0)))</f>
        <v>744</v>
      </c>
      <c r="H851" s="14">
        <v>0.85</v>
      </c>
      <c r="I851" s="14">
        <v>0.9</v>
      </c>
      <c r="J851" s="14"/>
      <c r="K851" s="14"/>
      <c r="L851" s="3">
        <v>45847</v>
      </c>
      <c r="M851" s="6">
        <v>0.67222222222222228</v>
      </c>
      <c r="N851" s="6">
        <v>0.70208333333333328</v>
      </c>
      <c r="O851" t="s">
        <v>19</v>
      </c>
      <c r="P851" t="s">
        <v>20</v>
      </c>
      <c r="Q851" s="11">
        <v>2.9861111111111005E-2</v>
      </c>
      <c r="S851" t="s">
        <v>155</v>
      </c>
      <c r="Y851" t="s">
        <v>184</v>
      </c>
      <c r="AA851" t="str" cm="1">
        <f t="array" ref="AA851">_xlfn.IFS(AND(CHPP_DELAY[[#This Row],[Column1]]="",CHPP_DELAY[[#This Row],[Column2]]=""),"",CHPP_DELAY[[#This Row],[Column1]]&lt;&gt;"",CHPP_DELAY[[#This Row],[Column1]],CHPP_DELAY[[#This Row],[Column2]]&lt;&gt;"",CHPP_DELAY[[#This Row],[Column2]])</f>
        <v>Floats screen_panel_replace (due to panel broken)</v>
      </c>
    </row>
    <row r="852" spans="2:27" x14ac:dyDescent="0.25">
      <c r="B852" s="7">
        <f>_xlfn.ISOWEEKNUM(CHPP_DELAY[[#This Row],[DATE]])</f>
        <v>28</v>
      </c>
      <c r="C852" s="2" t="str">
        <f>UPPER(TEXT(MONTH(CHPP_DELAY[[#This Row],[DATE]])*29,"mmm"))</f>
        <v>JUL</v>
      </c>
      <c r="D852" s="27">
        <f>YEAR(CHPP_DELAY[[#This Row],[DATE]])</f>
        <v>2025</v>
      </c>
      <c r="E852" s="11">
        <f>(CHPP_DELAY[[#This Row],[START]]-CHPP_DELAY[[#This Row],[STOP]])*24</f>
        <v>9.9999999999999645E-2</v>
      </c>
      <c r="F852" s="14" t="str" cm="1">
        <f t="array" ref="F852">_xlfn.IFNA(_xlfn.IFS(CHPP_DELAY[[#This Row],[SCH MTN]]&lt;&gt;"","Scheduled",CHPP_DELAY[[#This Row],[UNSCH MTN]]&lt;&gt;"","Unscheduled"),"")</f>
        <v>Unscheduled</v>
      </c>
      <c r="G852" s="26">
        <f>24*(DAY(EOMONTH(CHPP_DELAY[[#This Row],[DATE]],0)))</f>
        <v>744</v>
      </c>
      <c r="H852" s="14">
        <v>0.85</v>
      </c>
      <c r="I852" s="14">
        <v>0.9</v>
      </c>
      <c r="J852" s="14"/>
      <c r="K852" s="14"/>
      <c r="L852" s="3">
        <v>45847</v>
      </c>
      <c r="M852" s="6">
        <v>0.70486111111111116</v>
      </c>
      <c r="N852" s="6">
        <v>0.70902777777777781</v>
      </c>
      <c r="O852" t="s">
        <v>19</v>
      </c>
      <c r="P852" t="s">
        <v>20</v>
      </c>
      <c r="Q852" s="11">
        <v>4.1666666666666519E-3</v>
      </c>
      <c r="S852" t="s">
        <v>155</v>
      </c>
      <c r="Y852" t="s">
        <v>123</v>
      </c>
      <c r="AA852" t="str" cm="1">
        <f t="array" ref="AA85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53" spans="2:27" x14ac:dyDescent="0.25">
      <c r="B853" s="7">
        <f>_xlfn.ISOWEEKNUM(CHPP_DELAY[[#This Row],[DATE]])</f>
        <v>28</v>
      </c>
      <c r="C853" s="2" t="str">
        <f>UPPER(TEXT(MONTH(CHPP_DELAY[[#This Row],[DATE]])*29,"mmm"))</f>
        <v>JUL</v>
      </c>
      <c r="D853" s="27">
        <f>YEAR(CHPP_DELAY[[#This Row],[DATE]])</f>
        <v>2025</v>
      </c>
      <c r="E853" s="11">
        <f>(CHPP_DELAY[[#This Row],[START]]-CHPP_DELAY[[#This Row],[STOP]])*24</f>
        <v>9.9999999999999645E-2</v>
      </c>
      <c r="F853" s="14" t="str" cm="1">
        <f t="array" ref="F853">_xlfn.IFNA(_xlfn.IFS(CHPP_DELAY[[#This Row],[SCH MTN]]&lt;&gt;"","Scheduled",CHPP_DELAY[[#This Row],[UNSCH MTN]]&lt;&gt;"","Unscheduled"),"")</f>
        <v>Unscheduled</v>
      </c>
      <c r="G853" s="26">
        <f>24*(DAY(EOMONTH(CHPP_DELAY[[#This Row],[DATE]],0)))</f>
        <v>744</v>
      </c>
      <c r="H853" s="14">
        <v>0.85</v>
      </c>
      <c r="I853" s="14">
        <v>0.9</v>
      </c>
      <c r="J853" s="14"/>
      <c r="K853" s="14"/>
      <c r="L853" s="3">
        <v>45847</v>
      </c>
      <c r="M853" s="6">
        <v>0.86875000000000002</v>
      </c>
      <c r="N853" s="6">
        <v>0.87291666666666667</v>
      </c>
      <c r="O853" t="s">
        <v>19</v>
      </c>
      <c r="P853" t="s">
        <v>20</v>
      </c>
      <c r="Q853" s="11">
        <v>4.1666666666666519E-3</v>
      </c>
      <c r="S853" t="s">
        <v>155</v>
      </c>
      <c r="Y853" t="s">
        <v>123</v>
      </c>
      <c r="AA853" t="str" cm="1">
        <f t="array" ref="AA85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54" spans="2:27" x14ac:dyDescent="0.25">
      <c r="B854" s="7">
        <f>_xlfn.ISOWEEKNUM(CHPP_DELAY[[#This Row],[DATE]])</f>
        <v>28</v>
      </c>
      <c r="C854" s="2" t="str">
        <f>UPPER(TEXT(MONTH(CHPP_DELAY[[#This Row],[DATE]])*29,"mmm"))</f>
        <v>JUL</v>
      </c>
      <c r="D854" s="27">
        <f>YEAR(CHPP_DELAY[[#This Row],[DATE]])</f>
        <v>2025</v>
      </c>
      <c r="E854" s="11">
        <f>(CHPP_DELAY[[#This Row],[START]]-CHPP_DELAY[[#This Row],[STOP]])*24</f>
        <v>9.9999999999999645E-2</v>
      </c>
      <c r="F854" s="14" t="str" cm="1">
        <f t="array" ref="F854">_xlfn.IFNA(_xlfn.IFS(CHPP_DELAY[[#This Row],[SCH MTN]]&lt;&gt;"","Scheduled",CHPP_DELAY[[#This Row],[UNSCH MTN]]&lt;&gt;"","Unscheduled"),"")</f>
        <v>Unscheduled</v>
      </c>
      <c r="G854" s="26">
        <f>24*(DAY(EOMONTH(CHPP_DELAY[[#This Row],[DATE]],0)))</f>
        <v>744</v>
      </c>
      <c r="H854" s="14">
        <v>0.85</v>
      </c>
      <c r="I854" s="14">
        <v>0.9</v>
      </c>
      <c r="J854" s="14"/>
      <c r="K854" s="14"/>
      <c r="L854" s="3">
        <v>45847</v>
      </c>
      <c r="M854" s="6">
        <v>0.8833333333333333</v>
      </c>
      <c r="N854" s="6">
        <v>0.88749999999999996</v>
      </c>
      <c r="O854" t="s">
        <v>19</v>
      </c>
      <c r="P854" t="s">
        <v>20</v>
      </c>
      <c r="Q854" s="11">
        <v>4.1666666666666519E-3</v>
      </c>
      <c r="S854" t="s">
        <v>155</v>
      </c>
      <c r="Y854" t="s">
        <v>123</v>
      </c>
      <c r="AA854" t="str" cm="1">
        <f t="array" ref="AA85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55" spans="2:27" x14ac:dyDescent="0.25">
      <c r="B855" s="7">
        <f>_xlfn.ISOWEEKNUM(CHPP_DELAY[[#This Row],[DATE]])</f>
        <v>28</v>
      </c>
      <c r="C855" s="2" t="str">
        <f>UPPER(TEXT(MONTH(CHPP_DELAY[[#This Row],[DATE]])*29,"mmm"))</f>
        <v>JUL</v>
      </c>
      <c r="D855" s="27">
        <f>YEAR(CHPP_DELAY[[#This Row],[DATE]])</f>
        <v>2025</v>
      </c>
      <c r="E855" s="11">
        <f>(CHPP_DELAY[[#This Row],[START]]-CHPP_DELAY[[#This Row],[STOP]])*24</f>
        <v>0.18333333333333268</v>
      </c>
      <c r="F855" s="14" t="str" cm="1">
        <f t="array" ref="F855">_xlfn.IFNA(_xlfn.IFS(CHPP_DELAY[[#This Row],[SCH MTN]]&lt;&gt;"","Scheduled",CHPP_DELAY[[#This Row],[UNSCH MTN]]&lt;&gt;"","Unscheduled"),"")</f>
        <v>Unscheduled</v>
      </c>
      <c r="G855" s="26">
        <f>24*(DAY(EOMONTH(CHPP_DELAY[[#This Row],[DATE]],0)))</f>
        <v>744</v>
      </c>
      <c r="H855" s="14">
        <v>0.85</v>
      </c>
      <c r="I855" s="14">
        <v>0.9</v>
      </c>
      <c r="J855" s="14"/>
      <c r="K855" s="14"/>
      <c r="L855" s="3">
        <v>45847</v>
      </c>
      <c r="M855" s="6">
        <v>0.90208333333333335</v>
      </c>
      <c r="N855" s="6">
        <v>0.90972222222222221</v>
      </c>
      <c r="O855" t="s">
        <v>19</v>
      </c>
      <c r="P855" t="s">
        <v>20</v>
      </c>
      <c r="Q855" s="11">
        <v>7.6388888888888618E-3</v>
      </c>
      <c r="S855" t="s">
        <v>155</v>
      </c>
      <c r="Y855" t="s">
        <v>123</v>
      </c>
      <c r="AA855" t="str" cm="1">
        <f t="array" ref="AA85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56" spans="2:27" x14ac:dyDescent="0.25">
      <c r="B856" s="7">
        <f>_xlfn.ISOWEEKNUM(CHPP_DELAY[[#This Row],[DATE]])</f>
        <v>28</v>
      </c>
      <c r="C856" s="2" t="str">
        <f>UPPER(TEXT(MONTH(CHPP_DELAY[[#This Row],[DATE]])*29,"mmm"))</f>
        <v>JUL</v>
      </c>
      <c r="D856" s="27">
        <f>YEAR(CHPP_DELAY[[#This Row],[DATE]])</f>
        <v>2025</v>
      </c>
      <c r="E856" s="11">
        <f>(CHPP_DELAY[[#This Row],[START]]-CHPP_DELAY[[#This Row],[STOP]])*24</f>
        <v>0.28333333333333499</v>
      </c>
      <c r="F856" s="14" t="str" cm="1">
        <f t="array" ref="F856">_xlfn.IFNA(_xlfn.IFS(CHPP_DELAY[[#This Row],[SCH MTN]]&lt;&gt;"","Scheduled",CHPP_DELAY[[#This Row],[UNSCH MTN]]&lt;&gt;"","Unscheduled"),"")</f>
        <v/>
      </c>
      <c r="G856" s="26">
        <f>24*(DAY(EOMONTH(CHPP_DELAY[[#This Row],[DATE]],0)))</f>
        <v>744</v>
      </c>
      <c r="H856" s="14">
        <v>0.85</v>
      </c>
      <c r="I856" s="14">
        <v>0.9</v>
      </c>
      <c r="J856" s="14"/>
      <c r="K856" s="14"/>
      <c r="L856" s="3">
        <v>45847</v>
      </c>
      <c r="M856" s="6">
        <v>1.1618055555555555</v>
      </c>
      <c r="N856" s="6">
        <v>1.1736111111111112</v>
      </c>
      <c r="O856" t="s">
        <v>79</v>
      </c>
      <c r="P856" t="s">
        <v>80</v>
      </c>
      <c r="Q856" s="11">
        <v>1.1805555555555625E-2</v>
      </c>
      <c r="V856" t="s">
        <v>161</v>
      </c>
      <c r="Y856" t="s">
        <v>182</v>
      </c>
      <c r="AA856" t="str" cm="1">
        <f t="array" ref="AA856">_xlfn.IFS(AND(CHPP_DELAY[[#This Row],[Column1]]="",CHPP_DELAY[[#This Row],[Column2]]=""),"",CHPP_DELAY[[#This Row],[Column1]]&lt;&gt;"",CHPP_DELAY[[#This Row],[Column1]],CHPP_DELAY[[#This Row],[Column2]]&lt;&gt;"",CHPP_DELAY[[#This Row],[Column2]])</f>
        <v>Tertiary sizer_chute_block (due to sticky material)</v>
      </c>
    </row>
    <row r="857" spans="2:27" x14ac:dyDescent="0.25">
      <c r="B857" s="7">
        <f>_xlfn.ISOWEEKNUM(CHPP_DELAY[[#This Row],[DATE]])</f>
        <v>28</v>
      </c>
      <c r="C857" s="2" t="str">
        <f>UPPER(TEXT(MONTH(CHPP_DELAY[[#This Row],[DATE]])*29,"mmm"))</f>
        <v>JUL</v>
      </c>
      <c r="D857" s="27">
        <f>YEAR(CHPP_DELAY[[#This Row],[DATE]])</f>
        <v>2025</v>
      </c>
      <c r="E857" s="11">
        <f>(CHPP_DELAY[[#This Row],[START]]-CHPP_DELAY[[#This Row],[STOP]])*24</f>
        <v>6.666666666666643E-2</v>
      </c>
      <c r="F857" s="14" t="str" cm="1">
        <f t="array" ref="F857">_xlfn.IFNA(_xlfn.IFS(CHPP_DELAY[[#This Row],[SCH MTN]]&lt;&gt;"","Scheduled",CHPP_DELAY[[#This Row],[UNSCH MTN]]&lt;&gt;"","Unscheduled"),"")</f>
        <v>Unscheduled</v>
      </c>
      <c r="G857" s="26">
        <f>24*(DAY(EOMONTH(CHPP_DELAY[[#This Row],[DATE]],0)))</f>
        <v>744</v>
      </c>
      <c r="H857" s="14">
        <v>0.85</v>
      </c>
      <c r="I857" s="14">
        <v>0.9</v>
      </c>
      <c r="J857" s="14"/>
      <c r="K857" s="14"/>
      <c r="L857" s="3">
        <v>45847</v>
      </c>
      <c r="M857" s="6">
        <v>1.2472222222222222</v>
      </c>
      <c r="N857" s="6">
        <v>1.25</v>
      </c>
      <c r="O857" t="s">
        <v>16</v>
      </c>
      <c r="P857" t="s">
        <v>17</v>
      </c>
      <c r="Q857" s="11">
        <v>2.7777777777777679E-3</v>
      </c>
      <c r="S857" t="s">
        <v>18</v>
      </c>
      <c r="Y857" t="s">
        <v>956</v>
      </c>
      <c r="AA857" t="str" cm="1">
        <f t="array" ref="AA857">_xlfn.IFS(AND(CHPP_DELAY[[#This Row],[Column1]]="",CHPP_DELAY[[#This Row],[Column2]]=""),"",CHPP_DELAY[[#This Row],[Column1]]&lt;&gt;"",CHPP_DELAY[[#This Row],[Column1]],CHPP_DELAY[[#This Row],[Column2]]&lt;&gt;"",CHPP_DELAY[[#This Row],[Column2]])</f>
        <v>Desliming screen_grizzly_block (due to oversized material)</v>
      </c>
    </row>
    <row r="858" spans="2:27" x14ac:dyDescent="0.25">
      <c r="B858" s="7">
        <f>_xlfn.ISOWEEKNUM(CHPP_DELAY[[#This Row],[DATE]])</f>
        <v>28</v>
      </c>
      <c r="C858" s="2" t="str">
        <f>UPPER(TEXT(MONTH(CHPP_DELAY[[#This Row],[DATE]])*29,"mmm"))</f>
        <v>JUL</v>
      </c>
      <c r="D858" s="27">
        <f>YEAR(CHPP_DELAY[[#This Row],[DATE]])</f>
        <v>2025</v>
      </c>
      <c r="E858" s="11">
        <f>(CHPP_DELAY[[#This Row],[START]]-CHPP_DELAY[[#This Row],[STOP]])*24</f>
        <v>14.933333333333334</v>
      </c>
      <c r="F858" s="14" t="str" cm="1">
        <f t="array" ref="F858">_xlfn.IFNA(_xlfn.IFS(CHPP_DELAY[[#This Row],[SCH MTN]]&lt;&gt;"","Scheduled",CHPP_DELAY[[#This Row],[UNSCH MTN]]&lt;&gt;"","Unscheduled"),"")</f>
        <v>Scheduled</v>
      </c>
      <c r="G858" s="26">
        <f>24*(DAY(EOMONTH(CHPP_DELAY[[#This Row],[DATE]],0)))</f>
        <v>744</v>
      </c>
      <c r="H858" s="14">
        <v>0.85</v>
      </c>
      <c r="I858" s="14">
        <v>0.9</v>
      </c>
      <c r="J858" s="14"/>
      <c r="K858" s="14"/>
      <c r="L858" s="3">
        <v>45848</v>
      </c>
      <c r="M858" s="6">
        <v>0.33680555555555558</v>
      </c>
      <c r="N858" s="6">
        <v>0.95902777777777781</v>
      </c>
      <c r="O858" t="s">
        <v>13</v>
      </c>
      <c r="P858" t="s">
        <v>58</v>
      </c>
      <c r="Q858" s="11">
        <v>0.62222222222222223</v>
      </c>
      <c r="R858" t="s">
        <v>13</v>
      </c>
      <c r="Y858" t="s">
        <v>13</v>
      </c>
      <c r="AA858" t="str" cm="1">
        <f t="array" ref="AA858">_xlfn.IFS(AND(CHPP_DELAY[[#This Row],[Column1]]="",CHPP_DELAY[[#This Row],[Column2]]=""),"",CHPP_DELAY[[#This Row],[Column1]]&lt;&gt;"",CHPP_DELAY[[#This Row],[Column1]],CHPP_DELAY[[#This Row],[Column2]]&lt;&gt;"",CHPP_DELAY[[#This Row],[Column2]])</f>
        <v>Maintenance Day</v>
      </c>
    </row>
    <row r="859" spans="2:27" x14ac:dyDescent="0.25">
      <c r="B859" s="7">
        <f>_xlfn.ISOWEEKNUM(CHPP_DELAY[[#This Row],[DATE]])</f>
        <v>28</v>
      </c>
      <c r="C859" s="2" t="str">
        <f>UPPER(TEXT(MONTH(CHPP_DELAY[[#This Row],[DATE]])*29,"mmm"))</f>
        <v>JUL</v>
      </c>
      <c r="D859" s="27">
        <f>YEAR(CHPP_DELAY[[#This Row],[DATE]])</f>
        <v>2025</v>
      </c>
      <c r="E859" s="11">
        <f>(CHPP_DELAY[[#This Row],[START]]-CHPP_DELAY[[#This Row],[STOP]])*24</f>
        <v>9.9999999999999645E-2</v>
      </c>
      <c r="F859" s="14" t="str" cm="1">
        <f t="array" ref="F859">_xlfn.IFNA(_xlfn.IFS(CHPP_DELAY[[#This Row],[SCH MTN]]&lt;&gt;"","Scheduled",CHPP_DELAY[[#This Row],[UNSCH MTN]]&lt;&gt;"","Unscheduled"),"")</f>
        <v>Unscheduled</v>
      </c>
      <c r="G859" s="26">
        <f>24*(DAY(EOMONTH(CHPP_DELAY[[#This Row],[DATE]],0)))</f>
        <v>744</v>
      </c>
      <c r="H859" s="14">
        <v>0.85</v>
      </c>
      <c r="I859" s="14">
        <v>0.9</v>
      </c>
      <c r="J859" s="14"/>
      <c r="K859" s="14"/>
      <c r="L859" s="3">
        <v>45848</v>
      </c>
      <c r="M859" s="6">
        <v>1.2458333333333333</v>
      </c>
      <c r="N859" s="6">
        <v>1.25</v>
      </c>
      <c r="O859" t="s">
        <v>19</v>
      </c>
      <c r="P859" t="s">
        <v>20</v>
      </c>
      <c r="Q859" s="11">
        <v>4.1666666666666519E-3</v>
      </c>
      <c r="S859" t="s">
        <v>155</v>
      </c>
      <c r="Y859" t="s">
        <v>123</v>
      </c>
      <c r="AA859" t="str" cm="1">
        <f t="array" ref="AA85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60" spans="2:27" x14ac:dyDescent="0.25">
      <c r="B860" s="7">
        <f>_xlfn.ISOWEEKNUM(CHPP_DELAY[[#This Row],[DATE]])</f>
        <v>28</v>
      </c>
      <c r="C860" s="2" t="str">
        <f>UPPER(TEXT(MONTH(CHPP_DELAY[[#This Row],[DATE]])*29,"mmm"))</f>
        <v>JUL</v>
      </c>
      <c r="D860" s="27">
        <f>YEAR(CHPP_DELAY[[#This Row],[DATE]])</f>
        <v>2025</v>
      </c>
      <c r="E860" s="11">
        <f>(CHPP_DELAY[[#This Row],[START]]-CHPP_DELAY[[#This Row],[STOP]])*24</f>
        <v>9.9999999999999645E-2</v>
      </c>
      <c r="F860" s="14" t="str" cm="1">
        <f t="array" ref="F860">_xlfn.IFNA(_xlfn.IFS(CHPP_DELAY[[#This Row],[SCH MTN]]&lt;&gt;"","Scheduled",CHPP_DELAY[[#This Row],[UNSCH MTN]]&lt;&gt;"","Unscheduled"),"")</f>
        <v>Unscheduled</v>
      </c>
      <c r="G860" s="26">
        <f>24*(DAY(EOMONTH(CHPP_DELAY[[#This Row],[DATE]],0)))</f>
        <v>744</v>
      </c>
      <c r="H860" s="14">
        <v>0.85</v>
      </c>
      <c r="I860" s="14">
        <v>0.9</v>
      </c>
      <c r="J860" s="14"/>
      <c r="K860" s="14"/>
      <c r="L860" s="3">
        <v>45849</v>
      </c>
      <c r="M860" s="6">
        <v>0.2638888888888889</v>
      </c>
      <c r="N860" s="6">
        <v>0.26805555555555555</v>
      </c>
      <c r="O860" t="s">
        <v>19</v>
      </c>
      <c r="P860" t="s">
        <v>20</v>
      </c>
      <c r="Q860" s="11">
        <v>4.1666666666666519E-3</v>
      </c>
      <c r="S860" t="s">
        <v>155</v>
      </c>
      <c r="Y860" t="s">
        <v>123</v>
      </c>
      <c r="AA860" t="str" cm="1">
        <f t="array" ref="AA86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61" spans="2:27" x14ac:dyDescent="0.25">
      <c r="B861" s="7">
        <f>_xlfn.ISOWEEKNUM(CHPP_DELAY[[#This Row],[DATE]])</f>
        <v>28</v>
      </c>
      <c r="C861" s="2" t="str">
        <f>UPPER(TEXT(MONTH(CHPP_DELAY[[#This Row],[DATE]])*29,"mmm"))</f>
        <v>JUL</v>
      </c>
      <c r="D861" s="27">
        <f>YEAR(CHPP_DELAY[[#This Row],[DATE]])</f>
        <v>2025</v>
      </c>
      <c r="E861" s="11">
        <f>(CHPP_DELAY[[#This Row],[START]]-CHPP_DELAY[[#This Row],[STOP]])*24</f>
        <v>9.9999999999999645E-2</v>
      </c>
      <c r="F861" s="14" t="str" cm="1">
        <f t="array" ref="F861">_xlfn.IFNA(_xlfn.IFS(CHPP_DELAY[[#This Row],[SCH MTN]]&lt;&gt;"","Scheduled",CHPP_DELAY[[#This Row],[UNSCH MTN]]&lt;&gt;"","Unscheduled"),"")</f>
        <v>Unscheduled</v>
      </c>
      <c r="G861" s="26">
        <f>24*(DAY(EOMONTH(CHPP_DELAY[[#This Row],[DATE]],0)))</f>
        <v>744</v>
      </c>
      <c r="H861" s="14">
        <v>0.85</v>
      </c>
      <c r="I861" s="14">
        <v>0.9</v>
      </c>
      <c r="J861" s="14"/>
      <c r="K861" s="14"/>
      <c r="L861" s="3">
        <v>45849</v>
      </c>
      <c r="M861" s="6">
        <v>0.39861111111111114</v>
      </c>
      <c r="N861" s="6">
        <v>0.40277777777777779</v>
      </c>
      <c r="O861" t="s">
        <v>19</v>
      </c>
      <c r="P861" t="s">
        <v>20</v>
      </c>
      <c r="Q861" s="11">
        <v>4.1666666666666519E-3</v>
      </c>
      <c r="S861" t="s">
        <v>155</v>
      </c>
      <c r="Y861" t="s">
        <v>123</v>
      </c>
      <c r="AA861" t="str" cm="1">
        <f t="array" ref="AA86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62" spans="2:27" x14ac:dyDescent="0.25">
      <c r="B862" s="7">
        <f>_xlfn.ISOWEEKNUM(CHPP_DELAY[[#This Row],[DATE]])</f>
        <v>28</v>
      </c>
      <c r="C862" s="2" t="str">
        <f>UPPER(TEXT(MONTH(CHPP_DELAY[[#This Row],[DATE]])*29,"mmm"))</f>
        <v>JUL</v>
      </c>
      <c r="D862" s="27">
        <f>YEAR(CHPP_DELAY[[#This Row],[DATE]])</f>
        <v>2025</v>
      </c>
      <c r="E862" s="11">
        <f>(CHPP_DELAY[[#This Row],[START]]-CHPP_DELAY[[#This Row],[STOP]])*24</f>
        <v>0.10000000000000098</v>
      </c>
      <c r="F862" s="14" t="str" cm="1">
        <f t="array" ref="F862">_xlfn.IFNA(_xlfn.IFS(CHPP_DELAY[[#This Row],[SCH MTN]]&lt;&gt;"","Scheduled",CHPP_DELAY[[#This Row],[UNSCH MTN]]&lt;&gt;"","Unscheduled"),"")</f>
        <v>Unscheduled</v>
      </c>
      <c r="G862" s="26">
        <f>24*(DAY(EOMONTH(CHPP_DELAY[[#This Row],[DATE]],0)))</f>
        <v>744</v>
      </c>
      <c r="H862" s="14">
        <v>0.85</v>
      </c>
      <c r="I862" s="14">
        <v>0.9</v>
      </c>
      <c r="J862" s="14"/>
      <c r="K862" s="14"/>
      <c r="L862" s="3">
        <v>45849</v>
      </c>
      <c r="M862" s="6">
        <v>0.41111111111111109</v>
      </c>
      <c r="N862" s="6">
        <v>0.4152777777777778</v>
      </c>
      <c r="O862" t="s">
        <v>19</v>
      </c>
      <c r="P862" t="s">
        <v>20</v>
      </c>
      <c r="Q862" s="11">
        <v>4.1666666666667074E-3</v>
      </c>
      <c r="S862" t="s">
        <v>155</v>
      </c>
      <c r="Y862" t="s">
        <v>123</v>
      </c>
      <c r="AA862" t="str" cm="1">
        <f t="array" ref="AA86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63" spans="2:27" x14ac:dyDescent="0.25">
      <c r="B863" s="7">
        <f>_xlfn.ISOWEEKNUM(CHPP_DELAY[[#This Row],[DATE]])</f>
        <v>28</v>
      </c>
      <c r="C863" s="2" t="str">
        <f>UPPER(TEXT(MONTH(CHPP_DELAY[[#This Row],[DATE]])*29,"mmm"))</f>
        <v>JUL</v>
      </c>
      <c r="D863" s="27">
        <f>YEAR(CHPP_DELAY[[#This Row],[DATE]])</f>
        <v>2025</v>
      </c>
      <c r="E863" s="11">
        <f>(CHPP_DELAY[[#This Row],[START]]-CHPP_DELAY[[#This Row],[STOP]])*24</f>
        <v>9.9999999999999645E-2</v>
      </c>
      <c r="F863" s="14" t="str" cm="1">
        <f t="array" ref="F863">_xlfn.IFNA(_xlfn.IFS(CHPP_DELAY[[#This Row],[SCH MTN]]&lt;&gt;"","Scheduled",CHPP_DELAY[[#This Row],[UNSCH MTN]]&lt;&gt;"","Unscheduled"),"")</f>
        <v>Unscheduled</v>
      </c>
      <c r="G863" s="26">
        <f>24*(DAY(EOMONTH(CHPP_DELAY[[#This Row],[DATE]],0)))</f>
        <v>744</v>
      </c>
      <c r="H863" s="14">
        <v>0.85</v>
      </c>
      <c r="I863" s="14">
        <v>0.9</v>
      </c>
      <c r="J863" s="14"/>
      <c r="K863" s="14"/>
      <c r="L863" s="3">
        <v>45849</v>
      </c>
      <c r="M863" s="6">
        <v>0.42291666666666666</v>
      </c>
      <c r="N863" s="6">
        <v>0.42708333333333331</v>
      </c>
      <c r="O863" t="s">
        <v>19</v>
      </c>
      <c r="P863" t="s">
        <v>20</v>
      </c>
      <c r="Q863" s="11">
        <v>4.1666666666666519E-3</v>
      </c>
      <c r="S863" t="s">
        <v>155</v>
      </c>
      <c r="Y863" t="s">
        <v>123</v>
      </c>
      <c r="AA863" t="str" cm="1">
        <f t="array" ref="AA86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64" spans="2:27" x14ac:dyDescent="0.25">
      <c r="B864" s="7">
        <f>_xlfn.ISOWEEKNUM(CHPP_DELAY[[#This Row],[DATE]])</f>
        <v>28</v>
      </c>
      <c r="C864" s="2" t="str">
        <f>UPPER(TEXT(MONTH(CHPP_DELAY[[#This Row],[DATE]])*29,"mmm"))</f>
        <v>JUL</v>
      </c>
      <c r="D864" s="27">
        <f>YEAR(CHPP_DELAY[[#This Row],[DATE]])</f>
        <v>2025</v>
      </c>
      <c r="E864" s="11">
        <f>(CHPP_DELAY[[#This Row],[START]]-CHPP_DELAY[[#This Row],[STOP]])*24</f>
        <v>9.9999999999999645E-2</v>
      </c>
      <c r="F864" s="14" t="str" cm="1">
        <f t="array" ref="F864">_xlfn.IFNA(_xlfn.IFS(CHPP_DELAY[[#This Row],[SCH MTN]]&lt;&gt;"","Scheduled",CHPP_DELAY[[#This Row],[UNSCH MTN]]&lt;&gt;"","Unscheduled"),"")</f>
        <v>Unscheduled</v>
      </c>
      <c r="G864" s="26">
        <f>24*(DAY(EOMONTH(CHPP_DELAY[[#This Row],[DATE]],0)))</f>
        <v>744</v>
      </c>
      <c r="H864" s="14">
        <v>0.85</v>
      </c>
      <c r="I864" s="14">
        <v>0.9</v>
      </c>
      <c r="J864" s="14"/>
      <c r="K864" s="14"/>
      <c r="L864" s="3">
        <v>45849</v>
      </c>
      <c r="M864" s="6">
        <v>0.43263888888888891</v>
      </c>
      <c r="N864" s="6">
        <v>0.43680555555555556</v>
      </c>
      <c r="O864" t="s">
        <v>19</v>
      </c>
      <c r="P864" t="s">
        <v>20</v>
      </c>
      <c r="Q864" s="11">
        <v>4.1666666666666519E-3</v>
      </c>
      <c r="S864" t="s">
        <v>155</v>
      </c>
      <c r="Y864" t="s">
        <v>123</v>
      </c>
      <c r="AA864" t="str" cm="1">
        <f t="array" ref="AA86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65" spans="2:27" x14ac:dyDescent="0.25">
      <c r="B865" s="7">
        <f>_xlfn.ISOWEEKNUM(CHPP_DELAY[[#This Row],[DATE]])</f>
        <v>28</v>
      </c>
      <c r="C865" s="2" t="str">
        <f>UPPER(TEXT(MONTH(CHPP_DELAY[[#This Row],[DATE]])*29,"mmm"))</f>
        <v>JUL</v>
      </c>
      <c r="D865" s="27">
        <f>YEAR(CHPP_DELAY[[#This Row],[DATE]])</f>
        <v>2025</v>
      </c>
      <c r="E865" s="11">
        <f>(CHPP_DELAY[[#This Row],[START]]-CHPP_DELAY[[#This Row],[STOP]])*24</f>
        <v>0.10000000000000098</v>
      </c>
      <c r="F865" s="14" t="str" cm="1">
        <f t="array" ref="F865">_xlfn.IFNA(_xlfn.IFS(CHPP_DELAY[[#This Row],[SCH MTN]]&lt;&gt;"","Scheduled",CHPP_DELAY[[#This Row],[UNSCH MTN]]&lt;&gt;"","Unscheduled"),"")</f>
        <v>Unscheduled</v>
      </c>
      <c r="G865" s="26">
        <f>24*(DAY(EOMONTH(CHPP_DELAY[[#This Row],[DATE]],0)))</f>
        <v>744</v>
      </c>
      <c r="H865" s="14">
        <v>0.85</v>
      </c>
      <c r="I865" s="14">
        <v>0.9</v>
      </c>
      <c r="J865" s="14"/>
      <c r="K865" s="14"/>
      <c r="L865" s="3">
        <v>45849</v>
      </c>
      <c r="M865" s="6">
        <v>0.44444444444444442</v>
      </c>
      <c r="N865" s="6">
        <v>0.44861111111111113</v>
      </c>
      <c r="O865" t="s">
        <v>19</v>
      </c>
      <c r="P865" t="s">
        <v>20</v>
      </c>
      <c r="Q865" s="11">
        <v>4.1666666666667074E-3</v>
      </c>
      <c r="S865" t="s">
        <v>155</v>
      </c>
      <c r="Y865" t="s">
        <v>123</v>
      </c>
      <c r="AA865" t="str" cm="1">
        <f t="array" ref="AA86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66" spans="2:27" x14ac:dyDescent="0.25">
      <c r="B866" s="7">
        <f>_xlfn.ISOWEEKNUM(CHPP_DELAY[[#This Row],[DATE]])</f>
        <v>28</v>
      </c>
      <c r="C866" s="2" t="str">
        <f>UPPER(TEXT(MONTH(CHPP_DELAY[[#This Row],[DATE]])*29,"mmm"))</f>
        <v>JUL</v>
      </c>
      <c r="D866" s="27">
        <f>YEAR(CHPP_DELAY[[#This Row],[DATE]])</f>
        <v>2025</v>
      </c>
      <c r="E866" s="11">
        <f>(CHPP_DELAY[[#This Row],[START]]-CHPP_DELAY[[#This Row],[STOP]])*24</f>
        <v>0.46666666666666767</v>
      </c>
      <c r="F866" s="14" t="str" cm="1">
        <f t="array" ref="F866">_xlfn.IFNA(_xlfn.IFS(CHPP_DELAY[[#This Row],[SCH MTN]]&lt;&gt;"","Scheduled",CHPP_DELAY[[#This Row],[UNSCH MTN]]&lt;&gt;"","Unscheduled"),"")</f>
        <v/>
      </c>
      <c r="G866" s="26">
        <f>24*(DAY(EOMONTH(CHPP_DELAY[[#This Row],[DATE]],0)))</f>
        <v>744</v>
      </c>
      <c r="H866" s="14">
        <v>0.85</v>
      </c>
      <c r="I866" s="14">
        <v>0.9</v>
      </c>
      <c r="J866" s="14"/>
      <c r="K866" s="14"/>
      <c r="L866" s="3">
        <v>45849</v>
      </c>
      <c r="M866" s="6">
        <v>0.76388888888888884</v>
      </c>
      <c r="N866" s="6">
        <v>0.78333333333333333</v>
      </c>
      <c r="O866" t="s">
        <v>83</v>
      </c>
      <c r="P866" t="s">
        <v>29</v>
      </c>
      <c r="Q866" s="11">
        <v>1.9444444444444486E-2</v>
      </c>
      <c r="V866" t="s">
        <v>161</v>
      </c>
      <c r="Y866" t="s">
        <v>962</v>
      </c>
      <c r="AA866" t="str" cm="1">
        <f t="array" ref="AA866">_xlfn.IFS(AND(CHPP_DELAY[[#This Row],[Column1]]="",CHPP_DELAY[[#This Row],[Column2]]=""),"",CHPP_DELAY[[#This Row],[Column1]]&lt;&gt;"",CHPP_DELAY[[#This Row],[Column1]],CHPP_DELAY[[#This Row],[Column2]]&lt;&gt;"",CHPP_DELAY[[#This Row],[Column2]])</f>
        <v>Thickener_dirty water (due to not settling material)</v>
      </c>
    </row>
    <row r="867" spans="2:27" x14ac:dyDescent="0.25">
      <c r="B867" s="7">
        <f>_xlfn.ISOWEEKNUM(CHPP_DELAY[[#This Row],[DATE]])</f>
        <v>28</v>
      </c>
      <c r="C867" s="2" t="str">
        <f>UPPER(TEXT(MONTH(CHPP_DELAY[[#This Row],[DATE]])*29,"mmm"))</f>
        <v>JUL</v>
      </c>
      <c r="D867" s="27">
        <f>YEAR(CHPP_DELAY[[#This Row],[DATE]])</f>
        <v>2025</v>
      </c>
      <c r="E867" s="11">
        <f>(CHPP_DELAY[[#This Row],[START]]-CHPP_DELAY[[#This Row],[STOP]])*24</f>
        <v>9.9999999999999645E-2</v>
      </c>
      <c r="F867" s="14" t="str" cm="1">
        <f t="array" ref="F867">_xlfn.IFNA(_xlfn.IFS(CHPP_DELAY[[#This Row],[SCH MTN]]&lt;&gt;"","Scheduled",CHPP_DELAY[[#This Row],[UNSCH MTN]]&lt;&gt;"","Unscheduled"),"")</f>
        <v>Unscheduled</v>
      </c>
      <c r="G867" s="26">
        <f>24*(DAY(EOMONTH(CHPP_DELAY[[#This Row],[DATE]],0)))</f>
        <v>744</v>
      </c>
      <c r="H867" s="14">
        <v>0.85</v>
      </c>
      <c r="I867" s="14">
        <v>0.9</v>
      </c>
      <c r="J867" s="14"/>
      <c r="K867" s="14"/>
      <c r="L867" s="3">
        <v>45849</v>
      </c>
      <c r="M867" s="6">
        <v>0.90277777777777779</v>
      </c>
      <c r="N867" s="6">
        <v>0.90694444444444444</v>
      </c>
      <c r="O867" t="s">
        <v>19</v>
      </c>
      <c r="P867" t="s">
        <v>20</v>
      </c>
      <c r="Q867" s="11">
        <v>4.1666666666666519E-3</v>
      </c>
      <c r="S867" t="s">
        <v>155</v>
      </c>
      <c r="Y867" t="s">
        <v>123</v>
      </c>
      <c r="AA867" t="str" cm="1">
        <f t="array" ref="AA86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68" spans="2:27" x14ac:dyDescent="0.25">
      <c r="B868" s="7">
        <f>_xlfn.ISOWEEKNUM(CHPP_DELAY[[#This Row],[DATE]])</f>
        <v>28</v>
      </c>
      <c r="C868" s="2" t="str">
        <f>UPPER(TEXT(MONTH(CHPP_DELAY[[#This Row],[DATE]])*29,"mmm"))</f>
        <v>JUL</v>
      </c>
      <c r="D868" s="27">
        <f>YEAR(CHPP_DELAY[[#This Row],[DATE]])</f>
        <v>2025</v>
      </c>
      <c r="E868" s="11">
        <f>(CHPP_DELAY[[#This Row],[START]]-CHPP_DELAY[[#This Row],[STOP]])*24</f>
        <v>9.9999999999999645E-2</v>
      </c>
      <c r="F868" s="14" t="str" cm="1">
        <f t="array" ref="F868">_xlfn.IFNA(_xlfn.IFS(CHPP_DELAY[[#This Row],[SCH MTN]]&lt;&gt;"","Scheduled",CHPP_DELAY[[#This Row],[UNSCH MTN]]&lt;&gt;"","Unscheduled"),"")</f>
        <v>Unscheduled</v>
      </c>
      <c r="G868" s="26">
        <f>24*(DAY(EOMONTH(CHPP_DELAY[[#This Row],[DATE]],0)))</f>
        <v>744</v>
      </c>
      <c r="H868" s="14">
        <v>0.85</v>
      </c>
      <c r="I868" s="14">
        <v>0.9</v>
      </c>
      <c r="J868" s="14"/>
      <c r="K868" s="14"/>
      <c r="L868" s="3">
        <v>45849</v>
      </c>
      <c r="M868" s="6">
        <v>0.9145833333333333</v>
      </c>
      <c r="N868" s="6">
        <v>0.91874999999999996</v>
      </c>
      <c r="O868" t="s">
        <v>19</v>
      </c>
      <c r="P868" t="s">
        <v>20</v>
      </c>
      <c r="Q868" s="11">
        <v>4.1666666666666519E-3</v>
      </c>
      <c r="S868" t="s">
        <v>155</v>
      </c>
      <c r="Y868" t="s">
        <v>123</v>
      </c>
      <c r="AA868" t="str" cm="1">
        <f t="array" ref="AA86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69" spans="2:27" x14ac:dyDescent="0.25">
      <c r="B869" s="7">
        <f>_xlfn.ISOWEEKNUM(CHPP_DELAY[[#This Row],[DATE]])</f>
        <v>28</v>
      </c>
      <c r="C869" s="2" t="str">
        <f>UPPER(TEXT(MONTH(CHPP_DELAY[[#This Row],[DATE]])*29,"mmm"))</f>
        <v>JUL</v>
      </c>
      <c r="D869" s="27">
        <f>YEAR(CHPP_DELAY[[#This Row],[DATE]])</f>
        <v>2025</v>
      </c>
      <c r="E869" s="11">
        <f>(CHPP_DELAY[[#This Row],[START]]-CHPP_DELAY[[#This Row],[STOP]])*24</f>
        <v>0.13333333333333419</v>
      </c>
      <c r="F869" s="14" t="str" cm="1">
        <f t="array" ref="F869">_xlfn.IFNA(_xlfn.IFS(CHPP_DELAY[[#This Row],[SCH MTN]]&lt;&gt;"","Scheduled",CHPP_DELAY[[#This Row],[UNSCH MTN]]&lt;&gt;"","Unscheduled"),"")</f>
        <v>Unscheduled</v>
      </c>
      <c r="G869" s="26">
        <f>24*(DAY(EOMONTH(CHPP_DELAY[[#This Row],[DATE]],0)))</f>
        <v>744</v>
      </c>
      <c r="H869" s="14">
        <v>0.85</v>
      </c>
      <c r="I869" s="14">
        <v>0.9</v>
      </c>
      <c r="J869" s="14"/>
      <c r="K869" s="14"/>
      <c r="L869" s="3">
        <v>45850</v>
      </c>
      <c r="M869" s="6">
        <v>0.47361111111111109</v>
      </c>
      <c r="N869" s="6">
        <v>0.47916666666666669</v>
      </c>
      <c r="O869" t="s">
        <v>43</v>
      </c>
      <c r="P869" t="s">
        <v>44</v>
      </c>
      <c r="Q869" s="11">
        <v>5.5555555555555913E-3</v>
      </c>
      <c r="S869" t="s">
        <v>155</v>
      </c>
      <c r="Y869" t="s">
        <v>963</v>
      </c>
      <c r="AA869" t="str" cm="1">
        <f t="array" ref="AA869">_xlfn.IFS(AND(CHPP_DELAY[[#This Row],[Column1]]="",CHPP_DELAY[[#This Row],[Column2]]=""),"",CHPP_DELAY[[#This Row],[Column1]]&lt;&gt;"",CHPP_DELAY[[#This Row],[Column1]],CHPP_DELAY[[#This Row],[Column2]]&lt;&gt;"",CHPP_DELAY[[#This Row],[Column2]])</f>
        <v>HM cyclone_pressure_drop (due to clereance impeller hmc pump over)</v>
      </c>
    </row>
    <row r="870" spans="2:27" x14ac:dyDescent="0.25">
      <c r="B870" s="7">
        <f>_xlfn.ISOWEEKNUM(CHPP_DELAY[[#This Row],[DATE]])</f>
        <v>28</v>
      </c>
      <c r="C870" s="2" t="str">
        <f>UPPER(TEXT(MONTH(CHPP_DELAY[[#This Row],[DATE]])*29,"mmm"))</f>
        <v>JUL</v>
      </c>
      <c r="D870" s="27">
        <f>YEAR(CHPP_DELAY[[#This Row],[DATE]])</f>
        <v>2025</v>
      </c>
      <c r="E870" s="11">
        <f>(CHPP_DELAY[[#This Row],[START]]-CHPP_DELAY[[#This Row],[STOP]])*24</f>
        <v>0.11666666666666625</v>
      </c>
      <c r="F870" s="14" t="str" cm="1">
        <f t="array" ref="F870">_xlfn.IFNA(_xlfn.IFS(CHPP_DELAY[[#This Row],[SCH MTN]]&lt;&gt;"","Scheduled",CHPP_DELAY[[#This Row],[UNSCH MTN]]&lt;&gt;"","Unscheduled"),"")</f>
        <v>Unscheduled</v>
      </c>
      <c r="G870" s="26">
        <f>24*(DAY(EOMONTH(CHPP_DELAY[[#This Row],[DATE]],0)))</f>
        <v>744</v>
      </c>
      <c r="H870" s="14">
        <v>0.85</v>
      </c>
      <c r="I870" s="14">
        <v>0.9</v>
      </c>
      <c r="J870" s="14"/>
      <c r="K870" s="14"/>
      <c r="L870" s="3">
        <v>45850</v>
      </c>
      <c r="M870" s="6">
        <v>0.49375000000000002</v>
      </c>
      <c r="N870" s="6">
        <v>0.49861111111111112</v>
      </c>
      <c r="O870" t="s">
        <v>19</v>
      </c>
      <c r="P870" t="s">
        <v>20</v>
      </c>
      <c r="Q870" s="11">
        <v>4.8611111111110938E-3</v>
      </c>
      <c r="S870" t="s">
        <v>155</v>
      </c>
      <c r="Y870" t="s">
        <v>123</v>
      </c>
      <c r="AA870" t="str" cm="1">
        <f t="array" ref="AA87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71" spans="2:27" x14ac:dyDescent="0.25">
      <c r="B871" s="7">
        <f>_xlfn.ISOWEEKNUM(CHPP_DELAY[[#This Row],[DATE]])</f>
        <v>28</v>
      </c>
      <c r="C871" s="2" t="str">
        <f>UPPER(TEXT(MONTH(CHPP_DELAY[[#This Row],[DATE]])*29,"mmm"))</f>
        <v>JUL</v>
      </c>
      <c r="D871" s="27">
        <f>YEAR(CHPP_DELAY[[#This Row],[DATE]])</f>
        <v>2025</v>
      </c>
      <c r="E871" s="11">
        <f>(CHPP_DELAY[[#This Row],[START]]-CHPP_DELAY[[#This Row],[STOP]])*24</f>
        <v>0.11666666666666625</v>
      </c>
      <c r="F871" s="14" t="str" cm="1">
        <f t="array" ref="F871">_xlfn.IFNA(_xlfn.IFS(CHPP_DELAY[[#This Row],[SCH MTN]]&lt;&gt;"","Scheduled",CHPP_DELAY[[#This Row],[UNSCH MTN]]&lt;&gt;"","Unscheduled"),"")</f>
        <v>Unscheduled</v>
      </c>
      <c r="G871" s="26">
        <f>24*(DAY(EOMONTH(CHPP_DELAY[[#This Row],[DATE]],0)))</f>
        <v>744</v>
      </c>
      <c r="H871" s="14">
        <v>0.85</v>
      </c>
      <c r="I871" s="14">
        <v>0.9</v>
      </c>
      <c r="J871" s="14"/>
      <c r="K871" s="14"/>
      <c r="L871" s="3">
        <v>45850</v>
      </c>
      <c r="M871" s="6">
        <v>0.51875000000000004</v>
      </c>
      <c r="N871" s="6">
        <v>0.52361111111111114</v>
      </c>
      <c r="O871" t="s">
        <v>19</v>
      </c>
      <c r="P871" t="s">
        <v>20</v>
      </c>
      <c r="Q871" s="11">
        <v>4.8611111111110938E-3</v>
      </c>
      <c r="S871" t="s">
        <v>155</v>
      </c>
      <c r="Y871" t="s">
        <v>123</v>
      </c>
      <c r="AA871" t="str" cm="1">
        <f t="array" ref="AA87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72" spans="2:27" x14ac:dyDescent="0.25">
      <c r="B872" s="7">
        <f>_xlfn.ISOWEEKNUM(CHPP_DELAY[[#This Row],[DATE]])</f>
        <v>28</v>
      </c>
      <c r="C872" s="2" t="str">
        <f>UPPER(TEXT(MONTH(CHPP_DELAY[[#This Row],[DATE]])*29,"mmm"))</f>
        <v>JUL</v>
      </c>
      <c r="D872" s="27">
        <f>YEAR(CHPP_DELAY[[#This Row],[DATE]])</f>
        <v>2025</v>
      </c>
      <c r="E872" s="11">
        <f>(CHPP_DELAY[[#This Row],[START]]-CHPP_DELAY[[#This Row],[STOP]])*24</f>
        <v>0.11666666666666625</v>
      </c>
      <c r="F872" s="14" t="str" cm="1">
        <f t="array" ref="F872">_xlfn.IFNA(_xlfn.IFS(CHPP_DELAY[[#This Row],[SCH MTN]]&lt;&gt;"","Scheduled",CHPP_DELAY[[#This Row],[UNSCH MTN]]&lt;&gt;"","Unscheduled"),"")</f>
        <v>Unscheduled</v>
      </c>
      <c r="G872" s="26">
        <f>24*(DAY(EOMONTH(CHPP_DELAY[[#This Row],[DATE]],0)))</f>
        <v>744</v>
      </c>
      <c r="H872" s="14">
        <v>0.85</v>
      </c>
      <c r="I872" s="14">
        <v>0.9</v>
      </c>
      <c r="J872" s="14"/>
      <c r="K872" s="14"/>
      <c r="L872" s="3">
        <v>45850</v>
      </c>
      <c r="M872" s="6">
        <v>0.52916666666666667</v>
      </c>
      <c r="N872" s="6">
        <v>0.53402777777777777</v>
      </c>
      <c r="O872" t="s">
        <v>19</v>
      </c>
      <c r="P872" t="s">
        <v>20</v>
      </c>
      <c r="Q872" s="11">
        <v>4.8611111111110938E-3</v>
      </c>
      <c r="S872" t="s">
        <v>155</v>
      </c>
      <c r="Y872" t="s">
        <v>123</v>
      </c>
      <c r="AA872" t="str" cm="1">
        <f t="array" ref="AA87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73" spans="2:27" x14ac:dyDescent="0.25">
      <c r="B873" s="7">
        <f>_xlfn.ISOWEEKNUM(CHPP_DELAY[[#This Row],[DATE]])</f>
        <v>28</v>
      </c>
      <c r="C873" s="2" t="str">
        <f>UPPER(TEXT(MONTH(CHPP_DELAY[[#This Row],[DATE]])*29,"mmm"))</f>
        <v>JUL</v>
      </c>
      <c r="D873" s="27">
        <f>YEAR(CHPP_DELAY[[#This Row],[DATE]])</f>
        <v>2025</v>
      </c>
      <c r="E873" s="11">
        <f>(CHPP_DELAY[[#This Row],[START]]-CHPP_DELAY[[#This Row],[STOP]])*24</f>
        <v>0.21666666666666856</v>
      </c>
      <c r="F873" s="14" t="str" cm="1">
        <f t="array" ref="F873">_xlfn.IFNA(_xlfn.IFS(CHPP_DELAY[[#This Row],[SCH MTN]]&lt;&gt;"","Scheduled",CHPP_DELAY[[#This Row],[UNSCH MTN]]&lt;&gt;"","Unscheduled"),"")</f>
        <v>Unscheduled</v>
      </c>
      <c r="G873" s="26">
        <f>24*(DAY(EOMONTH(CHPP_DELAY[[#This Row],[DATE]],0)))</f>
        <v>744</v>
      </c>
      <c r="H873" s="14">
        <v>0.85</v>
      </c>
      <c r="I873" s="14">
        <v>0.9</v>
      </c>
      <c r="J873" s="14"/>
      <c r="K873" s="14"/>
      <c r="L873" s="3">
        <v>45850</v>
      </c>
      <c r="M873" s="6">
        <v>0.5444444444444444</v>
      </c>
      <c r="N873" s="6">
        <v>0.55347222222222225</v>
      </c>
      <c r="O873" t="s">
        <v>19</v>
      </c>
      <c r="P873" t="s">
        <v>20</v>
      </c>
      <c r="Q873" s="11">
        <v>9.0277777777778567E-3</v>
      </c>
      <c r="S873" t="s">
        <v>155</v>
      </c>
      <c r="Y873" t="s">
        <v>123</v>
      </c>
      <c r="AA873" t="str" cm="1">
        <f t="array" ref="AA87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74" spans="2:27" x14ac:dyDescent="0.25">
      <c r="B874" s="7">
        <f>_xlfn.ISOWEEKNUM(CHPP_DELAY[[#This Row],[DATE]])</f>
        <v>28</v>
      </c>
      <c r="C874" s="2" t="str">
        <f>UPPER(TEXT(MONTH(CHPP_DELAY[[#This Row],[DATE]])*29,"mmm"))</f>
        <v>JUL</v>
      </c>
      <c r="D874" s="27">
        <f>YEAR(CHPP_DELAY[[#This Row],[DATE]])</f>
        <v>2025</v>
      </c>
      <c r="E874" s="11">
        <f>(CHPP_DELAY[[#This Row],[START]]-CHPP_DELAY[[#This Row],[STOP]])*24</f>
        <v>8.3333333333335702E-2</v>
      </c>
      <c r="F874" s="14" t="str" cm="1">
        <f t="array" ref="F874">_xlfn.IFNA(_xlfn.IFS(CHPP_DELAY[[#This Row],[SCH MTN]]&lt;&gt;"","Scheduled",CHPP_DELAY[[#This Row],[UNSCH MTN]]&lt;&gt;"","Unscheduled"),"")</f>
        <v>Unscheduled</v>
      </c>
      <c r="G874" s="26">
        <f>24*(DAY(EOMONTH(CHPP_DELAY[[#This Row],[DATE]],0)))</f>
        <v>744</v>
      </c>
      <c r="H874" s="14">
        <v>0.85</v>
      </c>
      <c r="I874" s="14">
        <v>0.9</v>
      </c>
      <c r="J874" s="14"/>
      <c r="K874" s="14"/>
      <c r="L874" s="3">
        <v>45850</v>
      </c>
      <c r="M874" s="6">
        <v>0.57777777777777772</v>
      </c>
      <c r="N874" s="6">
        <v>0.58125000000000004</v>
      </c>
      <c r="O874" t="s">
        <v>43</v>
      </c>
      <c r="P874" t="s">
        <v>44</v>
      </c>
      <c r="Q874" s="11">
        <v>3.4722222222223209E-3</v>
      </c>
      <c r="S874" t="s">
        <v>155</v>
      </c>
      <c r="Y874" t="s">
        <v>963</v>
      </c>
      <c r="AA874" t="str" cm="1">
        <f t="array" ref="AA874">_xlfn.IFS(AND(CHPP_DELAY[[#This Row],[Column1]]="",CHPP_DELAY[[#This Row],[Column2]]=""),"",CHPP_DELAY[[#This Row],[Column1]]&lt;&gt;"",CHPP_DELAY[[#This Row],[Column1]],CHPP_DELAY[[#This Row],[Column2]]&lt;&gt;"",CHPP_DELAY[[#This Row],[Column2]])</f>
        <v>HM cyclone_pressure_drop (due to clereance impeller hmc pump over)</v>
      </c>
    </row>
    <row r="875" spans="2:27" x14ac:dyDescent="0.25">
      <c r="B875" s="7">
        <f>_xlfn.ISOWEEKNUM(CHPP_DELAY[[#This Row],[DATE]])</f>
        <v>28</v>
      </c>
      <c r="C875" s="2" t="str">
        <f>UPPER(TEXT(MONTH(CHPP_DELAY[[#This Row],[DATE]])*29,"mmm"))</f>
        <v>JUL</v>
      </c>
      <c r="D875" s="27">
        <f>YEAR(CHPP_DELAY[[#This Row],[DATE]])</f>
        <v>2025</v>
      </c>
      <c r="E875" s="11">
        <f>(CHPP_DELAY[[#This Row],[START]]-CHPP_DELAY[[#This Row],[STOP]])*24</f>
        <v>9.9999999999999645E-2</v>
      </c>
      <c r="F875" s="14" t="str" cm="1">
        <f t="array" ref="F875">_xlfn.IFNA(_xlfn.IFS(CHPP_DELAY[[#This Row],[SCH MTN]]&lt;&gt;"","Scheduled",CHPP_DELAY[[#This Row],[UNSCH MTN]]&lt;&gt;"","Unscheduled"),"")</f>
        <v>Unscheduled</v>
      </c>
      <c r="G875" s="26">
        <f>24*(DAY(EOMONTH(CHPP_DELAY[[#This Row],[DATE]],0)))</f>
        <v>744</v>
      </c>
      <c r="H875" s="14">
        <v>0.85</v>
      </c>
      <c r="I875" s="14">
        <v>0.9</v>
      </c>
      <c r="J875" s="14"/>
      <c r="K875" s="14"/>
      <c r="L875" s="3">
        <v>45850</v>
      </c>
      <c r="M875" s="6">
        <v>1.1805555555555556</v>
      </c>
      <c r="N875" s="6">
        <v>1.1847222222222222</v>
      </c>
      <c r="O875" t="s">
        <v>19</v>
      </c>
      <c r="P875" t="s">
        <v>20</v>
      </c>
      <c r="Q875" s="11">
        <v>4.1666666666666519E-3</v>
      </c>
      <c r="S875" t="s">
        <v>155</v>
      </c>
      <c r="Y875" t="s">
        <v>123</v>
      </c>
      <c r="AA875" t="str" cm="1">
        <f t="array" ref="AA87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76" spans="2:27" x14ac:dyDescent="0.25">
      <c r="B876" s="7">
        <f>_xlfn.ISOWEEKNUM(CHPP_DELAY[[#This Row],[DATE]])</f>
        <v>28</v>
      </c>
      <c r="C876" s="2" t="str">
        <f>UPPER(TEXT(MONTH(CHPP_DELAY[[#This Row],[DATE]])*29,"mmm"))</f>
        <v>JUL</v>
      </c>
      <c r="D876" s="27">
        <f>YEAR(CHPP_DELAY[[#This Row],[DATE]])</f>
        <v>2025</v>
      </c>
      <c r="E876" s="11">
        <f>(CHPP_DELAY[[#This Row],[START]]-CHPP_DELAY[[#This Row],[STOP]])*24</f>
        <v>1.4833333333333334</v>
      </c>
      <c r="F876" s="14" t="str" cm="1">
        <f t="array" ref="F876">_xlfn.IFNA(_xlfn.IFS(CHPP_DELAY[[#This Row],[SCH MTN]]&lt;&gt;"","Scheduled",CHPP_DELAY[[#This Row],[UNSCH MTN]]&lt;&gt;"","Unscheduled"),"")</f>
        <v>Unscheduled</v>
      </c>
      <c r="G876" s="26">
        <f>24*(DAY(EOMONTH(CHPP_DELAY[[#This Row],[DATE]],0)))</f>
        <v>744</v>
      </c>
      <c r="H876" s="14">
        <v>0.85</v>
      </c>
      <c r="I876" s="14">
        <v>0.9</v>
      </c>
      <c r="J876" s="14"/>
      <c r="K876" s="14"/>
      <c r="L876" s="3">
        <v>45851</v>
      </c>
      <c r="M876" s="6">
        <v>0.6430555555555556</v>
      </c>
      <c r="N876" s="6">
        <v>0.70486111111111116</v>
      </c>
      <c r="O876" t="s">
        <v>35</v>
      </c>
      <c r="P876" t="s">
        <v>36</v>
      </c>
      <c r="Q876" s="11">
        <v>6.1805555555555558E-2</v>
      </c>
      <c r="S876" t="s">
        <v>155</v>
      </c>
      <c r="Y876" t="s">
        <v>118</v>
      </c>
      <c r="AA876" t="str" cm="1">
        <f t="array" ref="AA876">_xlfn.IFS(AND(CHPP_DELAY[[#This Row],[Column1]]="",CHPP_DELAY[[#This Row],[Column2]]=""),"",CHPP_DELAY[[#This Row],[Column1]]&lt;&gt;"",CHPP_DELAY[[#This Row],[Column1]],CHPP_DELAY[[#This Row],[Column2]]&lt;&gt;"",CHPP_DELAY[[#This Row],[Column2]])</f>
        <v>Sinks screen_sprayer_repair (due to sprayer broken)</v>
      </c>
    </row>
    <row r="877" spans="2:27" x14ac:dyDescent="0.25">
      <c r="B877" s="7">
        <f>_xlfn.ISOWEEKNUM(CHPP_DELAY[[#This Row],[DATE]])</f>
        <v>28</v>
      </c>
      <c r="C877" s="2" t="str">
        <f>UPPER(TEXT(MONTH(CHPP_DELAY[[#This Row],[DATE]])*29,"mmm"))</f>
        <v>JUL</v>
      </c>
      <c r="D877" s="27">
        <f>YEAR(CHPP_DELAY[[#This Row],[DATE]])</f>
        <v>2025</v>
      </c>
      <c r="E877" s="11">
        <f>(CHPP_DELAY[[#This Row],[START]]-CHPP_DELAY[[#This Row],[STOP]])*24</f>
        <v>0.13333333333333286</v>
      </c>
      <c r="F877" s="14" t="str" cm="1">
        <f t="array" ref="F877">_xlfn.IFNA(_xlfn.IFS(CHPP_DELAY[[#This Row],[SCH MTN]]&lt;&gt;"","Scheduled",CHPP_DELAY[[#This Row],[UNSCH MTN]]&lt;&gt;"","Unscheduled"),"")</f>
        <v>Unscheduled</v>
      </c>
      <c r="G877" s="26">
        <f>24*(DAY(EOMONTH(CHPP_DELAY[[#This Row],[DATE]],0)))</f>
        <v>744</v>
      </c>
      <c r="H877" s="14">
        <v>0.85</v>
      </c>
      <c r="I877" s="14">
        <v>0.9</v>
      </c>
      <c r="J877" s="14"/>
      <c r="K877" s="14"/>
      <c r="L877" s="3">
        <v>45851</v>
      </c>
      <c r="M877" s="6">
        <v>0.71388888888888891</v>
      </c>
      <c r="N877" s="6">
        <v>0.71944444444444444</v>
      </c>
      <c r="O877" t="s">
        <v>43</v>
      </c>
      <c r="P877" t="s">
        <v>44</v>
      </c>
      <c r="Q877" s="11">
        <v>5.5555555555555358E-3</v>
      </c>
      <c r="S877" t="s">
        <v>155</v>
      </c>
      <c r="Y877" t="s">
        <v>964</v>
      </c>
      <c r="AA877" t="str" cm="1">
        <f t="array" ref="AA877">_xlfn.IFS(AND(CHPP_DELAY[[#This Row],[Column1]]="",CHPP_DELAY[[#This Row],[Column2]]=""),"",CHPP_DELAY[[#This Row],[Column1]]&lt;&gt;"",CHPP_DELAY[[#This Row],[Column1]],CHPP_DELAY[[#This Row],[Column2]]&lt;&gt;"",CHPP_DELAY[[#This Row],[Column2]])</f>
        <v>HM cyclone_pressure_drop (due to clereance impeller hmc pump over due to clereance impeller hmc pump over &amp; plate contamination)</v>
      </c>
    </row>
    <row r="878" spans="2:27" x14ac:dyDescent="0.25">
      <c r="B878" s="7">
        <f>_xlfn.ISOWEEKNUM(CHPP_DELAY[[#This Row],[DATE]])</f>
        <v>28</v>
      </c>
      <c r="C878" s="2" t="str">
        <f>UPPER(TEXT(MONTH(CHPP_DELAY[[#This Row],[DATE]])*29,"mmm"))</f>
        <v>JUL</v>
      </c>
      <c r="D878" s="27">
        <f>YEAR(CHPP_DELAY[[#This Row],[DATE]])</f>
        <v>2025</v>
      </c>
      <c r="E878" s="11">
        <f>(CHPP_DELAY[[#This Row],[START]]-CHPP_DELAY[[#This Row],[STOP]])*24</f>
        <v>9.9999999999999645E-2</v>
      </c>
      <c r="F878" s="14" t="str" cm="1">
        <f t="array" ref="F878">_xlfn.IFNA(_xlfn.IFS(CHPP_DELAY[[#This Row],[SCH MTN]]&lt;&gt;"","Scheduled",CHPP_DELAY[[#This Row],[UNSCH MTN]]&lt;&gt;"","Unscheduled"),"")</f>
        <v>Unscheduled</v>
      </c>
      <c r="G878" s="26">
        <f>24*(DAY(EOMONTH(CHPP_DELAY[[#This Row],[DATE]],0)))</f>
        <v>744</v>
      </c>
      <c r="H878" s="14">
        <v>0.85</v>
      </c>
      <c r="I878" s="14">
        <v>0.9</v>
      </c>
      <c r="J878" s="14"/>
      <c r="K878" s="14"/>
      <c r="L878" s="3">
        <v>45851</v>
      </c>
      <c r="M878" s="6">
        <v>0.72361111111111109</v>
      </c>
      <c r="N878" s="6">
        <v>0.72777777777777775</v>
      </c>
      <c r="O878" t="s">
        <v>43</v>
      </c>
      <c r="P878" t="s">
        <v>44</v>
      </c>
      <c r="Q878" s="11">
        <v>4.1666666666666519E-3</v>
      </c>
      <c r="S878" t="s">
        <v>155</v>
      </c>
      <c r="Y878" t="s">
        <v>964</v>
      </c>
      <c r="AA878" t="str" cm="1">
        <f t="array" ref="AA878">_xlfn.IFS(AND(CHPP_DELAY[[#This Row],[Column1]]="",CHPP_DELAY[[#This Row],[Column2]]=""),"",CHPP_DELAY[[#This Row],[Column1]]&lt;&gt;"",CHPP_DELAY[[#This Row],[Column1]],CHPP_DELAY[[#This Row],[Column2]]&lt;&gt;"",CHPP_DELAY[[#This Row],[Column2]])</f>
        <v>HM cyclone_pressure_drop (due to clereance impeller hmc pump over due to clereance impeller hmc pump over &amp; plate contamination)</v>
      </c>
    </row>
    <row r="879" spans="2:27" x14ac:dyDescent="0.25">
      <c r="B879" s="7">
        <f>_xlfn.ISOWEEKNUM(CHPP_DELAY[[#This Row],[DATE]])</f>
        <v>28</v>
      </c>
      <c r="C879" s="2" t="str">
        <f>UPPER(TEXT(MONTH(CHPP_DELAY[[#This Row],[DATE]])*29,"mmm"))</f>
        <v>JUL</v>
      </c>
      <c r="D879" s="27">
        <f>YEAR(CHPP_DELAY[[#This Row],[DATE]])</f>
        <v>2025</v>
      </c>
      <c r="E879" s="11">
        <f>(CHPP_DELAY[[#This Row],[START]]-CHPP_DELAY[[#This Row],[STOP]])*24</f>
        <v>0.4499999999999984</v>
      </c>
      <c r="F879" s="14" t="str" cm="1">
        <f t="array" ref="F879">_xlfn.IFNA(_xlfn.IFS(CHPP_DELAY[[#This Row],[SCH MTN]]&lt;&gt;"","Scheduled",CHPP_DELAY[[#This Row],[UNSCH MTN]]&lt;&gt;"","Unscheduled"),"")</f>
        <v>Unscheduled</v>
      </c>
      <c r="G879" s="26">
        <f>24*(DAY(EOMONTH(CHPP_DELAY[[#This Row],[DATE]],0)))</f>
        <v>744</v>
      </c>
      <c r="H879" s="14">
        <v>0.85</v>
      </c>
      <c r="I879" s="14">
        <v>0.9</v>
      </c>
      <c r="J879" s="14"/>
      <c r="K879" s="14"/>
      <c r="L879" s="3">
        <v>45851</v>
      </c>
      <c r="M879" s="6">
        <v>0.74236111111111114</v>
      </c>
      <c r="N879" s="6">
        <v>0.76111111111111107</v>
      </c>
      <c r="O879" t="s">
        <v>134</v>
      </c>
      <c r="P879" t="s">
        <v>135</v>
      </c>
      <c r="Q879" s="11">
        <v>1.8749999999999933E-2</v>
      </c>
      <c r="S879" t="s">
        <v>155</v>
      </c>
      <c r="Y879" t="s">
        <v>965</v>
      </c>
      <c r="AA879" t="str" cm="1">
        <f t="array" ref="AA879">_xlfn.IFS(AND(CHPP_DELAY[[#This Row],[Column1]]="",CHPP_DELAY[[#This Row],[Column2]]=""),"",CHPP_DELAY[[#This Row],[Column1]]&lt;&gt;"",CHPP_DELAY[[#This Row],[Column1]],CHPP_DELAY[[#This Row],[Column2]]&lt;&gt;"",CHPP_DELAY[[#This Row],[Column2]])</f>
        <v>Vacuum pump_trip (under investigation)</v>
      </c>
    </row>
    <row r="880" spans="2:27" x14ac:dyDescent="0.25">
      <c r="B880" s="7">
        <f>_xlfn.ISOWEEKNUM(CHPP_DELAY[[#This Row],[DATE]])</f>
        <v>28</v>
      </c>
      <c r="C880" s="2" t="str">
        <f>UPPER(TEXT(MONTH(CHPP_DELAY[[#This Row],[DATE]])*29,"mmm"))</f>
        <v>JUL</v>
      </c>
      <c r="D880" s="27">
        <f>YEAR(CHPP_DELAY[[#This Row],[DATE]])</f>
        <v>2025</v>
      </c>
      <c r="E880" s="11">
        <f>(CHPP_DELAY[[#This Row],[START]]-CHPP_DELAY[[#This Row],[STOP]])*24</f>
        <v>0.36666666666666536</v>
      </c>
      <c r="F880" s="14" t="str" cm="1">
        <f t="array" ref="F880">_xlfn.IFNA(_xlfn.IFS(CHPP_DELAY[[#This Row],[SCH MTN]]&lt;&gt;"","Scheduled",CHPP_DELAY[[#This Row],[UNSCH MTN]]&lt;&gt;"","Unscheduled"),"")</f>
        <v>Unscheduled</v>
      </c>
      <c r="G880" s="26">
        <f>24*(DAY(EOMONTH(CHPP_DELAY[[#This Row],[DATE]],0)))</f>
        <v>744</v>
      </c>
      <c r="H880" s="14">
        <v>0.85</v>
      </c>
      <c r="I880" s="14">
        <v>0.9</v>
      </c>
      <c r="J880" s="14"/>
      <c r="K880" s="14"/>
      <c r="L880" s="3">
        <v>45851</v>
      </c>
      <c r="M880" s="6">
        <v>0.77013888888888893</v>
      </c>
      <c r="N880" s="6">
        <v>0.78541666666666665</v>
      </c>
      <c r="O880" t="s">
        <v>134</v>
      </c>
      <c r="P880" t="s">
        <v>135</v>
      </c>
      <c r="Q880" s="11">
        <v>1.5277777777777724E-2</v>
      </c>
      <c r="S880" t="s">
        <v>155</v>
      </c>
      <c r="Y880" t="s">
        <v>965</v>
      </c>
      <c r="AA880" t="str" cm="1">
        <f t="array" ref="AA880">_xlfn.IFS(AND(CHPP_DELAY[[#This Row],[Column1]]="",CHPP_DELAY[[#This Row],[Column2]]=""),"",CHPP_DELAY[[#This Row],[Column1]]&lt;&gt;"",CHPP_DELAY[[#This Row],[Column1]],CHPP_DELAY[[#This Row],[Column2]]&lt;&gt;"",CHPP_DELAY[[#This Row],[Column2]])</f>
        <v>Vacuum pump_trip (under investigation)</v>
      </c>
    </row>
    <row r="881" spans="2:27" x14ac:dyDescent="0.25">
      <c r="B881" s="7">
        <f>_xlfn.ISOWEEKNUM(CHPP_DELAY[[#This Row],[DATE]])</f>
        <v>28</v>
      </c>
      <c r="C881" s="2" t="str">
        <f>UPPER(TEXT(MONTH(CHPP_DELAY[[#This Row],[DATE]])*29,"mmm"))</f>
        <v>JUL</v>
      </c>
      <c r="D881" s="27">
        <f>YEAR(CHPP_DELAY[[#This Row],[DATE]])</f>
        <v>2025</v>
      </c>
      <c r="E881" s="11">
        <f>(CHPP_DELAY[[#This Row],[START]]-CHPP_DELAY[[#This Row],[STOP]])*24</f>
        <v>6.666666666666643E-2</v>
      </c>
      <c r="F881" s="14" t="str" cm="1">
        <f t="array" ref="F881">_xlfn.IFNA(_xlfn.IFS(CHPP_DELAY[[#This Row],[SCH MTN]]&lt;&gt;"","Scheduled",CHPP_DELAY[[#This Row],[UNSCH MTN]]&lt;&gt;"","Unscheduled"),"")</f>
        <v>Unscheduled</v>
      </c>
      <c r="G881" s="26">
        <f>24*(DAY(EOMONTH(CHPP_DELAY[[#This Row],[DATE]],0)))</f>
        <v>744</v>
      </c>
      <c r="H881" s="14">
        <v>0.85</v>
      </c>
      <c r="I881" s="14">
        <v>0.9</v>
      </c>
      <c r="J881" s="14"/>
      <c r="K881" s="14"/>
      <c r="L881" s="3">
        <v>45851</v>
      </c>
      <c r="M881" s="6">
        <v>0.80138888888888893</v>
      </c>
      <c r="N881" s="6">
        <v>0.8041666666666667</v>
      </c>
      <c r="O881" t="s">
        <v>43</v>
      </c>
      <c r="P881" t="s">
        <v>44</v>
      </c>
      <c r="Q881" s="11">
        <v>2.7777777777777679E-3</v>
      </c>
      <c r="S881" t="s">
        <v>155</v>
      </c>
      <c r="Y881" t="s">
        <v>963</v>
      </c>
      <c r="AA881" t="str" cm="1">
        <f t="array" ref="AA881">_xlfn.IFS(AND(CHPP_DELAY[[#This Row],[Column1]]="",CHPP_DELAY[[#This Row],[Column2]]=""),"",CHPP_DELAY[[#This Row],[Column1]]&lt;&gt;"",CHPP_DELAY[[#This Row],[Column1]],CHPP_DELAY[[#This Row],[Column2]]&lt;&gt;"",CHPP_DELAY[[#This Row],[Column2]])</f>
        <v>HM cyclone_pressure_drop (due to clereance impeller hmc pump over)</v>
      </c>
    </row>
    <row r="882" spans="2:27" x14ac:dyDescent="0.25">
      <c r="B882" s="7">
        <f>_xlfn.ISOWEEKNUM(CHPP_DELAY[[#This Row],[DATE]])</f>
        <v>28</v>
      </c>
      <c r="C882" s="2" t="str">
        <f>UPPER(TEXT(MONTH(CHPP_DELAY[[#This Row],[DATE]])*29,"mmm"))</f>
        <v>JUL</v>
      </c>
      <c r="D882" s="27">
        <f>YEAR(CHPP_DELAY[[#This Row],[DATE]])</f>
        <v>2025</v>
      </c>
      <c r="E882" s="11">
        <f>(CHPP_DELAY[[#This Row],[START]]-CHPP_DELAY[[#This Row],[STOP]])*24</f>
        <v>6.549999999999998</v>
      </c>
      <c r="F882" s="14" t="str" cm="1">
        <f t="array" ref="F882">_xlfn.IFNA(_xlfn.IFS(CHPP_DELAY[[#This Row],[SCH MTN]]&lt;&gt;"","Scheduled",CHPP_DELAY[[#This Row],[UNSCH MTN]]&lt;&gt;"","Unscheduled"),"")</f>
        <v>Unscheduled</v>
      </c>
      <c r="G882" s="26">
        <f>24*(DAY(EOMONTH(CHPP_DELAY[[#This Row],[DATE]],0)))</f>
        <v>744</v>
      </c>
      <c r="H882" s="14">
        <v>0.85</v>
      </c>
      <c r="I882" s="14">
        <v>0.9</v>
      </c>
      <c r="J882" s="14"/>
      <c r="K882" s="14"/>
      <c r="L882" s="3">
        <v>45851</v>
      </c>
      <c r="M882" s="6">
        <v>0.81041666666666667</v>
      </c>
      <c r="N882" s="6">
        <v>1.0833333333333333</v>
      </c>
      <c r="O882" t="s">
        <v>43</v>
      </c>
      <c r="P882" t="s">
        <v>44</v>
      </c>
      <c r="Q882" s="11">
        <v>0.27291666666666659</v>
      </c>
      <c r="S882" t="s">
        <v>155</v>
      </c>
      <c r="Y882" t="s">
        <v>963</v>
      </c>
      <c r="AA882" t="str" cm="1">
        <f t="array" ref="AA882">_xlfn.IFS(AND(CHPP_DELAY[[#This Row],[Column1]]="",CHPP_DELAY[[#This Row],[Column2]]=""),"",CHPP_DELAY[[#This Row],[Column1]]&lt;&gt;"",CHPP_DELAY[[#This Row],[Column1]],CHPP_DELAY[[#This Row],[Column2]]&lt;&gt;"",CHPP_DELAY[[#This Row],[Column2]])</f>
        <v>HM cyclone_pressure_drop (due to clereance impeller hmc pump over)</v>
      </c>
    </row>
    <row r="883" spans="2:27" x14ac:dyDescent="0.25">
      <c r="B883" s="7">
        <f>_xlfn.ISOWEEKNUM(CHPP_DELAY[[#This Row],[DATE]])</f>
        <v>28</v>
      </c>
      <c r="C883" s="2" t="str">
        <f>UPPER(TEXT(MONTH(CHPP_DELAY[[#This Row],[DATE]])*29,"mmm"))</f>
        <v>JUL</v>
      </c>
      <c r="D883" s="27">
        <f>YEAR(CHPP_DELAY[[#This Row],[DATE]])</f>
        <v>2025</v>
      </c>
      <c r="E883" s="11">
        <f>(CHPP_DELAY[[#This Row],[START]]-CHPP_DELAY[[#This Row],[STOP]])*24</f>
        <v>0.13333333333333819</v>
      </c>
      <c r="F883" s="14" t="str" cm="1">
        <f t="array" ref="F883">_xlfn.IFNA(_xlfn.IFS(CHPP_DELAY[[#This Row],[SCH MTN]]&lt;&gt;"","Scheduled",CHPP_DELAY[[#This Row],[UNSCH MTN]]&lt;&gt;"","Unscheduled"),"")</f>
        <v>Unscheduled</v>
      </c>
      <c r="G883" s="26">
        <f>24*(DAY(EOMONTH(CHPP_DELAY[[#This Row],[DATE]],0)))</f>
        <v>744</v>
      </c>
      <c r="H883" s="14">
        <v>0.85</v>
      </c>
      <c r="I883" s="14">
        <v>0.9</v>
      </c>
      <c r="J883" s="14"/>
      <c r="K883" s="14"/>
      <c r="L883" s="3">
        <v>45851</v>
      </c>
      <c r="M883" s="6">
        <v>1.1229166666666666</v>
      </c>
      <c r="N883" s="6">
        <v>1.1284722222222223</v>
      </c>
      <c r="O883" t="s">
        <v>19</v>
      </c>
      <c r="P883" t="s">
        <v>20</v>
      </c>
      <c r="Q883" s="11">
        <v>5.5555555555557579E-3</v>
      </c>
      <c r="S883" t="s">
        <v>155</v>
      </c>
      <c r="Y883" t="s">
        <v>123</v>
      </c>
      <c r="AA883" t="str" cm="1">
        <f t="array" ref="AA88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84" spans="2:27" x14ac:dyDescent="0.25">
      <c r="B884" s="7">
        <f>_xlfn.ISOWEEKNUM(CHPP_DELAY[[#This Row],[DATE]])</f>
        <v>28</v>
      </c>
      <c r="C884" s="2" t="str">
        <f>UPPER(TEXT(MONTH(CHPP_DELAY[[#This Row],[DATE]])*29,"mmm"))</f>
        <v>JUL</v>
      </c>
      <c r="D884" s="27">
        <f>YEAR(CHPP_DELAY[[#This Row],[DATE]])</f>
        <v>2025</v>
      </c>
      <c r="E884" s="11">
        <f>(CHPP_DELAY[[#This Row],[START]]-CHPP_DELAY[[#This Row],[STOP]])*24</f>
        <v>9.9999999999999645E-2</v>
      </c>
      <c r="F884" s="14" t="str" cm="1">
        <f t="array" ref="F884">_xlfn.IFNA(_xlfn.IFS(CHPP_DELAY[[#This Row],[SCH MTN]]&lt;&gt;"","Scheduled",CHPP_DELAY[[#This Row],[UNSCH MTN]]&lt;&gt;"","Unscheduled"),"")</f>
        <v>Unscheduled</v>
      </c>
      <c r="G884" s="26">
        <f>24*(DAY(EOMONTH(CHPP_DELAY[[#This Row],[DATE]],0)))</f>
        <v>744</v>
      </c>
      <c r="H884" s="14">
        <v>0.85</v>
      </c>
      <c r="I884" s="14">
        <v>0.9</v>
      </c>
      <c r="J884" s="14"/>
      <c r="K884" s="14"/>
      <c r="L884" s="3">
        <v>45851</v>
      </c>
      <c r="M884" s="6">
        <v>1.1708333333333334</v>
      </c>
      <c r="N884" s="6">
        <v>1.175</v>
      </c>
      <c r="O884" t="s">
        <v>19</v>
      </c>
      <c r="P884" t="s">
        <v>20</v>
      </c>
      <c r="Q884" s="11">
        <v>4.1666666666666519E-3</v>
      </c>
      <c r="S884" t="s">
        <v>155</v>
      </c>
      <c r="Y884" t="s">
        <v>123</v>
      </c>
      <c r="AA884" t="str" cm="1">
        <f t="array" ref="AA88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85" spans="2:27" x14ac:dyDescent="0.25">
      <c r="B885" s="7">
        <f>_xlfn.ISOWEEKNUM(CHPP_DELAY[[#This Row],[DATE]])</f>
        <v>29</v>
      </c>
      <c r="C885" s="2" t="str">
        <f>UPPER(TEXT(MONTH(CHPP_DELAY[[#This Row],[DATE]])*29,"mmm"))</f>
        <v>JUL</v>
      </c>
      <c r="D885" s="27">
        <f>YEAR(CHPP_DELAY[[#This Row],[DATE]])</f>
        <v>2025</v>
      </c>
      <c r="E885" s="11">
        <f>(CHPP_DELAY[[#This Row],[START]]-CHPP_DELAY[[#This Row],[STOP]])*24</f>
        <v>0.11666666666666758</v>
      </c>
      <c r="F885" s="14" t="str" cm="1">
        <f t="array" ref="F885">_xlfn.IFNA(_xlfn.IFS(CHPP_DELAY[[#This Row],[SCH MTN]]&lt;&gt;"","Scheduled",CHPP_DELAY[[#This Row],[UNSCH MTN]]&lt;&gt;"","Unscheduled"),"")</f>
        <v>Unscheduled</v>
      </c>
      <c r="G885" s="26">
        <f>24*(DAY(EOMONTH(CHPP_DELAY[[#This Row],[DATE]],0)))</f>
        <v>744</v>
      </c>
      <c r="H885" s="14">
        <v>0.85</v>
      </c>
      <c r="I885" s="14">
        <v>0.9</v>
      </c>
      <c r="J885" s="14"/>
      <c r="K885" s="14"/>
      <c r="L885" s="3">
        <v>45852</v>
      </c>
      <c r="M885" s="6">
        <v>0.28472222222222221</v>
      </c>
      <c r="N885" s="6">
        <v>0.28958333333333336</v>
      </c>
      <c r="O885" t="s">
        <v>19</v>
      </c>
      <c r="P885" t="s">
        <v>20</v>
      </c>
      <c r="Q885" s="11">
        <v>4.8611111111111494E-3</v>
      </c>
      <c r="S885" t="s">
        <v>155</v>
      </c>
      <c r="Y885" t="s">
        <v>123</v>
      </c>
      <c r="AA885" t="str" cm="1">
        <f t="array" ref="AA88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86" spans="2:27" x14ac:dyDescent="0.25">
      <c r="B886" s="7">
        <f>_xlfn.ISOWEEKNUM(CHPP_DELAY[[#This Row],[DATE]])</f>
        <v>29</v>
      </c>
      <c r="C886" s="2" t="str">
        <f>UPPER(TEXT(MONTH(CHPP_DELAY[[#This Row],[DATE]])*29,"mmm"))</f>
        <v>JUL</v>
      </c>
      <c r="D886" s="27">
        <f>YEAR(CHPP_DELAY[[#This Row],[DATE]])</f>
        <v>2025</v>
      </c>
      <c r="E886" s="11">
        <f>(CHPP_DELAY[[#This Row],[START]]-CHPP_DELAY[[#This Row],[STOP]])*24</f>
        <v>4.0833333333333321</v>
      </c>
      <c r="F886" s="14" t="str" cm="1">
        <f t="array" ref="F886">_xlfn.IFNA(_xlfn.IFS(CHPP_DELAY[[#This Row],[SCH MTN]]&lt;&gt;"","Scheduled",CHPP_DELAY[[#This Row],[UNSCH MTN]]&lt;&gt;"","Unscheduled"),"")</f>
        <v>Unscheduled</v>
      </c>
      <c r="G886" s="26">
        <f>24*(DAY(EOMONTH(CHPP_DELAY[[#This Row],[DATE]],0)))</f>
        <v>744</v>
      </c>
      <c r="H886" s="14">
        <v>0.85</v>
      </c>
      <c r="I886" s="14">
        <v>0.9</v>
      </c>
      <c r="J886" s="14"/>
      <c r="K886" s="14"/>
      <c r="L886" s="3">
        <v>45852</v>
      </c>
      <c r="M886" s="6">
        <v>0.33888888888888891</v>
      </c>
      <c r="N886" s="6">
        <v>0.50902777777777775</v>
      </c>
      <c r="O886" t="s">
        <v>83</v>
      </c>
      <c r="P886" t="s">
        <v>29</v>
      </c>
      <c r="Q886" s="11">
        <v>0.17013888888888884</v>
      </c>
      <c r="S886" t="s">
        <v>18</v>
      </c>
      <c r="Y886" t="s">
        <v>966</v>
      </c>
      <c r="AA886" t="str" cm="1">
        <f t="array" ref="AA886">_xlfn.IFS(AND(CHPP_DELAY[[#This Row],[Column1]]="",CHPP_DELAY[[#This Row],[Column2]]=""),"",CHPP_DELAY[[#This Row],[Column1]]&lt;&gt;"",CHPP_DELAY[[#This Row],[Column1]],CHPP_DELAY[[#This Row],[Column2]]&lt;&gt;"",CHPP_DELAY[[#This Row],[Column2]])</f>
        <v>Thickener_bed mass_high (due to underflow pump 1560 low performance)</v>
      </c>
    </row>
    <row r="887" spans="2:27" x14ac:dyDescent="0.25">
      <c r="B887" s="7">
        <f>_xlfn.ISOWEEKNUM(CHPP_DELAY[[#This Row],[DATE]])</f>
        <v>29</v>
      </c>
      <c r="C887" s="2" t="str">
        <f>UPPER(TEXT(MONTH(CHPP_DELAY[[#This Row],[DATE]])*29,"mmm"))</f>
        <v>JUL</v>
      </c>
      <c r="D887" s="27">
        <f>YEAR(CHPP_DELAY[[#This Row],[DATE]])</f>
        <v>2025</v>
      </c>
      <c r="E887" s="11">
        <f>(CHPP_DELAY[[#This Row],[START]]-CHPP_DELAY[[#This Row],[STOP]])*24</f>
        <v>9.9999999999999645E-2</v>
      </c>
      <c r="F887" s="14" t="str" cm="1">
        <f t="array" ref="F887">_xlfn.IFNA(_xlfn.IFS(CHPP_DELAY[[#This Row],[SCH MTN]]&lt;&gt;"","Scheduled",CHPP_DELAY[[#This Row],[UNSCH MTN]]&lt;&gt;"","Unscheduled"),"")</f>
        <v>Unscheduled</v>
      </c>
      <c r="G887" s="26">
        <f>24*(DAY(EOMONTH(CHPP_DELAY[[#This Row],[DATE]],0)))</f>
        <v>744</v>
      </c>
      <c r="H887" s="14">
        <v>0.85</v>
      </c>
      <c r="I887" s="14">
        <v>0.9</v>
      </c>
      <c r="J887" s="14"/>
      <c r="K887" s="14"/>
      <c r="L887" s="3">
        <v>45852</v>
      </c>
      <c r="M887" s="6">
        <v>0.67986111111111114</v>
      </c>
      <c r="N887" s="6">
        <v>0.68402777777777779</v>
      </c>
      <c r="O887" t="s">
        <v>19</v>
      </c>
      <c r="P887" t="s">
        <v>20</v>
      </c>
      <c r="Q887" s="11">
        <v>4.1666666666666519E-3</v>
      </c>
      <c r="S887" t="s">
        <v>155</v>
      </c>
      <c r="Y887" t="s">
        <v>123</v>
      </c>
      <c r="AA887" t="str" cm="1">
        <f t="array" ref="AA88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88" spans="2:27" x14ac:dyDescent="0.25">
      <c r="B888" s="7">
        <f>_xlfn.ISOWEEKNUM(CHPP_DELAY[[#This Row],[DATE]])</f>
        <v>29</v>
      </c>
      <c r="C888" s="2" t="str">
        <f>UPPER(TEXT(MONTH(CHPP_DELAY[[#This Row],[DATE]])*29,"mmm"))</f>
        <v>JUL</v>
      </c>
      <c r="D888" s="27">
        <f>YEAR(CHPP_DELAY[[#This Row],[DATE]])</f>
        <v>2025</v>
      </c>
      <c r="E888" s="11">
        <f>(CHPP_DELAY[[#This Row],[START]]-CHPP_DELAY[[#This Row],[STOP]])*24</f>
        <v>0.9833333333333325</v>
      </c>
      <c r="F888" s="14" t="str" cm="1">
        <f t="array" ref="F888">_xlfn.IFNA(_xlfn.IFS(CHPP_DELAY[[#This Row],[SCH MTN]]&lt;&gt;"","Scheduled",CHPP_DELAY[[#This Row],[UNSCH MTN]]&lt;&gt;"","Unscheduled"),"")</f>
        <v>Unscheduled</v>
      </c>
      <c r="G888" s="26">
        <f>24*(DAY(EOMONTH(CHPP_DELAY[[#This Row],[DATE]],0)))</f>
        <v>744</v>
      </c>
      <c r="H888" s="14">
        <v>0.85</v>
      </c>
      <c r="I888" s="14">
        <v>0.9</v>
      </c>
      <c r="J888" s="14"/>
      <c r="K888" s="14"/>
      <c r="L888" s="3">
        <v>45852</v>
      </c>
      <c r="M888" s="6">
        <v>0.68402777777777779</v>
      </c>
      <c r="N888" s="6">
        <v>0.72499999999999998</v>
      </c>
      <c r="O888" t="s">
        <v>16</v>
      </c>
      <c r="P888" t="s">
        <v>17</v>
      </c>
      <c r="Q888" s="11">
        <v>4.0972222222222188E-2</v>
      </c>
      <c r="S888" t="s">
        <v>155</v>
      </c>
      <c r="Y888" t="s">
        <v>967</v>
      </c>
      <c r="AA888" t="str" cm="1">
        <f t="array" ref="AA888">_xlfn.IFS(AND(CHPP_DELAY[[#This Row],[Column1]]="",CHPP_DELAY[[#This Row],[Column2]]=""),"",CHPP_DELAY[[#This Row],[Column1]]&lt;&gt;"",CHPP_DELAY[[#This Row],[Column1]],CHPP_DELAY[[#This Row],[Column2]]&lt;&gt;"",CHPP_DELAY[[#This Row],[Column2]])</f>
        <v>Desliming screen_clip side rail_replace (due to clip side rail detached)</v>
      </c>
    </row>
    <row r="889" spans="2:27" x14ac:dyDescent="0.25">
      <c r="B889" s="7">
        <f>_xlfn.ISOWEEKNUM(CHPP_DELAY[[#This Row],[DATE]])</f>
        <v>29</v>
      </c>
      <c r="C889" s="2" t="str">
        <f>UPPER(TEXT(MONTH(CHPP_DELAY[[#This Row],[DATE]])*29,"mmm"))</f>
        <v>JUL</v>
      </c>
      <c r="D889" s="27">
        <f>YEAR(CHPP_DELAY[[#This Row],[DATE]])</f>
        <v>2025</v>
      </c>
      <c r="E889" s="11">
        <f>(CHPP_DELAY[[#This Row],[START]]-CHPP_DELAY[[#This Row],[STOP]])*24</f>
        <v>8.3333333333333037E-2</v>
      </c>
      <c r="F889" s="14" t="str" cm="1">
        <f t="array" ref="F889">_xlfn.IFNA(_xlfn.IFS(CHPP_DELAY[[#This Row],[SCH MTN]]&lt;&gt;"","Scheduled",CHPP_DELAY[[#This Row],[UNSCH MTN]]&lt;&gt;"","Unscheduled"),"")</f>
        <v>Unscheduled</v>
      </c>
      <c r="G889" s="26">
        <f>24*(DAY(EOMONTH(CHPP_DELAY[[#This Row],[DATE]],0)))</f>
        <v>744</v>
      </c>
      <c r="H889" s="14">
        <v>0.85</v>
      </c>
      <c r="I889" s="14">
        <v>0.9</v>
      </c>
      <c r="J889" s="14"/>
      <c r="K889" s="14"/>
      <c r="L889" s="3">
        <v>45852</v>
      </c>
      <c r="M889" s="6">
        <v>0.75763888888888886</v>
      </c>
      <c r="N889" s="6">
        <v>0.76111111111111107</v>
      </c>
      <c r="O889" t="s">
        <v>19</v>
      </c>
      <c r="P889" t="s">
        <v>20</v>
      </c>
      <c r="Q889" s="11">
        <v>3.4722222222222099E-3</v>
      </c>
      <c r="S889" t="s">
        <v>155</v>
      </c>
      <c r="Y889" t="s">
        <v>123</v>
      </c>
      <c r="AA889" t="str" cm="1">
        <f t="array" ref="AA88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90" spans="2:27" x14ac:dyDescent="0.25">
      <c r="B890" s="7">
        <f>_xlfn.ISOWEEKNUM(CHPP_DELAY[[#This Row],[DATE]])</f>
        <v>29</v>
      </c>
      <c r="C890" s="2" t="str">
        <f>UPPER(TEXT(MONTH(CHPP_DELAY[[#This Row],[DATE]])*29,"mmm"))</f>
        <v>JUL</v>
      </c>
      <c r="D890" s="27">
        <f>YEAR(CHPP_DELAY[[#This Row],[DATE]])</f>
        <v>2025</v>
      </c>
      <c r="E890" s="11">
        <f>(CHPP_DELAY[[#This Row],[START]]-CHPP_DELAY[[#This Row],[STOP]])*24</f>
        <v>0.13333333333333286</v>
      </c>
      <c r="F890" s="14" t="str" cm="1">
        <f t="array" ref="F890">_xlfn.IFNA(_xlfn.IFS(CHPP_DELAY[[#This Row],[SCH MTN]]&lt;&gt;"","Scheduled",CHPP_DELAY[[#This Row],[UNSCH MTN]]&lt;&gt;"","Unscheduled"),"")</f>
        <v>Unscheduled</v>
      </c>
      <c r="G890" s="26">
        <f>24*(DAY(EOMONTH(CHPP_DELAY[[#This Row],[DATE]],0)))</f>
        <v>744</v>
      </c>
      <c r="H890" s="14">
        <v>0.85</v>
      </c>
      <c r="I890" s="14">
        <v>0.9</v>
      </c>
      <c r="J890" s="14"/>
      <c r="K890" s="14"/>
      <c r="L890" s="3">
        <v>45852</v>
      </c>
      <c r="M890" s="6">
        <v>1.0104166666666667</v>
      </c>
      <c r="N890" s="6">
        <v>1.0159722222222223</v>
      </c>
      <c r="O890" t="s">
        <v>23</v>
      </c>
      <c r="P890" t="s">
        <v>24</v>
      </c>
      <c r="Q890" s="11">
        <v>5.5555555555555358E-3</v>
      </c>
      <c r="S890" t="s">
        <v>155</v>
      </c>
      <c r="Y890" t="s">
        <v>968</v>
      </c>
      <c r="AA890" t="str" cm="1">
        <f t="array" ref="AA890">_xlfn.IFS(AND(CHPP_DELAY[[#This Row],[Column1]]="",CHPP_DELAY[[#This Row],[Column2]]=""),"",CHPP_DELAY[[#This Row],[Column1]]&lt;&gt;"",CHPP_DELAY[[#This Row],[Column1]],CHPP_DELAY[[#This Row],[Column2]]&lt;&gt;"",CHPP_DELAY[[#This Row],[Column2]])</f>
        <v>Reject transfer conveyor_trip (due to error level reject bin)</v>
      </c>
    </row>
    <row r="891" spans="2:27" x14ac:dyDescent="0.25">
      <c r="B891" s="7">
        <f>_xlfn.ISOWEEKNUM(CHPP_DELAY[[#This Row],[DATE]])</f>
        <v>29</v>
      </c>
      <c r="C891" s="2" t="str">
        <f>UPPER(TEXT(MONTH(CHPP_DELAY[[#This Row],[DATE]])*29,"mmm"))</f>
        <v>JUL</v>
      </c>
      <c r="D891" s="27">
        <f>YEAR(CHPP_DELAY[[#This Row],[DATE]])</f>
        <v>2025</v>
      </c>
      <c r="E891" s="11">
        <f>(CHPP_DELAY[[#This Row],[START]]-CHPP_DELAY[[#This Row],[STOP]])*24</f>
        <v>0.75</v>
      </c>
      <c r="F891" s="14" t="str" cm="1">
        <f t="array" ref="F891">_xlfn.IFNA(_xlfn.IFS(CHPP_DELAY[[#This Row],[SCH MTN]]&lt;&gt;"","Scheduled",CHPP_DELAY[[#This Row],[UNSCH MTN]]&lt;&gt;"","Unscheduled"),"")</f>
        <v>Unscheduled</v>
      </c>
      <c r="G891" s="26">
        <f>24*(DAY(EOMONTH(CHPP_DELAY[[#This Row],[DATE]],0)))</f>
        <v>744</v>
      </c>
      <c r="H891" s="14">
        <v>0.85</v>
      </c>
      <c r="I891" s="14">
        <v>0.9</v>
      </c>
      <c r="J891" s="14"/>
      <c r="K891" s="14"/>
      <c r="L891" s="3">
        <v>45853</v>
      </c>
      <c r="M891" s="6">
        <v>0.25138888888888888</v>
      </c>
      <c r="N891" s="6">
        <v>0.28263888888888888</v>
      </c>
      <c r="O891" t="s">
        <v>16</v>
      </c>
      <c r="P891" t="s">
        <v>17</v>
      </c>
      <c r="Q891" s="11">
        <v>3.125E-2</v>
      </c>
      <c r="S891" t="s">
        <v>155</v>
      </c>
      <c r="Y891" t="s">
        <v>183</v>
      </c>
      <c r="AA891" t="str" cm="1">
        <f t="array" ref="AA891">_xlfn.IFS(AND(CHPP_DELAY[[#This Row],[Column1]]="",CHPP_DELAY[[#This Row],[Column2]]=""),"",CHPP_DELAY[[#This Row],[Column1]]&lt;&gt;"",CHPP_DELAY[[#This Row],[Column1]],CHPP_DELAY[[#This Row],[Column2]]&lt;&gt;"",CHPP_DELAY[[#This Row],[Column2]])</f>
        <v>Desliming screen_panel_replace (due to panel broken)</v>
      </c>
    </row>
    <row r="892" spans="2:27" x14ac:dyDescent="0.25">
      <c r="B892" s="7">
        <f>_xlfn.ISOWEEKNUM(CHPP_DELAY[[#This Row],[DATE]])</f>
        <v>29</v>
      </c>
      <c r="C892" s="2" t="str">
        <f>UPPER(TEXT(MONTH(CHPP_DELAY[[#This Row],[DATE]])*29,"mmm"))</f>
        <v>JUL</v>
      </c>
      <c r="D892" s="27">
        <f>YEAR(CHPP_DELAY[[#This Row],[DATE]])</f>
        <v>2025</v>
      </c>
      <c r="E892" s="11">
        <f>(CHPP_DELAY[[#This Row],[START]]-CHPP_DELAY[[#This Row],[STOP]])*24</f>
        <v>8.3333333333333037E-2</v>
      </c>
      <c r="F892" s="14" t="str" cm="1">
        <f t="array" ref="F892">_xlfn.IFNA(_xlfn.IFS(CHPP_DELAY[[#This Row],[SCH MTN]]&lt;&gt;"","Scheduled",CHPP_DELAY[[#This Row],[UNSCH MTN]]&lt;&gt;"","Unscheduled"),"")</f>
        <v>Unscheduled</v>
      </c>
      <c r="G892" s="26">
        <f>24*(DAY(EOMONTH(CHPP_DELAY[[#This Row],[DATE]],0)))</f>
        <v>744</v>
      </c>
      <c r="H892" s="14">
        <v>0.85</v>
      </c>
      <c r="I892" s="14">
        <v>0.9</v>
      </c>
      <c r="J892" s="14"/>
      <c r="K892" s="14"/>
      <c r="L892" s="3">
        <v>45853</v>
      </c>
      <c r="M892" s="6">
        <v>0.58333333333333337</v>
      </c>
      <c r="N892" s="6">
        <v>0.58680555555555558</v>
      </c>
      <c r="O892" t="s">
        <v>19</v>
      </c>
      <c r="P892" t="s">
        <v>20</v>
      </c>
      <c r="Q892" s="11">
        <v>3.4722222222222099E-3</v>
      </c>
      <c r="S892" t="s">
        <v>155</v>
      </c>
      <c r="Y892" t="s">
        <v>123</v>
      </c>
      <c r="AA892" t="str" cm="1">
        <f t="array" ref="AA89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93" spans="2:27" x14ac:dyDescent="0.25">
      <c r="B893" s="7">
        <f>_xlfn.ISOWEEKNUM(CHPP_DELAY[[#This Row],[DATE]])</f>
        <v>29</v>
      </c>
      <c r="C893" s="2" t="str">
        <f>UPPER(TEXT(MONTH(CHPP_DELAY[[#This Row],[DATE]])*29,"mmm"))</f>
        <v>JUL</v>
      </c>
      <c r="D893" s="27">
        <f>YEAR(CHPP_DELAY[[#This Row],[DATE]])</f>
        <v>2025</v>
      </c>
      <c r="E893" s="11">
        <f>(CHPP_DELAY[[#This Row],[START]]-CHPP_DELAY[[#This Row],[STOP]])*24</f>
        <v>8.3333333333333037E-2</v>
      </c>
      <c r="F893" s="14" t="str" cm="1">
        <f t="array" ref="F893">_xlfn.IFNA(_xlfn.IFS(CHPP_DELAY[[#This Row],[SCH MTN]]&lt;&gt;"","Scheduled",CHPP_DELAY[[#This Row],[UNSCH MTN]]&lt;&gt;"","Unscheduled"),"")</f>
        <v>Unscheduled</v>
      </c>
      <c r="G893" s="26">
        <f>24*(DAY(EOMONTH(CHPP_DELAY[[#This Row],[DATE]],0)))</f>
        <v>744</v>
      </c>
      <c r="H893" s="14">
        <v>0.85</v>
      </c>
      <c r="I893" s="14">
        <v>0.9</v>
      </c>
      <c r="J893" s="14"/>
      <c r="K893" s="14"/>
      <c r="L893" s="3">
        <v>45853</v>
      </c>
      <c r="M893" s="6">
        <v>0.63124999999999998</v>
      </c>
      <c r="N893" s="6">
        <v>0.63472222222222219</v>
      </c>
      <c r="O893" t="s">
        <v>19</v>
      </c>
      <c r="P893" t="s">
        <v>20</v>
      </c>
      <c r="Q893" s="11">
        <v>3.4722222222222099E-3</v>
      </c>
      <c r="S893" t="s">
        <v>155</v>
      </c>
      <c r="Y893" t="s">
        <v>123</v>
      </c>
      <c r="AA893" t="str" cm="1">
        <f t="array" ref="AA89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94" spans="2:27" x14ac:dyDescent="0.25">
      <c r="B894" s="7">
        <f>_xlfn.ISOWEEKNUM(CHPP_DELAY[[#This Row],[DATE]])</f>
        <v>29</v>
      </c>
      <c r="C894" s="2" t="str">
        <f>UPPER(TEXT(MONTH(CHPP_DELAY[[#This Row],[DATE]])*29,"mmm"))</f>
        <v>JUL</v>
      </c>
      <c r="D894" s="27">
        <f>YEAR(CHPP_DELAY[[#This Row],[DATE]])</f>
        <v>2025</v>
      </c>
      <c r="E894" s="11">
        <f>(CHPP_DELAY[[#This Row],[START]]-CHPP_DELAY[[#This Row],[STOP]])*24</f>
        <v>0.11666666666666892</v>
      </c>
      <c r="F894" s="14" t="str" cm="1">
        <f t="array" ref="F894">_xlfn.IFNA(_xlfn.IFS(CHPP_DELAY[[#This Row],[SCH MTN]]&lt;&gt;"","Scheduled",CHPP_DELAY[[#This Row],[UNSCH MTN]]&lt;&gt;"","Unscheduled"),"")</f>
        <v>Unscheduled</v>
      </c>
      <c r="G894" s="26">
        <f>24*(DAY(EOMONTH(CHPP_DELAY[[#This Row],[DATE]],0)))</f>
        <v>744</v>
      </c>
      <c r="H894" s="14">
        <v>0.85</v>
      </c>
      <c r="I894" s="14">
        <v>0.9</v>
      </c>
      <c r="J894" s="14"/>
      <c r="K894" s="14"/>
      <c r="L894" s="3">
        <v>45853</v>
      </c>
      <c r="M894" s="6">
        <v>0.63888888888888884</v>
      </c>
      <c r="N894" s="6">
        <v>0.64375000000000004</v>
      </c>
      <c r="O894" t="s">
        <v>19</v>
      </c>
      <c r="P894" t="s">
        <v>20</v>
      </c>
      <c r="Q894" s="11">
        <v>4.8611111111112049E-3</v>
      </c>
      <c r="S894" t="s">
        <v>155</v>
      </c>
      <c r="Y894" t="s">
        <v>123</v>
      </c>
      <c r="AA894" t="str" cm="1">
        <f t="array" ref="AA89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95" spans="2:27" x14ac:dyDescent="0.25">
      <c r="B895" s="7">
        <f>_xlfn.ISOWEEKNUM(CHPP_DELAY[[#This Row],[DATE]])</f>
        <v>29</v>
      </c>
      <c r="C895" s="2" t="str">
        <f>UPPER(TEXT(MONTH(CHPP_DELAY[[#This Row],[DATE]])*29,"mmm"))</f>
        <v>JUL</v>
      </c>
      <c r="D895" s="27">
        <f>YEAR(CHPP_DELAY[[#This Row],[DATE]])</f>
        <v>2025</v>
      </c>
      <c r="E895" s="11">
        <f>(CHPP_DELAY[[#This Row],[START]]-CHPP_DELAY[[#This Row],[STOP]])*24</f>
        <v>8.3333333333333037E-2</v>
      </c>
      <c r="F895" s="14" t="str" cm="1">
        <f t="array" ref="F895">_xlfn.IFNA(_xlfn.IFS(CHPP_DELAY[[#This Row],[SCH MTN]]&lt;&gt;"","Scheduled",CHPP_DELAY[[#This Row],[UNSCH MTN]]&lt;&gt;"","Unscheduled"),"")</f>
        <v>Unscheduled</v>
      </c>
      <c r="G895" s="26">
        <f>24*(DAY(EOMONTH(CHPP_DELAY[[#This Row],[DATE]],0)))</f>
        <v>744</v>
      </c>
      <c r="H895" s="14">
        <v>0.85</v>
      </c>
      <c r="I895" s="14">
        <v>0.9</v>
      </c>
      <c r="J895" s="14"/>
      <c r="K895" s="14"/>
      <c r="L895" s="3">
        <v>45853</v>
      </c>
      <c r="M895" s="6">
        <v>0.64861111111111114</v>
      </c>
      <c r="N895" s="6">
        <v>0.65208333333333335</v>
      </c>
      <c r="O895" t="s">
        <v>19</v>
      </c>
      <c r="P895" t="s">
        <v>20</v>
      </c>
      <c r="Q895" s="11">
        <v>3.4722222222222099E-3</v>
      </c>
      <c r="S895" t="s">
        <v>155</v>
      </c>
      <c r="Y895" t="s">
        <v>123</v>
      </c>
      <c r="AA895" t="str" cm="1">
        <f t="array" ref="AA89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896" spans="2:27" x14ac:dyDescent="0.25">
      <c r="B896" s="7">
        <f>_xlfn.ISOWEEKNUM(CHPP_DELAY[[#This Row],[DATE]])</f>
        <v>29</v>
      </c>
      <c r="C896" s="2" t="str">
        <f>UPPER(TEXT(MONTH(CHPP_DELAY[[#This Row],[DATE]])*29,"mmm"))</f>
        <v>JUL</v>
      </c>
      <c r="D896" s="27">
        <f>YEAR(CHPP_DELAY[[#This Row],[DATE]])</f>
        <v>2025</v>
      </c>
      <c r="E896" s="11">
        <f>(CHPP_DELAY[[#This Row],[START]]-CHPP_DELAY[[#This Row],[STOP]])*24</f>
        <v>0.20000000000000195</v>
      </c>
      <c r="F896" s="14" t="str" cm="1">
        <f t="array" ref="F896">_xlfn.IFNA(_xlfn.IFS(CHPP_DELAY[[#This Row],[SCH MTN]]&lt;&gt;"","Scheduled",CHPP_DELAY[[#This Row],[UNSCH MTN]]&lt;&gt;"","Unscheduled"),"")</f>
        <v>Unscheduled</v>
      </c>
      <c r="G896" s="26">
        <f>24*(DAY(EOMONTH(CHPP_DELAY[[#This Row],[DATE]],0)))</f>
        <v>744</v>
      </c>
      <c r="H896" s="14">
        <v>0.85</v>
      </c>
      <c r="I896" s="14">
        <v>0.9</v>
      </c>
      <c r="J896" s="14"/>
      <c r="K896" s="14"/>
      <c r="L896" s="3">
        <v>45853</v>
      </c>
      <c r="M896" s="6">
        <v>0.66527777777777775</v>
      </c>
      <c r="N896" s="6">
        <v>0.67361111111111116</v>
      </c>
      <c r="O896" t="s">
        <v>134</v>
      </c>
      <c r="P896" t="s">
        <v>135</v>
      </c>
      <c r="Q896" s="11">
        <v>8.3333333333334147E-3</v>
      </c>
      <c r="S896" t="s">
        <v>155</v>
      </c>
      <c r="Y896" t="s">
        <v>969</v>
      </c>
      <c r="AA896" t="str" cm="1">
        <f t="array" ref="AA896">_xlfn.IFS(AND(CHPP_DELAY[[#This Row],[Column1]]="",CHPP_DELAY[[#This Row],[Column2]]=""),"",CHPP_DELAY[[#This Row],[Column1]]&lt;&gt;"",CHPP_DELAY[[#This Row],[Column1]],CHPP_DELAY[[#This Row],[Column2]]&lt;&gt;"",CHPP_DELAY[[#This Row],[Column2]])</f>
        <v>Vacuum pump_trip (due to leakage vacuum pump)</v>
      </c>
    </row>
    <row r="897" spans="2:27" x14ac:dyDescent="0.25">
      <c r="B897" s="7">
        <f>_xlfn.ISOWEEKNUM(CHPP_DELAY[[#This Row],[DATE]])</f>
        <v>29</v>
      </c>
      <c r="C897" s="2" t="str">
        <f>UPPER(TEXT(MONTH(CHPP_DELAY[[#This Row],[DATE]])*29,"mmm"))</f>
        <v>JUL</v>
      </c>
      <c r="D897" s="27">
        <f>YEAR(CHPP_DELAY[[#This Row],[DATE]])</f>
        <v>2025</v>
      </c>
      <c r="E897" s="11">
        <f>(CHPP_DELAY[[#This Row],[START]]-CHPP_DELAY[[#This Row],[STOP]])*24</f>
        <v>0.33333333333333481</v>
      </c>
      <c r="F897" s="14" t="str" cm="1">
        <f t="array" ref="F897">_xlfn.IFNA(_xlfn.IFS(CHPP_DELAY[[#This Row],[SCH MTN]]&lt;&gt;"","Scheduled",CHPP_DELAY[[#This Row],[UNSCH MTN]]&lt;&gt;"","Unscheduled"),"")</f>
        <v>Unscheduled</v>
      </c>
      <c r="G897" s="26">
        <f>24*(DAY(EOMONTH(CHPP_DELAY[[#This Row],[DATE]],0)))</f>
        <v>744</v>
      </c>
      <c r="H897" s="14">
        <v>0.85</v>
      </c>
      <c r="I897" s="14">
        <v>0.9</v>
      </c>
      <c r="J897" s="14"/>
      <c r="K897" s="14"/>
      <c r="L897" s="3">
        <v>45853</v>
      </c>
      <c r="M897" s="6">
        <v>0.69027777777777777</v>
      </c>
      <c r="N897" s="6">
        <v>0.70416666666666672</v>
      </c>
      <c r="O897" t="s">
        <v>134</v>
      </c>
      <c r="P897" t="s">
        <v>135</v>
      </c>
      <c r="Q897" s="11">
        <v>1.3888888888888951E-2</v>
      </c>
      <c r="S897" t="s">
        <v>155</v>
      </c>
      <c r="Y897" t="s">
        <v>969</v>
      </c>
      <c r="AA897" t="str" cm="1">
        <f t="array" ref="AA897">_xlfn.IFS(AND(CHPP_DELAY[[#This Row],[Column1]]="",CHPP_DELAY[[#This Row],[Column2]]=""),"",CHPP_DELAY[[#This Row],[Column1]]&lt;&gt;"",CHPP_DELAY[[#This Row],[Column1]],CHPP_DELAY[[#This Row],[Column2]]&lt;&gt;"",CHPP_DELAY[[#This Row],[Column2]])</f>
        <v>Vacuum pump_trip (due to leakage vacuum pump)</v>
      </c>
    </row>
    <row r="898" spans="2:27" x14ac:dyDescent="0.25">
      <c r="B898" s="7">
        <f>_xlfn.ISOWEEKNUM(CHPP_DELAY[[#This Row],[DATE]])</f>
        <v>29</v>
      </c>
      <c r="C898" s="2" t="str">
        <f>UPPER(TEXT(MONTH(CHPP_DELAY[[#This Row],[DATE]])*29,"mmm"))</f>
        <v>JUL</v>
      </c>
      <c r="D898" s="27">
        <f>YEAR(CHPP_DELAY[[#This Row],[DATE]])</f>
        <v>2025</v>
      </c>
      <c r="E898" s="11">
        <f>(CHPP_DELAY[[#This Row],[START]]-CHPP_DELAY[[#This Row],[STOP]])*24</f>
        <v>0.21666666666666656</v>
      </c>
      <c r="F898" s="14" t="str" cm="1">
        <f t="array" ref="F898">_xlfn.IFNA(_xlfn.IFS(CHPP_DELAY[[#This Row],[SCH MTN]]&lt;&gt;"","Scheduled",CHPP_DELAY[[#This Row],[UNSCH MTN]]&lt;&gt;"","Unscheduled"),"")</f>
        <v/>
      </c>
      <c r="G898" s="26">
        <f>24*(DAY(EOMONTH(CHPP_DELAY[[#This Row],[DATE]],0)))</f>
        <v>744</v>
      </c>
      <c r="H898" s="14">
        <v>0.85</v>
      </c>
      <c r="I898" s="14">
        <v>0.9</v>
      </c>
      <c r="J898" s="14"/>
      <c r="K898" s="14"/>
      <c r="L898" s="3">
        <v>45853</v>
      </c>
      <c r="M898" s="6">
        <v>8.4722222222222227E-2</v>
      </c>
      <c r="N898" s="6">
        <v>9.375E-2</v>
      </c>
      <c r="O898" t="s">
        <v>79</v>
      </c>
      <c r="P898" t="s">
        <v>80</v>
      </c>
      <c r="Q898" s="11">
        <v>9.0277777777777735E-3</v>
      </c>
      <c r="V898" t="s">
        <v>161</v>
      </c>
      <c r="Y898" t="s">
        <v>182</v>
      </c>
      <c r="AA898" t="str" cm="1">
        <f t="array" ref="AA898">_xlfn.IFS(AND(CHPP_DELAY[[#This Row],[Column1]]="",CHPP_DELAY[[#This Row],[Column2]]=""),"",CHPP_DELAY[[#This Row],[Column1]]&lt;&gt;"",CHPP_DELAY[[#This Row],[Column1]],CHPP_DELAY[[#This Row],[Column2]]&lt;&gt;"",CHPP_DELAY[[#This Row],[Column2]])</f>
        <v>Tertiary sizer_chute_block (due to sticky material)</v>
      </c>
    </row>
    <row r="899" spans="2:27" x14ac:dyDescent="0.25">
      <c r="B899" s="7">
        <f>_xlfn.ISOWEEKNUM(CHPP_DELAY[[#This Row],[DATE]])</f>
        <v>29</v>
      </c>
      <c r="C899" s="2" t="str">
        <f>UPPER(TEXT(MONTH(CHPP_DELAY[[#This Row],[DATE]])*29,"mmm"))</f>
        <v>JUL</v>
      </c>
      <c r="D899" s="27">
        <f>YEAR(CHPP_DELAY[[#This Row],[DATE]])</f>
        <v>2025</v>
      </c>
      <c r="E899" s="11">
        <f>(CHPP_DELAY[[#This Row],[START]]-CHPP_DELAY[[#This Row],[STOP]])*24</f>
        <v>0.13333333333333353</v>
      </c>
      <c r="F899" s="14" t="str" cm="1">
        <f t="array" ref="F899">_xlfn.IFNA(_xlfn.IFS(CHPP_DELAY[[#This Row],[SCH MTN]]&lt;&gt;"","Scheduled",CHPP_DELAY[[#This Row],[UNSCH MTN]]&lt;&gt;"","Unscheduled"),"")</f>
        <v>Unscheduled</v>
      </c>
      <c r="G899" s="26">
        <f>24*(DAY(EOMONTH(CHPP_DELAY[[#This Row],[DATE]],0)))</f>
        <v>744</v>
      </c>
      <c r="H899" s="14">
        <v>0.85</v>
      </c>
      <c r="I899" s="14">
        <v>0.9</v>
      </c>
      <c r="J899" s="14"/>
      <c r="K899" s="14"/>
      <c r="L899" s="3">
        <v>45853</v>
      </c>
      <c r="M899" s="6">
        <v>0.22847222222222222</v>
      </c>
      <c r="N899" s="6">
        <v>0.23402777777777778</v>
      </c>
      <c r="O899" t="s">
        <v>638</v>
      </c>
      <c r="P899" t="s">
        <v>415</v>
      </c>
      <c r="Q899" s="11">
        <v>5.5555555555555636E-3</v>
      </c>
      <c r="S899" t="s">
        <v>155</v>
      </c>
      <c r="Y899" t="s">
        <v>970</v>
      </c>
      <c r="AA899" t="str" cm="1">
        <f t="array" ref="AA899">_xlfn.IFS(AND(CHPP_DELAY[[#This Row],[Column1]]="",CHPP_DELAY[[#This Row],[Column2]]=""),"",CHPP_DELAY[[#This Row],[Column1]]&lt;&gt;"",CHPP_DELAY[[#This Row],[Column1]],CHPP_DELAY[[#This Row],[Column2]]&lt;&gt;"",CHPP_DELAY[[#This Row],[Column2]])</f>
        <v>Flotation blower_trip (due to wet condition)</v>
      </c>
    </row>
    <row r="900" spans="2:27" x14ac:dyDescent="0.25">
      <c r="B900" s="7">
        <f>_xlfn.ISOWEEKNUM(CHPP_DELAY[[#This Row],[DATE]])</f>
        <v>29</v>
      </c>
      <c r="C900" s="2" t="str">
        <f>UPPER(TEXT(MONTH(CHPP_DELAY[[#This Row],[DATE]])*29,"mmm"))</f>
        <v>JUL</v>
      </c>
      <c r="D900" s="27">
        <f>YEAR(CHPP_DELAY[[#This Row],[DATE]])</f>
        <v>2025</v>
      </c>
      <c r="E900" s="11">
        <f>(CHPP_DELAY[[#This Row],[START]]-CHPP_DELAY[[#This Row],[STOP]])*24</f>
        <v>0.70000000000000018</v>
      </c>
      <c r="F900" s="14" t="str" cm="1">
        <f t="array" ref="F900">_xlfn.IFNA(_xlfn.IFS(CHPP_DELAY[[#This Row],[SCH MTN]]&lt;&gt;"","Scheduled",CHPP_DELAY[[#This Row],[UNSCH MTN]]&lt;&gt;"","Unscheduled"),"")</f>
        <v/>
      </c>
      <c r="G900" s="26">
        <f>24*(DAY(EOMONTH(CHPP_DELAY[[#This Row],[DATE]],0)))</f>
        <v>744</v>
      </c>
      <c r="H900" s="14">
        <v>0.85</v>
      </c>
      <c r="I900" s="14">
        <v>0.9</v>
      </c>
      <c r="J900" s="14"/>
      <c r="K900" s="14"/>
      <c r="L900" s="3">
        <v>45854</v>
      </c>
      <c r="M900" s="6">
        <v>0.3</v>
      </c>
      <c r="N900" s="6">
        <v>0.32916666666666666</v>
      </c>
      <c r="O900" t="s">
        <v>81</v>
      </c>
      <c r="P900" t="s">
        <v>82</v>
      </c>
      <c r="Q900" s="11">
        <v>2.9166666666666674E-2</v>
      </c>
      <c r="V900" t="s">
        <v>175</v>
      </c>
      <c r="Y900" t="s">
        <v>928</v>
      </c>
      <c r="AA900" t="str" cm="1">
        <f t="array" ref="AA900">_xlfn.IFS(AND(CHPP_DELAY[[#This Row],[Column1]]="",CHPP_DELAY[[#This Row],[Column2]]=""),"",CHPP_DELAY[[#This Row],[Column1]]&lt;&gt;"",CHPP_DELAY[[#This Row],[Column1]],CHPP_DELAY[[#This Row],[Column2]]&lt;&gt;"",CHPP_DELAY[[#This Row],[Column2]])</f>
        <v>Plant feed bin_low level (due to lack of rehandling units)</v>
      </c>
    </row>
    <row r="901" spans="2:27" x14ac:dyDescent="0.25">
      <c r="B901" s="7">
        <f>_xlfn.ISOWEEKNUM(CHPP_DELAY[[#This Row],[DATE]])</f>
        <v>29</v>
      </c>
      <c r="C901" s="2" t="str">
        <f>UPPER(TEXT(MONTH(CHPP_DELAY[[#This Row],[DATE]])*29,"mmm"))</f>
        <v>JUL</v>
      </c>
      <c r="D901" s="27">
        <f>YEAR(CHPP_DELAY[[#This Row],[DATE]])</f>
        <v>2025</v>
      </c>
      <c r="E901" s="11">
        <f>(CHPP_DELAY[[#This Row],[START]]-CHPP_DELAY[[#This Row],[STOP]])*24</f>
        <v>0.13333333333333286</v>
      </c>
      <c r="F901" s="14" t="str" cm="1">
        <f t="array" ref="F901">_xlfn.IFNA(_xlfn.IFS(CHPP_DELAY[[#This Row],[SCH MTN]]&lt;&gt;"","Scheduled",CHPP_DELAY[[#This Row],[UNSCH MTN]]&lt;&gt;"","Unscheduled"),"")</f>
        <v>Unscheduled</v>
      </c>
      <c r="G901" s="26">
        <f>24*(DAY(EOMONTH(CHPP_DELAY[[#This Row],[DATE]],0)))</f>
        <v>744</v>
      </c>
      <c r="H901" s="14">
        <v>0.85</v>
      </c>
      <c r="I901" s="14">
        <v>0.9</v>
      </c>
      <c r="J901" s="14"/>
      <c r="K901" s="14"/>
      <c r="L901" s="3">
        <v>45854</v>
      </c>
      <c r="M901" s="6">
        <v>0.43888888888888888</v>
      </c>
      <c r="N901" s="6">
        <v>0.44444444444444442</v>
      </c>
      <c r="O901" t="s">
        <v>638</v>
      </c>
      <c r="P901" t="s">
        <v>415</v>
      </c>
      <c r="Q901" s="11">
        <v>5.5555555555555358E-3</v>
      </c>
      <c r="S901" t="s">
        <v>155</v>
      </c>
      <c r="Y901" t="s">
        <v>970</v>
      </c>
      <c r="AA901" t="str" cm="1">
        <f t="array" ref="AA901">_xlfn.IFS(AND(CHPP_DELAY[[#This Row],[Column1]]="",CHPP_DELAY[[#This Row],[Column2]]=""),"",CHPP_DELAY[[#This Row],[Column1]]&lt;&gt;"",CHPP_DELAY[[#This Row],[Column1]],CHPP_DELAY[[#This Row],[Column2]]&lt;&gt;"",CHPP_DELAY[[#This Row],[Column2]])</f>
        <v>Flotation blower_trip (due to wet condition)</v>
      </c>
    </row>
    <row r="902" spans="2:27" x14ac:dyDescent="0.25">
      <c r="B902" s="7">
        <f>_xlfn.ISOWEEKNUM(CHPP_DELAY[[#This Row],[DATE]])</f>
        <v>29</v>
      </c>
      <c r="C902" s="2" t="str">
        <f>UPPER(TEXT(MONTH(CHPP_DELAY[[#This Row],[DATE]])*29,"mmm"))</f>
        <v>JUL</v>
      </c>
      <c r="D902" s="27">
        <f>YEAR(CHPP_DELAY[[#This Row],[DATE]])</f>
        <v>2025</v>
      </c>
      <c r="E902" s="11">
        <f>(CHPP_DELAY[[#This Row],[START]]-CHPP_DELAY[[#This Row],[STOP]])*24</f>
        <v>0.3666666666666667</v>
      </c>
      <c r="F902" s="14" t="str" cm="1">
        <f t="array" ref="F902">_xlfn.IFNA(_xlfn.IFS(CHPP_DELAY[[#This Row],[SCH MTN]]&lt;&gt;"","Scheduled",CHPP_DELAY[[#This Row],[UNSCH MTN]]&lt;&gt;"","Unscheduled"),"")</f>
        <v/>
      </c>
      <c r="G902" s="26">
        <f>24*(DAY(EOMONTH(CHPP_DELAY[[#This Row],[DATE]],0)))</f>
        <v>744</v>
      </c>
      <c r="H902" s="14">
        <v>0.85</v>
      </c>
      <c r="I902" s="14">
        <v>0.9</v>
      </c>
      <c r="J902" s="14"/>
      <c r="K902" s="14"/>
      <c r="L902" s="3">
        <v>45854</v>
      </c>
      <c r="M902" s="6">
        <v>0.46041666666666664</v>
      </c>
      <c r="N902" s="6">
        <v>0.47569444444444442</v>
      </c>
      <c r="O902" t="s">
        <v>81</v>
      </c>
      <c r="P902" t="s">
        <v>82</v>
      </c>
      <c r="Q902" s="11">
        <v>1.5277777777777779E-2</v>
      </c>
      <c r="V902" t="s">
        <v>175</v>
      </c>
      <c r="Y902" t="s">
        <v>928</v>
      </c>
      <c r="AA902" t="str" cm="1">
        <f t="array" ref="AA902">_xlfn.IFS(AND(CHPP_DELAY[[#This Row],[Column1]]="",CHPP_DELAY[[#This Row],[Column2]]=""),"",CHPP_DELAY[[#This Row],[Column1]]&lt;&gt;"",CHPP_DELAY[[#This Row],[Column1]],CHPP_DELAY[[#This Row],[Column2]]&lt;&gt;"",CHPP_DELAY[[#This Row],[Column2]])</f>
        <v>Plant feed bin_low level (due to lack of rehandling units)</v>
      </c>
    </row>
    <row r="903" spans="2:27" x14ac:dyDescent="0.25">
      <c r="B903" s="7">
        <f>_xlfn.ISOWEEKNUM(CHPP_DELAY[[#This Row],[DATE]])</f>
        <v>29</v>
      </c>
      <c r="C903" s="2" t="str">
        <f>UPPER(TEXT(MONTH(CHPP_DELAY[[#This Row],[DATE]])*29,"mmm"))</f>
        <v>JUL</v>
      </c>
      <c r="D903" s="27">
        <f>YEAR(CHPP_DELAY[[#This Row],[DATE]])</f>
        <v>2025</v>
      </c>
      <c r="E903" s="11">
        <f>(CHPP_DELAY[[#This Row],[START]]-CHPP_DELAY[[#This Row],[STOP]])*24</f>
        <v>0.13333333333333552</v>
      </c>
      <c r="F903" s="14" t="str" cm="1">
        <f t="array" ref="F903">_xlfn.IFNA(_xlfn.IFS(CHPP_DELAY[[#This Row],[SCH MTN]]&lt;&gt;"","Scheduled",CHPP_DELAY[[#This Row],[UNSCH MTN]]&lt;&gt;"","Unscheduled"),"")</f>
        <v>Unscheduled</v>
      </c>
      <c r="G903" s="26">
        <f>24*(DAY(EOMONTH(CHPP_DELAY[[#This Row],[DATE]],0)))</f>
        <v>744</v>
      </c>
      <c r="H903" s="14">
        <v>0.85</v>
      </c>
      <c r="I903" s="14">
        <v>0.9</v>
      </c>
      <c r="J903" s="14"/>
      <c r="K903" s="14"/>
      <c r="L903" s="3">
        <v>45854</v>
      </c>
      <c r="M903" s="6">
        <v>0.73124999999999996</v>
      </c>
      <c r="N903" s="6">
        <v>0.7368055555555556</v>
      </c>
      <c r="O903" t="s">
        <v>638</v>
      </c>
      <c r="P903" t="s">
        <v>415</v>
      </c>
      <c r="Q903" s="11">
        <v>5.5555555555556468E-3</v>
      </c>
      <c r="S903" t="s">
        <v>155</v>
      </c>
      <c r="Y903" t="s">
        <v>970</v>
      </c>
      <c r="AA903" t="str" cm="1">
        <f t="array" ref="AA903">_xlfn.IFS(AND(CHPP_DELAY[[#This Row],[Column1]]="",CHPP_DELAY[[#This Row],[Column2]]=""),"",CHPP_DELAY[[#This Row],[Column1]]&lt;&gt;"",CHPP_DELAY[[#This Row],[Column1]],CHPP_DELAY[[#This Row],[Column2]]&lt;&gt;"",CHPP_DELAY[[#This Row],[Column2]])</f>
        <v>Flotation blower_trip (due to wet condition)</v>
      </c>
    </row>
    <row r="904" spans="2:27" x14ac:dyDescent="0.25">
      <c r="B904" s="7">
        <f>_xlfn.ISOWEEKNUM(CHPP_DELAY[[#This Row],[DATE]])</f>
        <v>29</v>
      </c>
      <c r="C904" s="2" t="str">
        <f>UPPER(TEXT(MONTH(CHPP_DELAY[[#This Row],[DATE]])*29,"mmm"))</f>
        <v>JUL</v>
      </c>
      <c r="D904" s="27">
        <f>YEAR(CHPP_DELAY[[#This Row],[DATE]])</f>
        <v>2025</v>
      </c>
      <c r="E904" s="11">
        <f>(CHPP_DELAY[[#This Row],[START]]-CHPP_DELAY[[#This Row],[STOP]])*24</f>
        <v>0.10000000000000031</v>
      </c>
      <c r="F904" s="14" t="str" cm="1">
        <f t="array" ref="F904">_xlfn.IFNA(_xlfn.IFS(CHPP_DELAY[[#This Row],[SCH MTN]]&lt;&gt;"","Scheduled",CHPP_DELAY[[#This Row],[UNSCH MTN]]&lt;&gt;"","Unscheduled"),"")</f>
        <v>Unscheduled</v>
      </c>
      <c r="G904" s="26">
        <f>24*(DAY(EOMONTH(CHPP_DELAY[[#This Row],[DATE]],0)))</f>
        <v>744</v>
      </c>
      <c r="H904" s="14">
        <v>0.85</v>
      </c>
      <c r="I904" s="14">
        <v>0.9</v>
      </c>
      <c r="J904" s="14"/>
      <c r="K904" s="14"/>
      <c r="L904" s="3">
        <v>45854</v>
      </c>
      <c r="M904" s="6">
        <v>0.16527777777777777</v>
      </c>
      <c r="N904" s="6">
        <v>0.16944444444444445</v>
      </c>
      <c r="O904" t="s">
        <v>19</v>
      </c>
      <c r="P904" t="s">
        <v>20</v>
      </c>
      <c r="Q904" s="11">
        <v>4.1666666666666796E-3</v>
      </c>
      <c r="S904" t="s">
        <v>155</v>
      </c>
      <c r="Y904" t="s">
        <v>123</v>
      </c>
      <c r="AA904" t="str" cm="1">
        <f t="array" ref="AA90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905" spans="2:27" x14ac:dyDescent="0.25">
      <c r="B905" s="7">
        <f>_xlfn.ISOWEEKNUM(CHPP_DELAY[[#This Row],[DATE]])</f>
        <v>29</v>
      </c>
      <c r="C905" s="2" t="str">
        <f>UPPER(TEXT(MONTH(CHPP_DELAY[[#This Row],[DATE]])*29,"mmm"))</f>
        <v>JUL</v>
      </c>
      <c r="D905" s="27">
        <f>YEAR(CHPP_DELAY[[#This Row],[DATE]])</f>
        <v>2025</v>
      </c>
      <c r="E905" s="11">
        <f>(CHPP_DELAY[[#This Row],[START]]-CHPP_DELAY[[#This Row],[STOP]])*24</f>
        <v>0.86666666666666692</v>
      </c>
      <c r="F905" s="14" t="str" cm="1">
        <f t="array" ref="F905">_xlfn.IFNA(_xlfn.IFS(CHPP_DELAY[[#This Row],[SCH MTN]]&lt;&gt;"","Scheduled",CHPP_DELAY[[#This Row],[UNSCH MTN]]&lt;&gt;"","Unscheduled"),"")</f>
        <v/>
      </c>
      <c r="G905" s="26">
        <f>24*(DAY(EOMONTH(CHPP_DELAY[[#This Row],[DATE]],0)))</f>
        <v>744</v>
      </c>
      <c r="H905" s="14">
        <v>0.85</v>
      </c>
      <c r="I905" s="14">
        <v>0.9</v>
      </c>
      <c r="J905" s="14"/>
      <c r="K905" s="14"/>
      <c r="L905" s="3">
        <v>45854</v>
      </c>
      <c r="M905" s="6">
        <v>0.20277777777777778</v>
      </c>
      <c r="N905" s="6">
        <v>0.2388888888888889</v>
      </c>
      <c r="O905" t="s">
        <v>81</v>
      </c>
      <c r="P905" t="s">
        <v>82</v>
      </c>
      <c r="Q905" s="11">
        <v>3.6111111111111122E-2</v>
      </c>
      <c r="V905" t="s">
        <v>171</v>
      </c>
      <c r="Y905" t="s">
        <v>822</v>
      </c>
      <c r="AA905" t="str" cm="1">
        <f t="array" ref="AA905">_xlfn.IFS(AND(CHPP_DELAY[[#This Row],[Column1]]="",CHPP_DELAY[[#This Row],[Column2]]=""),"",CHPP_DELAY[[#This Row],[Column1]]&lt;&gt;"",CHPP_DELAY[[#This Row],[Column1]],CHPP_DELAY[[#This Row],[Column2]]&lt;&gt;"",CHPP_DELAY[[#This Row],[Column2]])</f>
        <v>Plant feed bin_low level (due to Loader refueling)</v>
      </c>
    </row>
    <row r="906" spans="2:27" x14ac:dyDescent="0.25">
      <c r="B906" s="7">
        <f>_xlfn.ISOWEEKNUM(CHPP_DELAY[[#This Row],[DATE]])</f>
        <v>29</v>
      </c>
      <c r="C906" s="2" t="str">
        <f>UPPER(TEXT(MONTH(CHPP_DELAY[[#This Row],[DATE]])*29,"mmm"))</f>
        <v>JUL</v>
      </c>
      <c r="D906" s="27">
        <f>YEAR(CHPP_DELAY[[#This Row],[DATE]])</f>
        <v>2025</v>
      </c>
      <c r="E906" s="11">
        <f>(CHPP_DELAY[[#This Row],[START]]-CHPP_DELAY[[#This Row],[STOP]])*24</f>
        <v>0.88333333333333419</v>
      </c>
      <c r="F906" s="14" t="str" cm="1">
        <f t="array" ref="F906">_xlfn.IFNA(_xlfn.IFS(CHPP_DELAY[[#This Row],[SCH MTN]]&lt;&gt;"","Scheduled",CHPP_DELAY[[#This Row],[UNSCH MTN]]&lt;&gt;"","Unscheduled"),"")</f>
        <v/>
      </c>
      <c r="G906" s="26">
        <f>24*(DAY(EOMONTH(CHPP_DELAY[[#This Row],[DATE]],0)))</f>
        <v>744</v>
      </c>
      <c r="H906" s="14">
        <v>0.85</v>
      </c>
      <c r="I906" s="14">
        <v>0.9</v>
      </c>
      <c r="J906" s="14"/>
      <c r="K906" s="14"/>
      <c r="L906" s="3">
        <v>45855</v>
      </c>
      <c r="M906" s="6">
        <v>0.2722222222222222</v>
      </c>
      <c r="N906" s="6">
        <v>0.30902777777777779</v>
      </c>
      <c r="O906" t="s">
        <v>81</v>
      </c>
      <c r="P906" t="s">
        <v>82</v>
      </c>
      <c r="Q906" s="11">
        <v>3.6805555555555591E-2</v>
      </c>
      <c r="V906" t="s">
        <v>171</v>
      </c>
      <c r="Y906" t="s">
        <v>822</v>
      </c>
      <c r="AA906" t="str" cm="1">
        <f t="array" ref="AA906">_xlfn.IFS(AND(CHPP_DELAY[[#This Row],[Column1]]="",CHPP_DELAY[[#This Row],[Column2]]=""),"",CHPP_DELAY[[#This Row],[Column1]]&lt;&gt;"",CHPP_DELAY[[#This Row],[Column1]],CHPP_DELAY[[#This Row],[Column2]]&lt;&gt;"",CHPP_DELAY[[#This Row],[Column2]])</f>
        <v>Plant feed bin_low level (due to Loader refueling)</v>
      </c>
    </row>
    <row r="907" spans="2:27" x14ac:dyDescent="0.25">
      <c r="B907" s="7">
        <f>_xlfn.ISOWEEKNUM(CHPP_DELAY[[#This Row],[DATE]])</f>
        <v>29</v>
      </c>
      <c r="C907" s="2" t="str">
        <f>UPPER(TEXT(MONTH(CHPP_DELAY[[#This Row],[DATE]])*29,"mmm"))</f>
        <v>JUL</v>
      </c>
      <c r="D907" s="27">
        <f>YEAR(CHPP_DELAY[[#This Row],[DATE]])</f>
        <v>2025</v>
      </c>
      <c r="E907" s="11">
        <f>(CHPP_DELAY[[#This Row],[START]]-CHPP_DELAY[[#This Row],[STOP]])*24</f>
        <v>0.89999999999999947</v>
      </c>
      <c r="F907" s="14" t="str" cm="1">
        <f t="array" ref="F907">_xlfn.IFNA(_xlfn.IFS(CHPP_DELAY[[#This Row],[SCH MTN]]&lt;&gt;"","Scheduled",CHPP_DELAY[[#This Row],[UNSCH MTN]]&lt;&gt;"","Unscheduled"),"")</f>
        <v>Scheduled</v>
      </c>
      <c r="G907" s="26">
        <f>24*(DAY(EOMONTH(CHPP_DELAY[[#This Row],[DATE]],0)))</f>
        <v>744</v>
      </c>
      <c r="H907" s="14">
        <v>0.85</v>
      </c>
      <c r="I907" s="14">
        <v>0.9</v>
      </c>
      <c r="J907" s="14"/>
      <c r="K907" s="14"/>
      <c r="L907" s="3">
        <v>45855</v>
      </c>
      <c r="M907" s="6">
        <v>0.30902777777777779</v>
      </c>
      <c r="N907" s="6">
        <v>0.34652777777777777</v>
      </c>
      <c r="O907" t="s">
        <v>13</v>
      </c>
      <c r="P907" t="s">
        <v>58</v>
      </c>
      <c r="Q907" s="11">
        <v>3.7499999999999978E-2</v>
      </c>
      <c r="R907" t="s">
        <v>13</v>
      </c>
      <c r="Y907" t="s">
        <v>185</v>
      </c>
      <c r="AA907" t="str" cm="1">
        <f t="array" ref="AA907">_xlfn.IFS(AND(CHPP_DELAY[[#This Row],[Column1]]="",CHPP_DELAY[[#This Row],[Column2]]=""),"",CHPP_DELAY[[#This Row],[Column1]]&lt;&gt;"",CHPP_DELAY[[#This Row],[Column1]],CHPP_DELAY[[#This Row],[Column2]]&lt;&gt;"",CHPP_DELAY[[#This Row],[Column2]])</f>
        <v>Maintenance day</v>
      </c>
    </row>
    <row r="908" spans="2:27" x14ac:dyDescent="0.25">
      <c r="B908" s="7">
        <f>_xlfn.ISOWEEKNUM(CHPP_DELAY[[#This Row],[DATE]])</f>
        <v>29</v>
      </c>
      <c r="C908" s="2" t="str">
        <f>UPPER(TEXT(MONTH(CHPP_DELAY[[#This Row],[DATE]])*29,"mmm"))</f>
        <v>JUL</v>
      </c>
      <c r="D908" s="27">
        <f>YEAR(CHPP_DELAY[[#This Row],[DATE]])</f>
        <v>2025</v>
      </c>
      <c r="E908" s="11">
        <f>(CHPP_DELAY[[#This Row],[START]]-CHPP_DELAY[[#This Row],[STOP]])*24</f>
        <v>1.2333333333333329</v>
      </c>
      <c r="F908" s="14" t="str" cm="1">
        <f t="array" ref="F908">_xlfn.IFNA(_xlfn.IFS(CHPP_DELAY[[#This Row],[SCH MTN]]&lt;&gt;"","Scheduled",CHPP_DELAY[[#This Row],[UNSCH MTN]]&lt;&gt;"","Unscheduled"),"")</f>
        <v/>
      </c>
      <c r="G908" s="26">
        <f>24*(DAY(EOMONTH(CHPP_DELAY[[#This Row],[DATE]],0)))</f>
        <v>744</v>
      </c>
      <c r="H908" s="14">
        <v>0.85</v>
      </c>
      <c r="I908" s="14">
        <v>0.9</v>
      </c>
      <c r="J908" s="14"/>
      <c r="K908" s="14"/>
      <c r="L908" s="3">
        <v>45855</v>
      </c>
      <c r="M908" s="6">
        <v>0.40902777777777777</v>
      </c>
      <c r="N908" s="6">
        <v>0.46041666666666664</v>
      </c>
      <c r="O908" t="s">
        <v>81</v>
      </c>
      <c r="P908" t="s">
        <v>82</v>
      </c>
      <c r="Q908" s="11">
        <v>5.1388888888888873E-2</v>
      </c>
      <c r="V908" t="s">
        <v>171</v>
      </c>
      <c r="Y908" t="s">
        <v>822</v>
      </c>
      <c r="AA908" t="str" cm="1">
        <f t="array" ref="AA908">_xlfn.IFS(AND(CHPP_DELAY[[#This Row],[Column1]]="",CHPP_DELAY[[#This Row],[Column2]]=""),"",CHPP_DELAY[[#This Row],[Column1]]&lt;&gt;"",CHPP_DELAY[[#This Row],[Column1]],CHPP_DELAY[[#This Row],[Column2]]&lt;&gt;"",CHPP_DELAY[[#This Row],[Column2]])</f>
        <v>Plant feed bin_low level (due to Loader refueling)</v>
      </c>
    </row>
    <row r="909" spans="2:27" x14ac:dyDescent="0.25">
      <c r="B909" s="7">
        <f>_xlfn.ISOWEEKNUM(CHPP_DELAY[[#This Row],[DATE]])</f>
        <v>29</v>
      </c>
      <c r="C909" s="2" t="str">
        <f>UPPER(TEXT(MONTH(CHPP_DELAY[[#This Row],[DATE]])*29,"mmm"))</f>
        <v>JUL</v>
      </c>
      <c r="D909" s="27">
        <f>YEAR(CHPP_DELAY[[#This Row],[DATE]])</f>
        <v>2025</v>
      </c>
      <c r="E909" s="11">
        <f>(CHPP_DELAY[[#This Row],[START]]-CHPP_DELAY[[#This Row],[STOP]])*24</f>
        <v>0.18333333333333535</v>
      </c>
      <c r="F909" s="14" t="str" cm="1">
        <f t="array" ref="F909">_xlfn.IFNA(_xlfn.IFS(CHPP_DELAY[[#This Row],[SCH MTN]]&lt;&gt;"","Scheduled",CHPP_DELAY[[#This Row],[UNSCH MTN]]&lt;&gt;"","Unscheduled"),"")</f>
        <v>Unscheduled</v>
      </c>
      <c r="G909" s="26">
        <f>24*(DAY(EOMONTH(CHPP_DELAY[[#This Row],[DATE]],0)))</f>
        <v>744</v>
      </c>
      <c r="H909" s="14">
        <v>0.85</v>
      </c>
      <c r="I909" s="14">
        <v>0.9</v>
      </c>
      <c r="J909" s="14"/>
      <c r="K909" s="14"/>
      <c r="L909" s="3">
        <v>45855</v>
      </c>
      <c r="M909" s="6">
        <v>0.66736111111111107</v>
      </c>
      <c r="N909" s="6">
        <v>0.67500000000000004</v>
      </c>
      <c r="O909" t="s">
        <v>16</v>
      </c>
      <c r="P909" t="s">
        <v>17</v>
      </c>
      <c r="Q909" s="11">
        <v>7.6388888888889728E-3</v>
      </c>
      <c r="S909" t="s">
        <v>18</v>
      </c>
      <c r="Y909" t="s">
        <v>956</v>
      </c>
      <c r="AA909" t="str" cm="1">
        <f t="array" ref="AA909">_xlfn.IFS(AND(CHPP_DELAY[[#This Row],[Column1]]="",CHPP_DELAY[[#This Row],[Column2]]=""),"",CHPP_DELAY[[#This Row],[Column1]]&lt;&gt;"",CHPP_DELAY[[#This Row],[Column1]],CHPP_DELAY[[#This Row],[Column2]]&lt;&gt;"",CHPP_DELAY[[#This Row],[Column2]])</f>
        <v>Desliming screen_grizzly_block (due to oversized material)</v>
      </c>
    </row>
    <row r="910" spans="2:27" x14ac:dyDescent="0.25">
      <c r="B910" s="7">
        <f>_xlfn.ISOWEEKNUM(CHPP_DELAY[[#This Row],[DATE]])</f>
        <v>29</v>
      </c>
      <c r="C910" s="2" t="str">
        <f>UPPER(TEXT(MONTH(CHPP_DELAY[[#This Row],[DATE]])*29,"mmm"))</f>
        <v>JUL</v>
      </c>
      <c r="D910" s="27">
        <f>YEAR(CHPP_DELAY[[#This Row],[DATE]])</f>
        <v>2025</v>
      </c>
      <c r="E910" s="11">
        <f>(CHPP_DELAY[[#This Row],[START]]-CHPP_DELAY[[#This Row],[STOP]])*24</f>
        <v>0.46666666666666767</v>
      </c>
      <c r="F910" s="14" t="str" cm="1">
        <f t="array" ref="F910">_xlfn.IFNA(_xlfn.IFS(CHPP_DELAY[[#This Row],[SCH MTN]]&lt;&gt;"","Scheduled",CHPP_DELAY[[#This Row],[UNSCH MTN]]&lt;&gt;"","Unscheduled"),"")</f>
        <v>Unscheduled</v>
      </c>
      <c r="G910" s="26">
        <f>24*(DAY(EOMONTH(CHPP_DELAY[[#This Row],[DATE]],0)))</f>
        <v>744</v>
      </c>
      <c r="H910" s="14">
        <v>0.85</v>
      </c>
      <c r="I910" s="14">
        <v>0.9</v>
      </c>
      <c r="J910" s="14"/>
      <c r="K910" s="14"/>
      <c r="L910" s="3">
        <v>45855</v>
      </c>
      <c r="M910" s="6">
        <v>0.84236111111111112</v>
      </c>
      <c r="N910" s="6">
        <v>0.8618055555555556</v>
      </c>
      <c r="O910" t="s">
        <v>16</v>
      </c>
      <c r="P910" t="s">
        <v>17</v>
      </c>
      <c r="Q910" s="11">
        <v>1.9444444444444486E-2</v>
      </c>
      <c r="S910" t="s">
        <v>18</v>
      </c>
      <c r="Y910" t="s">
        <v>956</v>
      </c>
      <c r="AA910" t="str" cm="1">
        <f t="array" ref="AA910">_xlfn.IFS(AND(CHPP_DELAY[[#This Row],[Column1]]="",CHPP_DELAY[[#This Row],[Column2]]=""),"",CHPP_DELAY[[#This Row],[Column1]]&lt;&gt;"",CHPP_DELAY[[#This Row],[Column1]],CHPP_DELAY[[#This Row],[Column2]]&lt;&gt;"",CHPP_DELAY[[#This Row],[Column2]])</f>
        <v>Desliming screen_grizzly_block (due to oversized material)</v>
      </c>
    </row>
    <row r="911" spans="2:27" x14ac:dyDescent="0.25">
      <c r="B911" s="7">
        <f>_xlfn.ISOWEEKNUM(CHPP_DELAY[[#This Row],[DATE]])</f>
        <v>29</v>
      </c>
      <c r="C911" s="2" t="str">
        <f>UPPER(TEXT(MONTH(CHPP_DELAY[[#This Row],[DATE]])*29,"mmm"))</f>
        <v>JUL</v>
      </c>
      <c r="D911" s="27">
        <f>YEAR(CHPP_DELAY[[#This Row],[DATE]])</f>
        <v>2025</v>
      </c>
      <c r="E911" s="11">
        <f>(CHPP_DELAY[[#This Row],[START]]-CHPP_DELAY[[#This Row],[STOP]])*24</f>
        <v>6.666666666666643E-2</v>
      </c>
      <c r="F911" s="14" t="str" cm="1">
        <f t="array" ref="F911">_xlfn.IFNA(_xlfn.IFS(CHPP_DELAY[[#This Row],[SCH MTN]]&lt;&gt;"","Scheduled",CHPP_DELAY[[#This Row],[UNSCH MTN]]&lt;&gt;"","Unscheduled"),"")</f>
        <v>Unscheduled</v>
      </c>
      <c r="G911" s="26">
        <f>24*(DAY(EOMONTH(CHPP_DELAY[[#This Row],[DATE]],0)))</f>
        <v>744</v>
      </c>
      <c r="H911" s="14">
        <v>0.85</v>
      </c>
      <c r="I911" s="14">
        <v>0.9</v>
      </c>
      <c r="J911" s="14"/>
      <c r="K911" s="14"/>
      <c r="L911" s="3">
        <v>45855</v>
      </c>
      <c r="M911" s="6">
        <v>1.0041666666666667</v>
      </c>
      <c r="N911" s="6">
        <v>1.0069444444444444</v>
      </c>
      <c r="O911" t="s">
        <v>16</v>
      </c>
      <c r="P911" t="s">
        <v>17</v>
      </c>
      <c r="Q911" s="11">
        <v>2.7777777777777679E-3</v>
      </c>
      <c r="S911" t="s">
        <v>18</v>
      </c>
      <c r="Y911" t="s">
        <v>956</v>
      </c>
      <c r="AA911" t="str" cm="1">
        <f t="array" ref="AA911">_xlfn.IFS(AND(CHPP_DELAY[[#This Row],[Column1]]="",CHPP_DELAY[[#This Row],[Column2]]=""),"",CHPP_DELAY[[#This Row],[Column1]]&lt;&gt;"",CHPP_DELAY[[#This Row],[Column1]],CHPP_DELAY[[#This Row],[Column2]]&lt;&gt;"",CHPP_DELAY[[#This Row],[Column2]])</f>
        <v>Desliming screen_grizzly_block (due to oversized material)</v>
      </c>
    </row>
    <row r="912" spans="2:27" x14ac:dyDescent="0.25">
      <c r="B912" s="7">
        <f>_xlfn.ISOWEEKNUM(CHPP_DELAY[[#This Row],[DATE]])</f>
        <v>29</v>
      </c>
      <c r="C912" s="2" t="str">
        <f>UPPER(TEXT(MONTH(CHPP_DELAY[[#This Row],[DATE]])*29,"mmm"))</f>
        <v>JUL</v>
      </c>
      <c r="D912" s="27">
        <f>YEAR(CHPP_DELAY[[#This Row],[DATE]])</f>
        <v>2025</v>
      </c>
      <c r="E912" s="11">
        <f>(CHPP_DELAY[[#This Row],[START]]-CHPP_DELAY[[#This Row],[STOP]])*24</f>
        <v>0.16666666666666607</v>
      </c>
      <c r="F912" s="14" t="str" cm="1">
        <f t="array" ref="F912">_xlfn.IFNA(_xlfn.IFS(CHPP_DELAY[[#This Row],[SCH MTN]]&lt;&gt;"","Scheduled",CHPP_DELAY[[#This Row],[UNSCH MTN]]&lt;&gt;"","Unscheduled"),"")</f>
        <v/>
      </c>
      <c r="G912" s="26">
        <f>24*(DAY(EOMONTH(CHPP_DELAY[[#This Row],[DATE]],0)))</f>
        <v>744</v>
      </c>
      <c r="H912" s="14">
        <v>0.85</v>
      </c>
      <c r="I912" s="14">
        <v>0.9</v>
      </c>
      <c r="J912" s="14"/>
      <c r="K912" s="14"/>
      <c r="L912" s="3">
        <v>45856</v>
      </c>
      <c r="M912" s="6">
        <v>0.68611111111111112</v>
      </c>
      <c r="N912" s="6">
        <v>0.69305555555555554</v>
      </c>
      <c r="O912" t="s">
        <v>19</v>
      </c>
      <c r="P912" t="s">
        <v>20</v>
      </c>
      <c r="Q912" s="11">
        <v>6.9444444444444198E-3</v>
      </c>
      <c r="U912" t="s">
        <v>137</v>
      </c>
      <c r="Y912" t="s">
        <v>180</v>
      </c>
      <c r="AA912" t="str" cm="1">
        <f t="array" ref="AA91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913" spans="2:27" x14ac:dyDescent="0.25">
      <c r="B913" s="7">
        <f>_xlfn.ISOWEEKNUM(CHPP_DELAY[[#This Row],[DATE]])</f>
        <v>29</v>
      </c>
      <c r="C913" s="2" t="str">
        <f>UPPER(TEXT(MONTH(CHPP_DELAY[[#This Row],[DATE]])*29,"mmm"))</f>
        <v>JUL</v>
      </c>
      <c r="D913" s="27">
        <f>YEAR(CHPP_DELAY[[#This Row],[DATE]])</f>
        <v>2025</v>
      </c>
      <c r="E913" s="11">
        <f>(CHPP_DELAY[[#This Row],[START]]-CHPP_DELAY[[#This Row],[STOP]])*24</f>
        <v>1.6666666666669272E-2</v>
      </c>
      <c r="F913" s="14" t="str" cm="1">
        <f t="array" ref="F913">_xlfn.IFNA(_xlfn.IFS(CHPP_DELAY[[#This Row],[SCH MTN]]&lt;&gt;"","Scheduled",CHPP_DELAY[[#This Row],[UNSCH MTN]]&lt;&gt;"","Unscheduled"),"")</f>
        <v/>
      </c>
      <c r="G913" s="26">
        <f>24*(DAY(EOMONTH(CHPP_DELAY[[#This Row],[DATE]],0)))</f>
        <v>744</v>
      </c>
      <c r="H913" s="14">
        <v>0.85</v>
      </c>
      <c r="I913" s="14">
        <v>0.9</v>
      </c>
      <c r="J913" s="14"/>
      <c r="K913" s="14"/>
      <c r="L913" s="3">
        <v>45856</v>
      </c>
      <c r="M913" s="6">
        <v>1.0152777777777777</v>
      </c>
      <c r="N913" s="6">
        <v>1.0159722222222223</v>
      </c>
      <c r="O913" t="s">
        <v>187</v>
      </c>
      <c r="P913" t="s">
        <v>188</v>
      </c>
      <c r="Q913" s="11">
        <v>6.94444444444553E-4</v>
      </c>
      <c r="V913" t="s">
        <v>189</v>
      </c>
      <c r="Y913" t="s">
        <v>971</v>
      </c>
      <c r="AA913" t="str" cm="1">
        <f t="array" ref="AA913">_xlfn.IFS(AND(CHPP_DELAY[[#This Row],[Column1]]="",CHPP_DELAY[[#This Row],[Column2]]=""),"",CHPP_DELAY[[#This Row],[Column1]]&lt;&gt;"",CHPP_DELAY[[#This Row],[Column1]],CHPP_DELAY[[#This Row],[Column2]]&lt;&gt;"",CHPP_DELAY[[#This Row],[Column2]])</f>
        <v>Reject emergency yard_full (due to full buttress)</v>
      </c>
    </row>
    <row r="914" spans="2:27" x14ac:dyDescent="0.25">
      <c r="B914" s="7">
        <f>_xlfn.ISOWEEKNUM(CHPP_DELAY[[#This Row],[DATE]])</f>
        <v>29</v>
      </c>
      <c r="C914" s="2" t="str">
        <f>UPPER(TEXT(MONTH(CHPP_DELAY[[#This Row],[DATE]])*29,"mmm"))</f>
        <v>JUL</v>
      </c>
      <c r="D914" s="27">
        <f>YEAR(CHPP_DELAY[[#This Row],[DATE]])</f>
        <v>2025</v>
      </c>
      <c r="E914" s="11">
        <f>(CHPP_DELAY[[#This Row],[START]]-CHPP_DELAY[[#This Row],[STOP]])*24</f>
        <v>0.53333333333333344</v>
      </c>
      <c r="F914" s="14" t="str" cm="1">
        <f t="array" ref="F914">_xlfn.IFNA(_xlfn.IFS(CHPP_DELAY[[#This Row],[SCH MTN]]&lt;&gt;"","Scheduled",CHPP_DELAY[[#This Row],[UNSCH MTN]]&lt;&gt;"","Unscheduled"),"")</f>
        <v>Unscheduled</v>
      </c>
      <c r="G914" s="26">
        <f>24*(DAY(EOMONTH(CHPP_DELAY[[#This Row],[DATE]],0)))</f>
        <v>744</v>
      </c>
      <c r="H914" s="14">
        <v>0.85</v>
      </c>
      <c r="I914" s="14">
        <v>0.9</v>
      </c>
      <c r="J914" s="14"/>
      <c r="K914" s="14"/>
      <c r="L914" s="3">
        <v>45856</v>
      </c>
      <c r="M914" s="6">
        <v>0.13541666666666666</v>
      </c>
      <c r="N914" s="6">
        <v>0.15763888888888888</v>
      </c>
      <c r="O914" t="s">
        <v>16</v>
      </c>
      <c r="P914" t="s">
        <v>17</v>
      </c>
      <c r="Q914" s="11">
        <v>2.2222222222222227E-2</v>
      </c>
      <c r="S914" t="s">
        <v>18</v>
      </c>
      <c r="Y914" t="s">
        <v>956</v>
      </c>
      <c r="AA914" t="str" cm="1">
        <f t="array" ref="AA914">_xlfn.IFS(AND(CHPP_DELAY[[#This Row],[Column1]]="",CHPP_DELAY[[#This Row],[Column2]]=""),"",CHPP_DELAY[[#This Row],[Column1]]&lt;&gt;"",CHPP_DELAY[[#This Row],[Column1]],CHPP_DELAY[[#This Row],[Column2]]&lt;&gt;"",CHPP_DELAY[[#This Row],[Column2]])</f>
        <v>Desliming screen_grizzly_block (due to oversized material)</v>
      </c>
    </row>
    <row r="915" spans="2:27" x14ac:dyDescent="0.25">
      <c r="B915" s="7">
        <f>_xlfn.ISOWEEKNUM(CHPP_DELAY[[#This Row],[DATE]])</f>
        <v>29</v>
      </c>
      <c r="C915" s="2" t="str">
        <f>UPPER(TEXT(MONTH(CHPP_DELAY[[#This Row],[DATE]])*29,"mmm"))</f>
        <v>JUL</v>
      </c>
      <c r="D915" s="27">
        <f>YEAR(CHPP_DELAY[[#This Row],[DATE]])</f>
        <v>2025</v>
      </c>
      <c r="E915" s="11">
        <f>(CHPP_DELAY[[#This Row],[START]]-CHPP_DELAY[[#This Row],[STOP]])*24</f>
        <v>0.18333333333333335</v>
      </c>
      <c r="F915" s="14" t="str" cm="1">
        <f t="array" ref="F915">_xlfn.IFNA(_xlfn.IFS(CHPP_DELAY[[#This Row],[SCH MTN]]&lt;&gt;"","Scheduled",CHPP_DELAY[[#This Row],[UNSCH MTN]]&lt;&gt;"","Unscheduled"),"")</f>
        <v/>
      </c>
      <c r="G915" s="26">
        <f>24*(DAY(EOMONTH(CHPP_DELAY[[#This Row],[DATE]],0)))</f>
        <v>744</v>
      </c>
      <c r="H915" s="14">
        <v>0.85</v>
      </c>
      <c r="I915" s="14">
        <v>0.9</v>
      </c>
      <c r="J915" s="14"/>
      <c r="K915" s="14"/>
      <c r="L915" s="3">
        <v>45856</v>
      </c>
      <c r="M915" s="6">
        <v>0.20208333333333334</v>
      </c>
      <c r="N915" s="6">
        <v>0.20972222222222223</v>
      </c>
      <c r="O915" t="s">
        <v>187</v>
      </c>
      <c r="P915" t="s">
        <v>188</v>
      </c>
      <c r="Q915" s="11">
        <v>7.6388888888888895E-3</v>
      </c>
      <c r="V915" t="s">
        <v>189</v>
      </c>
      <c r="Y915" t="s">
        <v>971</v>
      </c>
      <c r="AA915" t="str" cm="1">
        <f t="array" ref="AA915">_xlfn.IFS(AND(CHPP_DELAY[[#This Row],[Column1]]="",CHPP_DELAY[[#This Row],[Column2]]=""),"",CHPP_DELAY[[#This Row],[Column1]]&lt;&gt;"",CHPP_DELAY[[#This Row],[Column1]],CHPP_DELAY[[#This Row],[Column2]]&lt;&gt;"",CHPP_DELAY[[#This Row],[Column2]])</f>
        <v>Reject emergency yard_full (due to full buttress)</v>
      </c>
    </row>
    <row r="916" spans="2:27" x14ac:dyDescent="0.25">
      <c r="B916" s="7">
        <f>_xlfn.ISOWEEKNUM(CHPP_DELAY[[#This Row],[DATE]])</f>
        <v>29</v>
      </c>
      <c r="C916" s="2" t="str">
        <f>UPPER(TEXT(MONTH(CHPP_DELAY[[#This Row],[DATE]])*29,"mmm"))</f>
        <v>JUL</v>
      </c>
      <c r="D916" s="27">
        <f>YEAR(CHPP_DELAY[[#This Row],[DATE]])</f>
        <v>2025</v>
      </c>
      <c r="E916" s="11">
        <f>(CHPP_DELAY[[#This Row],[START]]-CHPP_DELAY[[#This Row],[STOP]])*24</f>
        <v>0.61666666666666647</v>
      </c>
      <c r="F916" s="14" t="str" cm="1">
        <f t="array" ref="F916">_xlfn.IFNA(_xlfn.IFS(CHPP_DELAY[[#This Row],[SCH MTN]]&lt;&gt;"","Scheduled",CHPP_DELAY[[#This Row],[UNSCH MTN]]&lt;&gt;"","Unscheduled"),"")</f>
        <v/>
      </c>
      <c r="G916" s="26">
        <f>24*(DAY(EOMONTH(CHPP_DELAY[[#This Row],[DATE]],0)))</f>
        <v>744</v>
      </c>
      <c r="H916" s="14">
        <v>0.85</v>
      </c>
      <c r="I916" s="14">
        <v>0.9</v>
      </c>
      <c r="J916" s="14"/>
      <c r="K916" s="14"/>
      <c r="L916" s="3">
        <v>45856</v>
      </c>
      <c r="M916" s="6">
        <v>0.22430555555555556</v>
      </c>
      <c r="N916" s="6">
        <v>0.25</v>
      </c>
      <c r="O916" t="s">
        <v>187</v>
      </c>
      <c r="P916" t="s">
        <v>188</v>
      </c>
      <c r="Q916" s="11">
        <v>2.5694444444444436E-2</v>
      </c>
      <c r="V916" t="s">
        <v>189</v>
      </c>
      <c r="Y916" t="s">
        <v>971</v>
      </c>
      <c r="AA916" t="str" cm="1">
        <f t="array" ref="AA916">_xlfn.IFS(AND(CHPP_DELAY[[#This Row],[Column1]]="",CHPP_DELAY[[#This Row],[Column2]]=""),"",CHPP_DELAY[[#This Row],[Column1]]&lt;&gt;"",CHPP_DELAY[[#This Row],[Column1]],CHPP_DELAY[[#This Row],[Column2]]&lt;&gt;"",CHPP_DELAY[[#This Row],[Column2]])</f>
        <v>Reject emergency yard_full (due to full buttress)</v>
      </c>
    </row>
    <row r="917" spans="2:27" x14ac:dyDescent="0.25">
      <c r="B917" s="7">
        <f>_xlfn.ISOWEEKNUM(CHPP_DELAY[[#This Row],[DATE]])</f>
        <v>29</v>
      </c>
      <c r="C917" s="2" t="str">
        <f>UPPER(TEXT(MONTH(CHPP_DELAY[[#This Row],[DATE]])*29,"mmm"))</f>
        <v>JUL</v>
      </c>
      <c r="D917" s="27">
        <f>YEAR(CHPP_DELAY[[#This Row],[DATE]])</f>
        <v>2025</v>
      </c>
      <c r="E917" s="11">
        <f>(CHPP_DELAY[[#This Row],[START]]-CHPP_DELAY[[#This Row],[STOP]])*24</f>
        <v>6.05</v>
      </c>
      <c r="F917" s="14" t="str" cm="1">
        <f t="array" ref="F917">_xlfn.IFNA(_xlfn.IFS(CHPP_DELAY[[#This Row],[SCH MTN]]&lt;&gt;"","Scheduled",CHPP_DELAY[[#This Row],[UNSCH MTN]]&lt;&gt;"","Unscheduled"),"")</f>
        <v/>
      </c>
      <c r="G917" s="26">
        <f>24*(DAY(EOMONTH(CHPP_DELAY[[#This Row],[DATE]],0)))</f>
        <v>744</v>
      </c>
      <c r="H917" s="14">
        <v>0.85</v>
      </c>
      <c r="I917" s="14">
        <v>0.9</v>
      </c>
      <c r="J917" s="14"/>
      <c r="K917" s="14"/>
      <c r="L917" s="3">
        <v>45857</v>
      </c>
      <c r="M917" s="6">
        <v>0.25</v>
      </c>
      <c r="N917" s="6">
        <v>0.50208333333333333</v>
      </c>
      <c r="O917" t="s">
        <v>187</v>
      </c>
      <c r="P917" t="s">
        <v>188</v>
      </c>
      <c r="Q917" s="11">
        <v>0.25208333333333333</v>
      </c>
      <c r="V917" t="s">
        <v>189</v>
      </c>
      <c r="Y917" t="s">
        <v>971</v>
      </c>
      <c r="AA917" t="str" cm="1">
        <f t="array" ref="AA917">_xlfn.IFS(AND(CHPP_DELAY[[#This Row],[Column1]]="",CHPP_DELAY[[#This Row],[Column2]]=""),"",CHPP_DELAY[[#This Row],[Column1]]&lt;&gt;"",CHPP_DELAY[[#This Row],[Column1]],CHPP_DELAY[[#This Row],[Column2]]&lt;&gt;"",CHPP_DELAY[[#This Row],[Column2]])</f>
        <v>Reject emergency yard_full (due to full buttress)</v>
      </c>
    </row>
    <row r="918" spans="2:27" x14ac:dyDescent="0.25">
      <c r="B918" s="7">
        <f>_xlfn.ISOWEEKNUM(CHPP_DELAY[[#This Row],[DATE]])</f>
        <v>29</v>
      </c>
      <c r="C918" s="2" t="str">
        <f>UPPER(TEXT(MONTH(CHPP_DELAY[[#This Row],[DATE]])*29,"mmm"))</f>
        <v>JUL</v>
      </c>
      <c r="D918" s="27">
        <f>YEAR(CHPP_DELAY[[#This Row],[DATE]])</f>
        <v>2025</v>
      </c>
      <c r="E918" s="11">
        <f>(CHPP_DELAY[[#This Row],[START]]-CHPP_DELAY[[#This Row],[STOP]])*24</f>
        <v>0.59999999999999787</v>
      </c>
      <c r="F918" s="14" t="str" cm="1">
        <f t="array" ref="F918">_xlfn.IFNA(_xlfn.IFS(CHPP_DELAY[[#This Row],[SCH MTN]]&lt;&gt;"","Scheduled",CHPP_DELAY[[#This Row],[UNSCH MTN]]&lt;&gt;"","Unscheduled"),"")</f>
        <v>Unscheduled</v>
      </c>
      <c r="G918" s="26">
        <f>24*(DAY(EOMONTH(CHPP_DELAY[[#This Row],[DATE]],0)))</f>
        <v>744</v>
      </c>
      <c r="H918" s="14">
        <v>0.85</v>
      </c>
      <c r="I918" s="14">
        <v>0.9</v>
      </c>
      <c r="J918" s="14"/>
      <c r="K918" s="14"/>
      <c r="L918" s="3">
        <v>45857</v>
      </c>
      <c r="M918" s="6">
        <v>0.51875000000000004</v>
      </c>
      <c r="N918" s="6">
        <v>0.54374999999999996</v>
      </c>
      <c r="O918" t="s">
        <v>22</v>
      </c>
      <c r="P918" t="s">
        <v>108</v>
      </c>
      <c r="Q918" s="11">
        <v>2.4999999999999911E-2</v>
      </c>
      <c r="S918" t="s">
        <v>155</v>
      </c>
      <c r="Y918" t="s">
        <v>972</v>
      </c>
      <c r="AA918" t="str" cm="1">
        <f t="array" ref="AA918">_xlfn.IFS(AND(CHPP_DELAY[[#This Row],[Column1]]="",CHPP_DELAY[[#This Row],[Column2]]=""),"",CHPP_DELAY[[#This Row],[Column1]]&lt;&gt;"",CHPP_DELAY[[#This Row],[Column1]],CHPP_DELAY[[#This Row],[Column2]]&lt;&gt;"",CHPP_DELAY[[#This Row],[Column2]])</f>
        <v>Rejects dewatering screen_block (due to clamp panel stuck)</v>
      </c>
    </row>
    <row r="919" spans="2:27" x14ac:dyDescent="0.25">
      <c r="B919" s="7">
        <f>_xlfn.ISOWEEKNUM(CHPP_DELAY[[#This Row],[DATE]])</f>
        <v>29</v>
      </c>
      <c r="C919" s="2" t="str">
        <f>UPPER(TEXT(MONTH(CHPP_DELAY[[#This Row],[DATE]])*29,"mmm"))</f>
        <v>JUL</v>
      </c>
      <c r="D919" s="27">
        <f>YEAR(CHPP_DELAY[[#This Row],[DATE]])</f>
        <v>2025</v>
      </c>
      <c r="E919" s="11">
        <f>(CHPP_DELAY[[#This Row],[START]]-CHPP_DELAY[[#This Row],[STOP]])*24</f>
        <v>5.1000000000000005</v>
      </c>
      <c r="F919" s="14" t="str" cm="1">
        <f t="array" ref="F919">_xlfn.IFNA(_xlfn.IFS(CHPP_DELAY[[#This Row],[SCH MTN]]&lt;&gt;"","Scheduled",CHPP_DELAY[[#This Row],[UNSCH MTN]]&lt;&gt;"","Unscheduled"),"")</f>
        <v/>
      </c>
      <c r="G919" s="26">
        <f>24*(DAY(EOMONTH(CHPP_DELAY[[#This Row],[DATE]],0)))</f>
        <v>744</v>
      </c>
      <c r="H919" s="14">
        <v>0.85</v>
      </c>
      <c r="I919" s="14">
        <v>0.9</v>
      </c>
      <c r="J919" s="14"/>
      <c r="K919" s="14"/>
      <c r="L919" s="3">
        <v>45857</v>
      </c>
      <c r="M919" s="6">
        <v>0.6875</v>
      </c>
      <c r="N919" s="6">
        <v>0.9</v>
      </c>
      <c r="O919" t="s">
        <v>58</v>
      </c>
      <c r="P919" t="s">
        <v>58</v>
      </c>
      <c r="Q919" s="11">
        <v>0.21250000000000002</v>
      </c>
      <c r="X919" t="s">
        <v>156</v>
      </c>
      <c r="Y919" t="s">
        <v>973</v>
      </c>
      <c r="AA919" t="str" cm="1">
        <f t="array" ref="AA919">_xlfn.IFS(AND(CHPP_DELAY[[#This Row],[Column1]]="",CHPP_DELAY[[#This Row],[Column2]]=""),"",CHPP_DELAY[[#This Row],[Column1]]&lt;&gt;"",CHPP_DELAY[[#This Row],[Column1]],CHPP_DELAY[[#This Row],[Column2]]&lt;&gt;"",CHPP_DELAY[[#This Row],[Column2]])</f>
        <v>Power plant blackout (under investigation)</v>
      </c>
    </row>
    <row r="920" spans="2:27" x14ac:dyDescent="0.25">
      <c r="B920" s="7">
        <f>_xlfn.ISOWEEKNUM(CHPP_DELAY[[#This Row],[DATE]])</f>
        <v>29</v>
      </c>
      <c r="C920" s="2" t="str">
        <f>UPPER(TEXT(MONTH(CHPP_DELAY[[#This Row],[DATE]])*29,"mmm"))</f>
        <v>JUL</v>
      </c>
      <c r="D920" s="27">
        <f>YEAR(CHPP_DELAY[[#This Row],[DATE]])</f>
        <v>2025</v>
      </c>
      <c r="E920" s="11">
        <f>(CHPP_DELAY[[#This Row],[START]]-CHPP_DELAY[[#This Row],[STOP]])*24</f>
        <v>0.11666666666666659</v>
      </c>
      <c r="F920" s="14" t="str" cm="1">
        <f t="array" ref="F920">_xlfn.IFNA(_xlfn.IFS(CHPP_DELAY[[#This Row],[SCH MTN]]&lt;&gt;"","Scheduled",CHPP_DELAY[[#This Row],[UNSCH MTN]]&lt;&gt;"","Unscheduled"),"")</f>
        <v>Unscheduled</v>
      </c>
      <c r="G920" s="26">
        <f>24*(DAY(EOMONTH(CHPP_DELAY[[#This Row],[DATE]],0)))</f>
        <v>744</v>
      </c>
      <c r="H920" s="14">
        <v>0.85</v>
      </c>
      <c r="I920" s="14">
        <v>0.9</v>
      </c>
      <c r="J920" s="14"/>
      <c r="K920" s="14"/>
      <c r="L920" s="3">
        <v>45857</v>
      </c>
      <c r="M920" s="6">
        <v>8.819444444444445E-2</v>
      </c>
      <c r="N920" s="6">
        <v>9.3055555555555558E-2</v>
      </c>
      <c r="O920" t="s">
        <v>16</v>
      </c>
      <c r="P920" t="s">
        <v>17</v>
      </c>
      <c r="Q920" s="11">
        <v>4.8611111111111077E-3</v>
      </c>
      <c r="S920" t="s">
        <v>18</v>
      </c>
      <c r="Y920" t="s">
        <v>956</v>
      </c>
      <c r="AA920" t="str" cm="1">
        <f t="array" ref="AA920">_xlfn.IFS(AND(CHPP_DELAY[[#This Row],[Column1]]="",CHPP_DELAY[[#This Row],[Column2]]=""),"",CHPP_DELAY[[#This Row],[Column1]]&lt;&gt;"",CHPP_DELAY[[#This Row],[Column1]],CHPP_DELAY[[#This Row],[Column2]]&lt;&gt;"",CHPP_DELAY[[#This Row],[Column2]])</f>
        <v>Desliming screen_grizzly_block (due to oversized material)</v>
      </c>
    </row>
    <row r="921" spans="2:27" x14ac:dyDescent="0.25">
      <c r="B921" s="7">
        <f>_xlfn.ISOWEEKNUM(CHPP_DELAY[[#This Row],[DATE]])</f>
        <v>29</v>
      </c>
      <c r="C921" s="2" t="str">
        <f>UPPER(TEXT(MONTH(CHPP_DELAY[[#This Row],[DATE]])*29,"mmm"))</f>
        <v>JUL</v>
      </c>
      <c r="D921" s="27">
        <f>YEAR(CHPP_DELAY[[#This Row],[DATE]])</f>
        <v>2025</v>
      </c>
      <c r="E921" s="11">
        <f>(CHPP_DELAY[[#This Row],[START]]-CHPP_DELAY[[#This Row],[STOP]])*24</f>
        <v>0.28333333333333233</v>
      </c>
      <c r="F921" s="14" t="str" cm="1">
        <f t="array" ref="F921">_xlfn.IFNA(_xlfn.IFS(CHPP_DELAY[[#This Row],[SCH MTN]]&lt;&gt;"","Scheduled",CHPP_DELAY[[#This Row],[UNSCH MTN]]&lt;&gt;"","Unscheduled"),"")</f>
        <v/>
      </c>
      <c r="G921" s="26">
        <f>24*(DAY(EOMONTH(CHPP_DELAY[[#This Row],[DATE]],0)))</f>
        <v>744</v>
      </c>
      <c r="H921" s="14">
        <v>0.85</v>
      </c>
      <c r="I921" s="14">
        <v>0.9</v>
      </c>
      <c r="J921" s="14"/>
      <c r="K921" s="14"/>
      <c r="L921" s="3">
        <v>45858</v>
      </c>
      <c r="M921" s="6">
        <v>0.25833333333333336</v>
      </c>
      <c r="N921" s="6">
        <v>0.27013888888888887</v>
      </c>
      <c r="O921" t="s">
        <v>81</v>
      </c>
      <c r="P921" t="s">
        <v>82</v>
      </c>
      <c r="Q921" s="11">
        <v>1.1805555555555514E-2</v>
      </c>
      <c r="V921" t="s">
        <v>175</v>
      </c>
      <c r="Y921" t="s">
        <v>974</v>
      </c>
      <c r="AA921" t="str" cm="1">
        <f t="array" ref="AA921">_xlfn.IFS(AND(CHPP_DELAY[[#This Row],[Column1]]="",CHPP_DELAY[[#This Row],[Column2]]=""),"",CHPP_DELAY[[#This Row],[Column1]]&lt;&gt;"",CHPP_DELAY[[#This Row],[Column1]],CHPP_DELAY[[#This Row],[Column2]]&lt;&gt;"",CHPP_DELAY[[#This Row],[Column2]])</f>
        <v>Plant feed bin_low level (due to changeshift unit ROM)</v>
      </c>
    </row>
    <row r="922" spans="2:27" x14ac:dyDescent="0.25">
      <c r="B922" s="7">
        <f>_xlfn.ISOWEEKNUM(CHPP_DELAY[[#This Row],[DATE]])</f>
        <v>29</v>
      </c>
      <c r="C922" s="2" t="str">
        <f>UPPER(TEXT(MONTH(CHPP_DELAY[[#This Row],[DATE]])*29,"mmm"))</f>
        <v>JUL</v>
      </c>
      <c r="D922" s="27">
        <f>YEAR(CHPP_DELAY[[#This Row],[DATE]])</f>
        <v>2025</v>
      </c>
      <c r="E922" s="11">
        <f>(CHPP_DELAY[[#This Row],[START]]-CHPP_DELAY[[#This Row],[STOP]])*24</f>
        <v>0.11666666666666758</v>
      </c>
      <c r="F922" s="14" t="str" cm="1">
        <f t="array" ref="F922">_xlfn.IFNA(_xlfn.IFS(CHPP_DELAY[[#This Row],[SCH MTN]]&lt;&gt;"","Scheduled",CHPP_DELAY[[#This Row],[UNSCH MTN]]&lt;&gt;"","Unscheduled"),"")</f>
        <v>Unscheduled</v>
      </c>
      <c r="G922" s="26">
        <f>24*(DAY(EOMONTH(CHPP_DELAY[[#This Row],[DATE]],0)))</f>
        <v>744</v>
      </c>
      <c r="H922" s="14">
        <v>0.85</v>
      </c>
      <c r="I922" s="14">
        <v>0.9</v>
      </c>
      <c r="J922" s="14"/>
      <c r="K922" s="14"/>
      <c r="L922" s="3">
        <v>45858</v>
      </c>
      <c r="M922" s="6">
        <v>0.3034722222222222</v>
      </c>
      <c r="N922" s="6">
        <v>0.30833333333333335</v>
      </c>
      <c r="O922" t="s">
        <v>19</v>
      </c>
      <c r="P922" t="s">
        <v>20</v>
      </c>
      <c r="Q922" s="11">
        <v>4.8611111111111494E-3</v>
      </c>
      <c r="S922" t="s">
        <v>155</v>
      </c>
      <c r="Y922" t="s">
        <v>123</v>
      </c>
      <c r="AA922" t="str" cm="1">
        <f t="array" ref="AA92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923" spans="2:27" x14ac:dyDescent="0.25">
      <c r="B923" s="7">
        <f>_xlfn.ISOWEEKNUM(CHPP_DELAY[[#This Row],[DATE]])</f>
        <v>29</v>
      </c>
      <c r="C923" s="2" t="str">
        <f>UPPER(TEXT(MONTH(CHPP_DELAY[[#This Row],[DATE]])*29,"mmm"))</f>
        <v>JUL</v>
      </c>
      <c r="D923" s="27">
        <f>YEAR(CHPP_DELAY[[#This Row],[DATE]])</f>
        <v>2025</v>
      </c>
      <c r="E923" s="11">
        <f>(CHPP_DELAY[[#This Row],[START]]-CHPP_DELAY[[#This Row],[STOP]])*24</f>
        <v>9.9999999999999645E-2</v>
      </c>
      <c r="F923" s="14" t="str" cm="1">
        <f t="array" ref="F923">_xlfn.IFNA(_xlfn.IFS(CHPP_DELAY[[#This Row],[SCH MTN]]&lt;&gt;"","Scheduled",CHPP_DELAY[[#This Row],[UNSCH MTN]]&lt;&gt;"","Unscheduled"),"")</f>
        <v>Unscheduled</v>
      </c>
      <c r="G923" s="26">
        <f>24*(DAY(EOMONTH(CHPP_DELAY[[#This Row],[DATE]],0)))</f>
        <v>744</v>
      </c>
      <c r="H923" s="14">
        <v>0.85</v>
      </c>
      <c r="I923" s="14">
        <v>0.9</v>
      </c>
      <c r="J923" s="14"/>
      <c r="K923" s="14"/>
      <c r="L923" s="3">
        <v>45858</v>
      </c>
      <c r="M923" s="6">
        <v>0.35694444444444445</v>
      </c>
      <c r="N923" s="6">
        <v>0.3611111111111111</v>
      </c>
      <c r="O923" t="s">
        <v>19</v>
      </c>
      <c r="P923" t="s">
        <v>20</v>
      </c>
      <c r="Q923" s="11">
        <v>4.1666666666666519E-3</v>
      </c>
      <c r="S923" t="s">
        <v>155</v>
      </c>
      <c r="Y923" t="s">
        <v>123</v>
      </c>
      <c r="AA923" t="str" cm="1">
        <f t="array" ref="AA92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924" spans="2:27" x14ac:dyDescent="0.25">
      <c r="B924" s="7">
        <f>_xlfn.ISOWEEKNUM(CHPP_DELAY[[#This Row],[DATE]])</f>
        <v>29</v>
      </c>
      <c r="C924" s="2" t="str">
        <f>UPPER(TEXT(MONTH(CHPP_DELAY[[#This Row],[DATE]])*29,"mmm"))</f>
        <v>JUL</v>
      </c>
      <c r="D924" s="27">
        <f>YEAR(CHPP_DELAY[[#This Row],[DATE]])</f>
        <v>2025</v>
      </c>
      <c r="E924" s="11">
        <f>(CHPP_DELAY[[#This Row],[START]]-CHPP_DELAY[[#This Row],[STOP]])*24</f>
        <v>9.9999999999999645E-2</v>
      </c>
      <c r="F924" s="14" t="str" cm="1">
        <f t="array" ref="F924">_xlfn.IFNA(_xlfn.IFS(CHPP_DELAY[[#This Row],[SCH MTN]]&lt;&gt;"","Scheduled",CHPP_DELAY[[#This Row],[UNSCH MTN]]&lt;&gt;"","Unscheduled"),"")</f>
        <v>Unscheduled</v>
      </c>
      <c r="G924" s="26">
        <f>24*(DAY(EOMONTH(CHPP_DELAY[[#This Row],[DATE]],0)))</f>
        <v>744</v>
      </c>
      <c r="H924" s="14">
        <v>0.85</v>
      </c>
      <c r="I924" s="14">
        <v>0.9</v>
      </c>
      <c r="J924" s="14"/>
      <c r="K924" s="14"/>
      <c r="L924" s="3">
        <v>45858</v>
      </c>
      <c r="M924" s="6">
        <v>0.41736111111111113</v>
      </c>
      <c r="N924" s="6">
        <v>0.42152777777777778</v>
      </c>
      <c r="O924" t="s">
        <v>19</v>
      </c>
      <c r="P924" t="s">
        <v>20</v>
      </c>
      <c r="Q924" s="11">
        <v>4.1666666666666519E-3</v>
      </c>
      <c r="S924" t="s">
        <v>155</v>
      </c>
      <c r="Y924" t="s">
        <v>123</v>
      </c>
      <c r="AA924" t="str" cm="1">
        <f t="array" ref="AA92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925" spans="2:27" x14ac:dyDescent="0.25">
      <c r="B925" s="7">
        <f>_xlfn.ISOWEEKNUM(CHPP_DELAY[[#This Row],[DATE]])</f>
        <v>29</v>
      </c>
      <c r="C925" s="2" t="str">
        <f>UPPER(TEXT(MONTH(CHPP_DELAY[[#This Row],[DATE]])*29,"mmm"))</f>
        <v>JUL</v>
      </c>
      <c r="D925" s="27">
        <f>YEAR(CHPP_DELAY[[#This Row],[DATE]])</f>
        <v>2025</v>
      </c>
      <c r="E925" s="11">
        <f>(CHPP_DELAY[[#This Row],[START]]-CHPP_DELAY[[#This Row],[STOP]])*24</f>
        <v>9.9999999999999645E-2</v>
      </c>
      <c r="F925" s="14" t="str" cm="1">
        <f t="array" ref="F925">_xlfn.IFNA(_xlfn.IFS(CHPP_DELAY[[#This Row],[SCH MTN]]&lt;&gt;"","Scheduled",CHPP_DELAY[[#This Row],[UNSCH MTN]]&lt;&gt;"","Unscheduled"),"")</f>
        <v>Unscheduled</v>
      </c>
      <c r="G925" s="26">
        <f>24*(DAY(EOMONTH(CHPP_DELAY[[#This Row],[DATE]],0)))</f>
        <v>744</v>
      </c>
      <c r="H925" s="14">
        <v>0.85</v>
      </c>
      <c r="I925" s="14">
        <v>0.9</v>
      </c>
      <c r="J925" s="14"/>
      <c r="K925" s="14"/>
      <c r="L925" s="3">
        <v>45858</v>
      </c>
      <c r="M925" s="6">
        <v>0.66666666666666663</v>
      </c>
      <c r="N925" s="6">
        <v>0.67083333333333328</v>
      </c>
      <c r="O925" t="s">
        <v>19</v>
      </c>
      <c r="P925" t="s">
        <v>20</v>
      </c>
      <c r="Q925" s="11">
        <v>4.1666666666666519E-3</v>
      </c>
      <c r="S925" t="s">
        <v>155</v>
      </c>
      <c r="Y925" t="s">
        <v>123</v>
      </c>
      <c r="AA925" t="str" cm="1">
        <f t="array" ref="AA92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926" spans="2:27" x14ac:dyDescent="0.25">
      <c r="B926" s="7">
        <f>_xlfn.ISOWEEKNUM(CHPP_DELAY[[#This Row],[DATE]])</f>
        <v>30</v>
      </c>
      <c r="C926" s="2" t="str">
        <f>UPPER(TEXT(MONTH(CHPP_DELAY[[#This Row],[DATE]])*29,"mmm"))</f>
        <v>JUL</v>
      </c>
      <c r="D926" s="27">
        <f>YEAR(CHPP_DELAY[[#This Row],[DATE]])</f>
        <v>2025</v>
      </c>
      <c r="E926" s="11">
        <f>(CHPP_DELAY[[#This Row],[START]]-CHPP_DELAY[[#This Row],[STOP]])*24</f>
        <v>0.16666666666666607</v>
      </c>
      <c r="F926" s="14" t="str" cm="1">
        <f t="array" ref="F926">_xlfn.IFNA(_xlfn.IFS(CHPP_DELAY[[#This Row],[SCH MTN]]&lt;&gt;"","Scheduled",CHPP_DELAY[[#This Row],[UNSCH MTN]]&lt;&gt;"","Unscheduled"),"")</f>
        <v>Unscheduled</v>
      </c>
      <c r="G926" s="26">
        <f>24*(DAY(EOMONTH(CHPP_DELAY[[#This Row],[DATE]],0)))</f>
        <v>744</v>
      </c>
      <c r="H926" s="14">
        <v>0.85</v>
      </c>
      <c r="I926" s="14">
        <v>0.9</v>
      </c>
      <c r="J926" s="14"/>
      <c r="K926" s="14"/>
      <c r="L926" s="3">
        <v>45859</v>
      </c>
      <c r="M926" s="6">
        <v>0.84513888888888888</v>
      </c>
      <c r="N926" s="6">
        <v>0.8520833333333333</v>
      </c>
      <c r="O926" t="s">
        <v>19</v>
      </c>
      <c r="P926" t="s">
        <v>20</v>
      </c>
      <c r="Q926" s="11">
        <v>6.9444444444444198E-3</v>
      </c>
      <c r="S926" t="s">
        <v>155</v>
      </c>
      <c r="Y926" t="s">
        <v>123</v>
      </c>
      <c r="AA926" t="str" cm="1">
        <f t="array" ref="AA92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927" spans="2:27" x14ac:dyDescent="0.25">
      <c r="B927" s="7">
        <f>_xlfn.ISOWEEKNUM(CHPP_DELAY[[#This Row],[DATE]])</f>
        <v>30</v>
      </c>
      <c r="C927" s="2" t="str">
        <f>UPPER(TEXT(MONTH(CHPP_DELAY[[#This Row],[DATE]])*29,"mmm"))</f>
        <v>JUL</v>
      </c>
      <c r="D927" s="27">
        <f>YEAR(CHPP_DELAY[[#This Row],[DATE]])</f>
        <v>2025</v>
      </c>
      <c r="E927" s="11">
        <f>(CHPP_DELAY[[#This Row],[START]]-CHPP_DELAY[[#This Row],[STOP]])*24</f>
        <v>0.16666666666666607</v>
      </c>
      <c r="F927" s="14" t="str" cm="1">
        <f t="array" ref="F927">_xlfn.IFNA(_xlfn.IFS(CHPP_DELAY[[#This Row],[SCH MTN]]&lt;&gt;"","Scheduled",CHPP_DELAY[[#This Row],[UNSCH MTN]]&lt;&gt;"","Unscheduled"),"")</f>
        <v>Unscheduled</v>
      </c>
      <c r="G927" s="26">
        <f>24*(DAY(EOMONTH(CHPP_DELAY[[#This Row],[DATE]],0)))</f>
        <v>744</v>
      </c>
      <c r="H927" s="14">
        <v>0.85</v>
      </c>
      <c r="I927" s="14">
        <v>0.9</v>
      </c>
      <c r="J927" s="14"/>
      <c r="K927" s="14"/>
      <c r="L927" s="3">
        <v>45859</v>
      </c>
      <c r="M927" s="6">
        <v>0.95763888888888893</v>
      </c>
      <c r="N927" s="6">
        <v>0.96458333333333335</v>
      </c>
      <c r="O927" t="s">
        <v>19</v>
      </c>
      <c r="P927" t="s">
        <v>20</v>
      </c>
      <c r="Q927" s="11">
        <v>6.9444444444444198E-3</v>
      </c>
      <c r="S927" t="s">
        <v>155</v>
      </c>
      <c r="Y927" t="s">
        <v>123</v>
      </c>
      <c r="AA927" t="str" cm="1">
        <f t="array" ref="AA92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928" spans="2:27" x14ac:dyDescent="0.25">
      <c r="B928" s="7">
        <f>_xlfn.ISOWEEKNUM(CHPP_DELAY[[#This Row],[DATE]])</f>
        <v>30</v>
      </c>
      <c r="C928" s="2" t="str">
        <f>UPPER(TEXT(MONTH(CHPP_DELAY[[#This Row],[DATE]])*29,"mmm"))</f>
        <v>JUL</v>
      </c>
      <c r="D928" s="27">
        <f>YEAR(CHPP_DELAY[[#This Row],[DATE]])</f>
        <v>2025</v>
      </c>
      <c r="E928" s="11">
        <f>(CHPP_DELAY[[#This Row],[START]]-CHPP_DELAY[[#This Row],[STOP]])*24</f>
        <v>8.3333333333333037E-2</v>
      </c>
      <c r="F928" s="14" t="str" cm="1">
        <f t="array" ref="F928">_xlfn.IFNA(_xlfn.IFS(CHPP_DELAY[[#This Row],[SCH MTN]]&lt;&gt;"","Scheduled",CHPP_DELAY[[#This Row],[UNSCH MTN]]&lt;&gt;"","Unscheduled"),"")</f>
        <v>Unscheduled</v>
      </c>
      <c r="G928" s="26">
        <f>24*(DAY(EOMONTH(CHPP_DELAY[[#This Row],[DATE]],0)))</f>
        <v>744</v>
      </c>
      <c r="H928" s="14">
        <v>0.85</v>
      </c>
      <c r="I928" s="14">
        <v>0.9</v>
      </c>
      <c r="J928" s="14"/>
      <c r="K928" s="14"/>
      <c r="L928" s="3">
        <v>45859</v>
      </c>
      <c r="M928" s="6">
        <v>0.98055555555555551</v>
      </c>
      <c r="N928" s="6">
        <v>0.98402777777777772</v>
      </c>
      <c r="O928" t="s">
        <v>19</v>
      </c>
      <c r="P928" t="s">
        <v>20</v>
      </c>
      <c r="Q928" s="11">
        <v>3.4722222222222099E-3</v>
      </c>
      <c r="S928" t="s">
        <v>155</v>
      </c>
      <c r="Y928" t="s">
        <v>123</v>
      </c>
      <c r="AA928" t="str" cm="1">
        <f t="array" ref="AA92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929" spans="2:27" x14ac:dyDescent="0.25">
      <c r="B929" s="7">
        <f>_xlfn.ISOWEEKNUM(CHPP_DELAY[[#This Row],[DATE]])</f>
        <v>30</v>
      </c>
      <c r="C929" s="2" t="str">
        <f>UPPER(TEXT(MONTH(CHPP_DELAY[[#This Row],[DATE]])*29,"mmm"))</f>
        <v>JUL</v>
      </c>
      <c r="D929" s="27">
        <f>YEAR(CHPP_DELAY[[#This Row],[DATE]])</f>
        <v>2025</v>
      </c>
      <c r="E929" s="11">
        <f>(CHPP_DELAY[[#This Row],[START]]-CHPP_DELAY[[#This Row],[STOP]])*24</f>
        <v>0.66666666666666696</v>
      </c>
      <c r="F929" s="14" t="str" cm="1">
        <f t="array" ref="F929">_xlfn.IFNA(_xlfn.IFS(CHPP_DELAY[[#This Row],[SCH MTN]]&lt;&gt;"","Scheduled",CHPP_DELAY[[#This Row],[UNSCH MTN]]&lt;&gt;"","Unscheduled"),"")</f>
        <v/>
      </c>
      <c r="G929" s="26">
        <f>24*(DAY(EOMONTH(CHPP_DELAY[[#This Row],[DATE]],0)))</f>
        <v>744</v>
      </c>
      <c r="H929" s="14">
        <v>0.85</v>
      </c>
      <c r="I929" s="14">
        <v>0.9</v>
      </c>
      <c r="J929" s="14"/>
      <c r="K929" s="14"/>
      <c r="L929" s="3">
        <v>45859</v>
      </c>
      <c r="M929" s="6">
        <v>0.22222222222222221</v>
      </c>
      <c r="N929" s="6">
        <v>0.25</v>
      </c>
      <c r="O929" t="s">
        <v>83</v>
      </c>
      <c r="P929" t="s">
        <v>29</v>
      </c>
      <c r="Q929" s="11">
        <v>2.777777777777779E-2</v>
      </c>
      <c r="V929" t="s">
        <v>161</v>
      </c>
      <c r="Y929" t="s">
        <v>948</v>
      </c>
      <c r="AA929" t="str" cm="1">
        <f t="array" ref="AA929">_xlfn.IFS(AND(CHPP_DELAY[[#This Row],[Column1]]="",CHPP_DELAY[[#This Row],[Column2]]=""),"",CHPP_DELAY[[#This Row],[Column1]]&lt;&gt;"",CHPP_DELAY[[#This Row],[Column1]],CHPP_DELAY[[#This Row],[Column2]]&lt;&gt;"",CHPP_DELAY[[#This Row],[Column2]])</f>
        <v>Thickener_bed mass_high (due to material oxidized)</v>
      </c>
    </row>
    <row r="930" spans="2:27" x14ac:dyDescent="0.25">
      <c r="B930" s="7">
        <f>_xlfn.ISOWEEKNUM(CHPP_DELAY[[#This Row],[DATE]])</f>
        <v>30</v>
      </c>
      <c r="C930" s="2" t="str">
        <f>UPPER(TEXT(MONTH(CHPP_DELAY[[#This Row],[DATE]])*29,"mmm"))</f>
        <v>JUL</v>
      </c>
      <c r="D930" s="27">
        <f>YEAR(CHPP_DELAY[[#This Row],[DATE]])</f>
        <v>2025</v>
      </c>
      <c r="E930" s="11">
        <f>(CHPP_DELAY[[#This Row],[START]]-CHPP_DELAY[[#This Row],[STOP]])*24</f>
        <v>0.11666666666666625</v>
      </c>
      <c r="F930" s="14" t="str" cm="1">
        <f t="array" ref="F930">_xlfn.IFNA(_xlfn.IFS(CHPP_DELAY[[#This Row],[SCH MTN]]&lt;&gt;"","Scheduled",CHPP_DELAY[[#This Row],[UNSCH MTN]]&lt;&gt;"","Unscheduled"),"")</f>
        <v>Unscheduled</v>
      </c>
      <c r="G930" s="26">
        <f>24*(DAY(EOMONTH(CHPP_DELAY[[#This Row],[DATE]],0)))</f>
        <v>744</v>
      </c>
      <c r="H930" s="14">
        <v>0.85</v>
      </c>
      <c r="I930" s="14">
        <v>0.9</v>
      </c>
      <c r="J930" s="14"/>
      <c r="K930" s="14"/>
      <c r="L930" s="3">
        <v>45860</v>
      </c>
      <c r="M930" s="6">
        <v>0.34444444444444444</v>
      </c>
      <c r="N930" s="6">
        <v>0.34930555555555554</v>
      </c>
      <c r="O930" t="s">
        <v>19</v>
      </c>
      <c r="P930" t="s">
        <v>20</v>
      </c>
      <c r="Q930" s="11">
        <v>4.8611111111110938E-3</v>
      </c>
      <c r="S930" t="s">
        <v>155</v>
      </c>
      <c r="Y930" t="s">
        <v>123</v>
      </c>
      <c r="AA930" t="str" cm="1">
        <f t="array" ref="AA93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931" spans="2:27" x14ac:dyDescent="0.25">
      <c r="B931" s="7">
        <f>_xlfn.ISOWEEKNUM(CHPP_DELAY[[#This Row],[DATE]])</f>
        <v>30</v>
      </c>
      <c r="C931" s="2" t="str">
        <f>UPPER(TEXT(MONTH(CHPP_DELAY[[#This Row],[DATE]])*29,"mmm"))</f>
        <v>JUL</v>
      </c>
      <c r="D931" s="27">
        <f>YEAR(CHPP_DELAY[[#This Row],[DATE]])</f>
        <v>2025</v>
      </c>
      <c r="E931" s="11">
        <f>(CHPP_DELAY[[#This Row],[START]]-CHPP_DELAY[[#This Row],[STOP]])*24</f>
        <v>0.11666666666666758</v>
      </c>
      <c r="F931" s="14" t="str" cm="1">
        <f t="array" ref="F931">_xlfn.IFNA(_xlfn.IFS(CHPP_DELAY[[#This Row],[SCH MTN]]&lt;&gt;"","Scheduled",CHPP_DELAY[[#This Row],[UNSCH MTN]]&lt;&gt;"","Unscheduled"),"")</f>
        <v>Unscheduled</v>
      </c>
      <c r="G931" s="26">
        <f>24*(DAY(EOMONTH(CHPP_DELAY[[#This Row],[DATE]],0)))</f>
        <v>744</v>
      </c>
      <c r="H931" s="14">
        <v>0.85</v>
      </c>
      <c r="I931" s="14">
        <v>0.9</v>
      </c>
      <c r="J931" s="14"/>
      <c r="K931" s="14"/>
      <c r="L931" s="3">
        <v>45860</v>
      </c>
      <c r="M931" s="6">
        <v>0.45694444444444443</v>
      </c>
      <c r="N931" s="6">
        <v>0.46180555555555558</v>
      </c>
      <c r="O931" t="s">
        <v>19</v>
      </c>
      <c r="P931" t="s">
        <v>20</v>
      </c>
      <c r="Q931" s="11">
        <v>4.8611111111111494E-3</v>
      </c>
      <c r="S931" t="s">
        <v>155</v>
      </c>
      <c r="Y931" t="s">
        <v>123</v>
      </c>
      <c r="AA931" t="str" cm="1">
        <f t="array" ref="AA93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932" spans="2:27" x14ac:dyDescent="0.25">
      <c r="B932" s="7">
        <f>_xlfn.ISOWEEKNUM(CHPP_DELAY[[#This Row],[DATE]])</f>
        <v>30</v>
      </c>
      <c r="C932" s="2" t="str">
        <f>UPPER(TEXT(MONTH(CHPP_DELAY[[#This Row],[DATE]])*29,"mmm"))</f>
        <v>JUL</v>
      </c>
      <c r="D932" s="27">
        <f>YEAR(CHPP_DELAY[[#This Row],[DATE]])</f>
        <v>2025</v>
      </c>
      <c r="E932" s="11">
        <f>(CHPP_DELAY[[#This Row],[START]]-CHPP_DELAY[[#This Row],[STOP]])*24</f>
        <v>0.35000000000000009</v>
      </c>
      <c r="F932" s="14" t="str" cm="1">
        <f t="array" ref="F932">_xlfn.IFNA(_xlfn.IFS(CHPP_DELAY[[#This Row],[SCH MTN]]&lt;&gt;"","Scheduled",CHPP_DELAY[[#This Row],[UNSCH MTN]]&lt;&gt;"","Unscheduled"),"")</f>
        <v>Unscheduled</v>
      </c>
      <c r="G932" s="26">
        <f>24*(DAY(EOMONTH(CHPP_DELAY[[#This Row],[DATE]],0)))</f>
        <v>744</v>
      </c>
      <c r="H932" s="14">
        <v>0.85</v>
      </c>
      <c r="I932" s="14">
        <v>0.9</v>
      </c>
      <c r="J932" s="14"/>
      <c r="K932" s="14"/>
      <c r="L932" s="3">
        <v>45860</v>
      </c>
      <c r="M932" s="6">
        <v>0.47361111111111109</v>
      </c>
      <c r="N932" s="6">
        <v>0.48819444444444443</v>
      </c>
      <c r="O932" t="s">
        <v>19</v>
      </c>
      <c r="P932" t="s">
        <v>20</v>
      </c>
      <c r="Q932" s="11">
        <v>1.4583333333333337E-2</v>
      </c>
      <c r="S932" t="s">
        <v>155</v>
      </c>
      <c r="Y932" t="s">
        <v>123</v>
      </c>
      <c r="AA932" t="str" cm="1">
        <f t="array" ref="AA93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933" spans="2:27" x14ac:dyDescent="0.25">
      <c r="B933" s="7">
        <f>_xlfn.ISOWEEKNUM(CHPP_DELAY[[#This Row],[DATE]])</f>
        <v>30</v>
      </c>
      <c r="C933" s="2" t="str">
        <f>UPPER(TEXT(MONTH(CHPP_DELAY[[#This Row],[DATE]])*29,"mmm"))</f>
        <v>JUL</v>
      </c>
      <c r="D933" s="27">
        <f>YEAR(CHPP_DELAY[[#This Row],[DATE]])</f>
        <v>2025</v>
      </c>
      <c r="E933" s="11">
        <f>(CHPP_DELAY[[#This Row],[START]]-CHPP_DELAY[[#This Row],[STOP]])*24</f>
        <v>0.15000000000000213</v>
      </c>
      <c r="F933" s="14" t="str" cm="1">
        <f t="array" ref="F933">_xlfn.IFNA(_xlfn.IFS(CHPP_DELAY[[#This Row],[SCH MTN]]&lt;&gt;"","Scheduled",CHPP_DELAY[[#This Row],[UNSCH MTN]]&lt;&gt;"","Unscheduled"),"")</f>
        <v>Unscheduled</v>
      </c>
      <c r="G933" s="26">
        <f>24*(DAY(EOMONTH(CHPP_DELAY[[#This Row],[DATE]],0)))</f>
        <v>744</v>
      </c>
      <c r="H933" s="14">
        <v>0.85</v>
      </c>
      <c r="I933" s="14">
        <v>0.9</v>
      </c>
      <c r="J933" s="14"/>
      <c r="K933" s="14"/>
      <c r="L933" s="3">
        <v>45860</v>
      </c>
      <c r="M933" s="6">
        <v>0.6069444444444444</v>
      </c>
      <c r="N933" s="6">
        <v>0.61319444444444449</v>
      </c>
      <c r="O933" t="s">
        <v>19</v>
      </c>
      <c r="P933" t="s">
        <v>20</v>
      </c>
      <c r="Q933" s="11">
        <v>6.2500000000000888E-3</v>
      </c>
      <c r="S933" t="s">
        <v>155</v>
      </c>
      <c r="Y933" t="s">
        <v>123</v>
      </c>
      <c r="AA933" t="str" cm="1">
        <f t="array" ref="AA93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934" spans="2:27" x14ac:dyDescent="0.25">
      <c r="B934" s="7">
        <f>_xlfn.ISOWEEKNUM(CHPP_DELAY[[#This Row],[DATE]])</f>
        <v>30</v>
      </c>
      <c r="C934" s="2" t="str">
        <f>UPPER(TEXT(MONTH(CHPP_DELAY[[#This Row],[DATE]])*29,"mmm"))</f>
        <v>JUL</v>
      </c>
      <c r="D934" s="27">
        <f>YEAR(CHPP_DELAY[[#This Row],[DATE]])</f>
        <v>2025</v>
      </c>
      <c r="E934" s="11">
        <f>(CHPP_DELAY[[#This Row],[START]]-CHPP_DELAY[[#This Row],[STOP]])*24</f>
        <v>0.13333333333333286</v>
      </c>
      <c r="F934" s="14" t="str" cm="1">
        <f t="array" ref="F934">_xlfn.IFNA(_xlfn.IFS(CHPP_DELAY[[#This Row],[SCH MTN]]&lt;&gt;"","Scheduled",CHPP_DELAY[[#This Row],[UNSCH MTN]]&lt;&gt;"","Unscheduled"),"")</f>
        <v>Unscheduled</v>
      </c>
      <c r="G934" s="26">
        <f>24*(DAY(EOMONTH(CHPP_DELAY[[#This Row],[DATE]],0)))</f>
        <v>744</v>
      </c>
      <c r="H934" s="14">
        <v>0.85</v>
      </c>
      <c r="I934" s="14">
        <v>0.9</v>
      </c>
      <c r="J934" s="14"/>
      <c r="K934" s="14"/>
      <c r="L934" s="3">
        <v>45860</v>
      </c>
      <c r="M934" s="6">
        <v>0.62013888888888891</v>
      </c>
      <c r="N934" s="6">
        <v>0.62569444444444444</v>
      </c>
      <c r="O934" t="s">
        <v>19</v>
      </c>
      <c r="P934" t="s">
        <v>20</v>
      </c>
      <c r="Q934" s="11">
        <v>5.5555555555555358E-3</v>
      </c>
      <c r="S934" t="s">
        <v>155</v>
      </c>
      <c r="Y934" t="s">
        <v>123</v>
      </c>
      <c r="AA934" t="str" cm="1">
        <f t="array" ref="AA93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935" spans="2:27" x14ac:dyDescent="0.25">
      <c r="B935" s="7">
        <f>_xlfn.ISOWEEKNUM(CHPP_DELAY[[#This Row],[DATE]])</f>
        <v>30</v>
      </c>
      <c r="C935" s="2" t="str">
        <f>UPPER(TEXT(MONTH(CHPP_DELAY[[#This Row],[DATE]])*29,"mmm"))</f>
        <v>JUL</v>
      </c>
      <c r="D935" s="27">
        <f>YEAR(CHPP_DELAY[[#This Row],[DATE]])</f>
        <v>2025</v>
      </c>
      <c r="E935" s="11">
        <f>(CHPP_DELAY[[#This Row],[START]]-CHPP_DELAY[[#This Row],[STOP]])*24</f>
        <v>4.0499999999999989</v>
      </c>
      <c r="F935" s="14" t="str" cm="1">
        <f t="array" ref="F935">_xlfn.IFNA(_xlfn.IFS(CHPP_DELAY[[#This Row],[SCH MTN]]&lt;&gt;"","Scheduled",CHPP_DELAY[[#This Row],[UNSCH MTN]]&lt;&gt;"","Unscheduled"),"")</f>
        <v>Scheduled</v>
      </c>
      <c r="G935" s="26">
        <f>24*(DAY(EOMONTH(CHPP_DELAY[[#This Row],[DATE]],0)))</f>
        <v>744</v>
      </c>
      <c r="H935" s="14">
        <v>0.85</v>
      </c>
      <c r="I935" s="14">
        <v>0.9</v>
      </c>
      <c r="J935" s="14"/>
      <c r="K935" s="14"/>
      <c r="L935" s="3">
        <v>45860</v>
      </c>
      <c r="M935" s="6">
        <v>0.64583333333333337</v>
      </c>
      <c r="N935" s="6">
        <v>0.81458333333333333</v>
      </c>
      <c r="O935" t="s">
        <v>13</v>
      </c>
      <c r="P935" t="s">
        <v>58</v>
      </c>
      <c r="Q935" s="11">
        <v>0.16874999999999996</v>
      </c>
      <c r="R935" t="s">
        <v>13</v>
      </c>
      <c r="Y935" t="s">
        <v>185</v>
      </c>
      <c r="AA935" t="str" cm="1">
        <f t="array" ref="AA935">_xlfn.IFS(AND(CHPP_DELAY[[#This Row],[Column1]]="",CHPP_DELAY[[#This Row],[Column2]]=""),"",CHPP_DELAY[[#This Row],[Column1]]&lt;&gt;"",CHPP_DELAY[[#This Row],[Column1]],CHPP_DELAY[[#This Row],[Column2]]&lt;&gt;"",CHPP_DELAY[[#This Row],[Column2]])</f>
        <v>Maintenance day</v>
      </c>
    </row>
    <row r="936" spans="2:27" x14ac:dyDescent="0.25">
      <c r="B936" s="7">
        <f>_xlfn.ISOWEEKNUM(CHPP_DELAY[[#This Row],[DATE]])</f>
        <v>30</v>
      </c>
      <c r="C936" s="2" t="str">
        <f>UPPER(TEXT(MONTH(CHPP_DELAY[[#This Row],[DATE]])*29,"mmm"))</f>
        <v>JUL</v>
      </c>
      <c r="D936" s="27">
        <f>YEAR(CHPP_DELAY[[#This Row],[DATE]])</f>
        <v>2025</v>
      </c>
      <c r="E936" s="11">
        <f>(CHPP_DELAY[[#This Row],[START]]-CHPP_DELAY[[#This Row],[STOP]])*24</f>
        <v>0.41666666666666785</v>
      </c>
      <c r="F936" s="14" t="str" cm="1">
        <f t="array" ref="F936">_xlfn.IFNA(_xlfn.IFS(CHPP_DELAY[[#This Row],[SCH MTN]]&lt;&gt;"","Scheduled",CHPP_DELAY[[#This Row],[UNSCH MTN]]&lt;&gt;"","Unscheduled"),"")</f>
        <v/>
      </c>
      <c r="G936" s="26">
        <f>24*(DAY(EOMONTH(CHPP_DELAY[[#This Row],[DATE]],0)))</f>
        <v>744</v>
      </c>
      <c r="H936" s="14">
        <v>0.85</v>
      </c>
      <c r="I936" s="14">
        <v>0.9</v>
      </c>
      <c r="J936" s="14"/>
      <c r="K936" s="14"/>
      <c r="L936" s="3">
        <v>45860</v>
      </c>
      <c r="M936" s="6">
        <v>0.81874999999999998</v>
      </c>
      <c r="N936" s="6">
        <v>0.83611111111111114</v>
      </c>
      <c r="O936" t="s">
        <v>51</v>
      </c>
      <c r="P936" t="s">
        <v>178</v>
      </c>
      <c r="Q936" s="11">
        <v>1.736111111111116E-2</v>
      </c>
      <c r="U936" t="s">
        <v>157</v>
      </c>
      <c r="Y936" t="s">
        <v>975</v>
      </c>
      <c r="AA936" t="str" cm="1">
        <f t="array" ref="AA936">_xlfn.IFS(AND(CHPP_DELAY[[#This Row],[Column1]]="",CHPP_DELAY[[#This Row],[Column2]]=""),"",CHPP_DELAY[[#This Row],[Column1]]&lt;&gt;"",CHPP_DELAY[[#This Row],[Column1]],CHPP_DELAY[[#This Row],[Column2]]&lt;&gt;"",CHPP_DELAY[[#This Row],[Column2]])</f>
        <v>Boom conveyor_low speed (due to accumulation of material)</v>
      </c>
    </row>
    <row r="937" spans="2:27" x14ac:dyDescent="0.25">
      <c r="B937" s="7">
        <f>_xlfn.ISOWEEKNUM(CHPP_DELAY[[#This Row],[DATE]])</f>
        <v>30</v>
      </c>
      <c r="C937" s="2" t="str">
        <f>UPPER(TEXT(MONTH(CHPP_DELAY[[#This Row],[DATE]])*29,"mmm"))</f>
        <v>JUL</v>
      </c>
      <c r="D937" s="27">
        <f>YEAR(CHPP_DELAY[[#This Row],[DATE]])</f>
        <v>2025</v>
      </c>
      <c r="E937" s="11">
        <f>(CHPP_DELAY[[#This Row],[START]]-CHPP_DELAY[[#This Row],[STOP]])*24</f>
        <v>1.6666666666666607E-2</v>
      </c>
      <c r="F937" s="14" t="str" cm="1">
        <f t="array" ref="F937">_xlfn.IFNA(_xlfn.IFS(CHPP_DELAY[[#This Row],[SCH MTN]]&lt;&gt;"","Scheduled",CHPP_DELAY[[#This Row],[UNSCH MTN]]&lt;&gt;"","Unscheduled"),"")</f>
        <v>Unscheduled</v>
      </c>
      <c r="G937" s="26">
        <f>24*(DAY(EOMONTH(CHPP_DELAY[[#This Row],[DATE]],0)))</f>
        <v>744</v>
      </c>
      <c r="H937" s="14">
        <v>0.85</v>
      </c>
      <c r="I937" s="14">
        <v>0.9</v>
      </c>
      <c r="J937" s="14"/>
      <c r="K937" s="14"/>
      <c r="L937" s="3">
        <v>45860</v>
      </c>
      <c r="M937" s="6">
        <v>0.90208333333333335</v>
      </c>
      <c r="N937" s="6">
        <v>0.90277777777777779</v>
      </c>
      <c r="O937" t="s">
        <v>569</v>
      </c>
      <c r="P937" t="s">
        <v>375</v>
      </c>
      <c r="Q937" s="11">
        <v>6.9444444444444198E-4</v>
      </c>
      <c r="S937" t="s">
        <v>155</v>
      </c>
      <c r="Y937" t="s">
        <v>976</v>
      </c>
      <c r="AA937" t="str" cm="1">
        <f t="array" ref="AA937">_xlfn.IFS(AND(CHPP_DELAY[[#This Row],[Column1]]="",CHPP_DELAY[[#This Row],[Column2]]=""),"",CHPP_DELAY[[#This Row],[Column1]]&lt;&gt;"",CHPP_DELAY[[#This Row],[Column1]],CHPP_DELAY[[#This Row],[Column2]]&lt;&gt;"",CHPP_DELAY[[#This Row],[Column2]])</f>
        <v>Tails filter plant U/F pump_repair (due to broken suction pipe)</v>
      </c>
    </row>
    <row r="938" spans="2:27" x14ac:dyDescent="0.25">
      <c r="B938" s="7">
        <f>_xlfn.ISOWEEKNUM(CHPP_DELAY[[#This Row],[DATE]])</f>
        <v>30</v>
      </c>
      <c r="C938" s="2" t="str">
        <f>UPPER(TEXT(MONTH(CHPP_DELAY[[#This Row],[DATE]])*29,"mmm"))</f>
        <v>JUL</v>
      </c>
      <c r="D938" s="27">
        <f>YEAR(CHPP_DELAY[[#This Row],[DATE]])</f>
        <v>2025</v>
      </c>
      <c r="E938" s="11">
        <f>(CHPP_DELAY[[#This Row],[START]]-CHPP_DELAY[[#This Row],[STOP]])*24</f>
        <v>0.10000000000000031</v>
      </c>
      <c r="F938" s="14" t="str" cm="1">
        <f t="array" ref="F938">_xlfn.IFNA(_xlfn.IFS(CHPP_DELAY[[#This Row],[SCH MTN]]&lt;&gt;"","Scheduled",CHPP_DELAY[[#This Row],[UNSCH MTN]]&lt;&gt;"","Unscheduled"),"")</f>
        <v>Unscheduled</v>
      </c>
      <c r="G938" s="26">
        <f>24*(DAY(EOMONTH(CHPP_DELAY[[#This Row],[DATE]],0)))</f>
        <v>744</v>
      </c>
      <c r="H938" s="14">
        <v>0.85</v>
      </c>
      <c r="I938" s="14">
        <v>0.9</v>
      </c>
      <c r="J938" s="14"/>
      <c r="K938" s="14"/>
      <c r="L938" s="3">
        <v>45860</v>
      </c>
      <c r="M938" s="6">
        <v>0.14930555555555555</v>
      </c>
      <c r="N938" s="6">
        <v>0.15347222222222223</v>
      </c>
      <c r="O938" t="s">
        <v>19</v>
      </c>
      <c r="P938" t="s">
        <v>20</v>
      </c>
      <c r="Q938" s="11">
        <v>4.1666666666666796E-3</v>
      </c>
      <c r="S938" t="s">
        <v>155</v>
      </c>
      <c r="Y938" t="s">
        <v>123</v>
      </c>
      <c r="AA938" t="str" cm="1">
        <f t="array" ref="AA93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939" spans="2:27" x14ac:dyDescent="0.25">
      <c r="B939" s="7">
        <f>_xlfn.ISOWEEKNUM(CHPP_DELAY[[#This Row],[DATE]])</f>
        <v>30</v>
      </c>
      <c r="C939" s="2" t="str">
        <f>UPPER(TEXT(MONTH(CHPP_DELAY[[#This Row],[DATE]])*29,"mmm"))</f>
        <v>JUL</v>
      </c>
      <c r="D939" s="27">
        <f>YEAR(CHPP_DELAY[[#This Row],[DATE]])</f>
        <v>2025</v>
      </c>
      <c r="E939" s="11">
        <f>(CHPP_DELAY[[#This Row],[START]]-CHPP_DELAY[[#This Row],[STOP]])*24</f>
        <v>0.18333333333333335</v>
      </c>
      <c r="F939" s="14" t="str" cm="1">
        <f t="array" ref="F939">_xlfn.IFNA(_xlfn.IFS(CHPP_DELAY[[#This Row],[SCH MTN]]&lt;&gt;"","Scheduled",CHPP_DELAY[[#This Row],[UNSCH MTN]]&lt;&gt;"","Unscheduled"),"")</f>
        <v>Unscheduled</v>
      </c>
      <c r="G939" s="26">
        <f>24*(DAY(EOMONTH(CHPP_DELAY[[#This Row],[DATE]],0)))</f>
        <v>744</v>
      </c>
      <c r="H939" s="14">
        <v>0.85</v>
      </c>
      <c r="I939" s="14">
        <v>0.9</v>
      </c>
      <c r="J939" s="14"/>
      <c r="K939" s="14"/>
      <c r="L939" s="3">
        <v>45860</v>
      </c>
      <c r="M939" s="6">
        <v>0.15972222222222221</v>
      </c>
      <c r="N939" s="6">
        <v>0.1673611111111111</v>
      </c>
      <c r="O939" t="s">
        <v>19</v>
      </c>
      <c r="P939" t="s">
        <v>20</v>
      </c>
      <c r="Q939" s="11">
        <v>7.6388888888888895E-3</v>
      </c>
      <c r="S939" t="s">
        <v>155</v>
      </c>
      <c r="Y939" t="s">
        <v>123</v>
      </c>
      <c r="AA939" t="str" cm="1">
        <f t="array" ref="AA93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940" spans="2:27" x14ac:dyDescent="0.25">
      <c r="B940" s="7">
        <f>_xlfn.ISOWEEKNUM(CHPP_DELAY[[#This Row],[DATE]])</f>
        <v>30</v>
      </c>
      <c r="C940" s="2" t="str">
        <f>UPPER(TEXT(MONTH(CHPP_DELAY[[#This Row],[DATE]])*29,"mmm"))</f>
        <v>JUL</v>
      </c>
      <c r="D940" s="27">
        <f>YEAR(CHPP_DELAY[[#This Row],[DATE]])</f>
        <v>2025</v>
      </c>
      <c r="E940" s="11">
        <f>(CHPP_DELAY[[#This Row],[START]]-CHPP_DELAY[[#This Row],[STOP]])*24</f>
        <v>0.16666666666666674</v>
      </c>
      <c r="F940" s="14" t="str" cm="1">
        <f t="array" ref="F940">_xlfn.IFNA(_xlfn.IFS(CHPP_DELAY[[#This Row],[SCH MTN]]&lt;&gt;"","Scheduled",CHPP_DELAY[[#This Row],[UNSCH MTN]]&lt;&gt;"","Unscheduled"),"")</f>
        <v>Unscheduled</v>
      </c>
      <c r="G940" s="26">
        <f>24*(DAY(EOMONTH(CHPP_DELAY[[#This Row],[DATE]],0)))</f>
        <v>744</v>
      </c>
      <c r="H940" s="14">
        <v>0.85</v>
      </c>
      <c r="I940" s="14">
        <v>0.9</v>
      </c>
      <c r="J940" s="14"/>
      <c r="K940" s="14"/>
      <c r="L940" s="3">
        <v>45860</v>
      </c>
      <c r="M940" s="6">
        <v>0.21388888888888888</v>
      </c>
      <c r="N940" s="6">
        <v>0.22083333333333333</v>
      </c>
      <c r="O940" t="s">
        <v>19</v>
      </c>
      <c r="P940" t="s">
        <v>20</v>
      </c>
      <c r="Q940" s="11">
        <v>6.9444444444444475E-3</v>
      </c>
      <c r="S940" t="s">
        <v>155</v>
      </c>
      <c r="Y940" t="s">
        <v>123</v>
      </c>
      <c r="AA940" t="str" cm="1">
        <f t="array" ref="AA94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941" spans="2:27" x14ac:dyDescent="0.25">
      <c r="B941" s="7">
        <f>_xlfn.ISOWEEKNUM(CHPP_DELAY[[#This Row],[DATE]])</f>
        <v>30</v>
      </c>
      <c r="C941" s="2" t="str">
        <f>UPPER(TEXT(MONTH(CHPP_DELAY[[#This Row],[DATE]])*29,"mmm"))</f>
        <v>JUL</v>
      </c>
      <c r="D941" s="27">
        <f>YEAR(CHPP_DELAY[[#This Row],[DATE]])</f>
        <v>2025</v>
      </c>
      <c r="E941" s="11">
        <f>(CHPP_DELAY[[#This Row],[START]]-CHPP_DELAY[[#This Row],[STOP]])*24</f>
        <v>0.9666666666666659</v>
      </c>
      <c r="F941" s="14" t="str" cm="1">
        <f t="array" ref="F941">_xlfn.IFNA(_xlfn.IFS(CHPP_DELAY[[#This Row],[SCH MTN]]&lt;&gt;"","Scheduled",CHPP_DELAY[[#This Row],[UNSCH MTN]]&lt;&gt;"","Unscheduled"),"")</f>
        <v/>
      </c>
      <c r="G941" s="26">
        <f>24*(DAY(EOMONTH(CHPP_DELAY[[#This Row],[DATE]],0)))</f>
        <v>744</v>
      </c>
      <c r="H941" s="14">
        <v>0.85</v>
      </c>
      <c r="I941" s="14">
        <v>0.9</v>
      </c>
      <c r="J941" s="14"/>
      <c r="K941" s="14"/>
      <c r="L941" s="3">
        <v>45861</v>
      </c>
      <c r="M941" s="6">
        <v>0.2590277777777778</v>
      </c>
      <c r="N941" s="6">
        <v>0.29930555555555555</v>
      </c>
      <c r="O941" t="s">
        <v>81</v>
      </c>
      <c r="P941" t="s">
        <v>82</v>
      </c>
      <c r="Q941" s="11">
        <v>4.0277777777777746E-2</v>
      </c>
      <c r="V941" t="s">
        <v>173</v>
      </c>
      <c r="Y941" t="s">
        <v>977</v>
      </c>
      <c r="AA941" t="str" cm="1">
        <f t="array" ref="AA941">_xlfn.IFS(AND(CHPP_DELAY[[#This Row],[Column1]]="",CHPP_DELAY[[#This Row],[Column2]]=""),"",CHPP_DELAY[[#This Row],[Column1]]&lt;&gt;"",CHPP_DELAY[[#This Row],[Column1]],CHPP_DELAY[[#This Row],[Column2]]&lt;&gt;"",CHPP_DELAY[[#This Row],[Column2]])</f>
        <v>Plant feed bin_low level (due to loader breakdown)</v>
      </c>
    </row>
    <row r="942" spans="2:27" x14ac:dyDescent="0.25">
      <c r="B942" s="7">
        <f>_xlfn.ISOWEEKNUM(CHPP_DELAY[[#This Row],[DATE]])</f>
        <v>30</v>
      </c>
      <c r="C942" s="2" t="str">
        <f>UPPER(TEXT(MONTH(CHPP_DELAY[[#This Row],[DATE]])*29,"mmm"))</f>
        <v>JUL</v>
      </c>
      <c r="D942" s="27">
        <f>YEAR(CHPP_DELAY[[#This Row],[DATE]])</f>
        <v>2025</v>
      </c>
      <c r="E942" s="11">
        <f>(CHPP_DELAY[[#This Row],[START]]-CHPP_DELAY[[#This Row],[STOP]])*24</f>
        <v>6.666666666666643E-2</v>
      </c>
      <c r="F942" s="14" t="str" cm="1">
        <f t="array" ref="F942">_xlfn.IFNA(_xlfn.IFS(CHPP_DELAY[[#This Row],[SCH MTN]]&lt;&gt;"","Scheduled",CHPP_DELAY[[#This Row],[UNSCH MTN]]&lt;&gt;"","Unscheduled"),"")</f>
        <v/>
      </c>
      <c r="G942" s="26">
        <f>24*(DAY(EOMONTH(CHPP_DELAY[[#This Row],[DATE]],0)))</f>
        <v>744</v>
      </c>
      <c r="H942" s="14">
        <v>0.85</v>
      </c>
      <c r="I942" s="14">
        <v>0.9</v>
      </c>
      <c r="J942" s="14"/>
      <c r="K942" s="14"/>
      <c r="L942" s="3">
        <v>45861</v>
      </c>
      <c r="M942" s="6">
        <v>0.30694444444444446</v>
      </c>
      <c r="N942" s="6">
        <v>0.30972222222222223</v>
      </c>
      <c r="O942" t="s">
        <v>50</v>
      </c>
      <c r="P942" t="s">
        <v>65</v>
      </c>
      <c r="Q942" s="11">
        <v>2.7777777777777679E-3</v>
      </c>
      <c r="U942" t="s">
        <v>157</v>
      </c>
      <c r="Y942" t="s">
        <v>978</v>
      </c>
      <c r="AA942" t="str" cm="1">
        <f t="array" ref="AA942">_xlfn.IFS(AND(CHPP_DELAY[[#This Row],[Column1]]="",CHPP_DELAY[[#This Row],[Column2]]=""),"",CHPP_DELAY[[#This Row],[Column1]]&lt;&gt;"",CHPP_DELAY[[#This Row],[Column1]],CHPP_DELAY[[#This Row],[Column2]]&lt;&gt;"",CHPP_DELAY[[#This Row],[Column2]])</f>
        <v>Circulating medium tank_low level (due to trip low level)</v>
      </c>
    </row>
    <row r="943" spans="2:27" x14ac:dyDescent="0.25">
      <c r="B943" s="7">
        <f>_xlfn.ISOWEEKNUM(CHPP_DELAY[[#This Row],[DATE]])</f>
        <v>30</v>
      </c>
      <c r="C943" s="2" t="str">
        <f>UPPER(TEXT(MONTH(CHPP_DELAY[[#This Row],[DATE]])*29,"mmm"))</f>
        <v>JUL</v>
      </c>
      <c r="D943" s="27">
        <f>YEAR(CHPP_DELAY[[#This Row],[DATE]])</f>
        <v>2025</v>
      </c>
      <c r="E943" s="11">
        <f>(CHPP_DELAY[[#This Row],[START]]-CHPP_DELAY[[#This Row],[STOP]])*24</f>
        <v>0.18333333333333268</v>
      </c>
      <c r="F943" s="14" t="str" cm="1">
        <f t="array" ref="F943">_xlfn.IFNA(_xlfn.IFS(CHPP_DELAY[[#This Row],[SCH MTN]]&lt;&gt;"","Scheduled",CHPP_DELAY[[#This Row],[UNSCH MTN]]&lt;&gt;"","Unscheduled"),"")</f>
        <v>Unscheduled</v>
      </c>
      <c r="G943" s="26">
        <f>24*(DAY(EOMONTH(CHPP_DELAY[[#This Row],[DATE]],0)))</f>
        <v>744</v>
      </c>
      <c r="H943" s="14">
        <v>0.85</v>
      </c>
      <c r="I943" s="14">
        <v>0.9</v>
      </c>
      <c r="J943" s="14"/>
      <c r="K943" s="14"/>
      <c r="L943" s="3">
        <v>45861</v>
      </c>
      <c r="M943" s="6">
        <v>0.35902777777777778</v>
      </c>
      <c r="N943" s="6">
        <v>0.36666666666666664</v>
      </c>
      <c r="O943" t="s">
        <v>19</v>
      </c>
      <c r="P943" t="s">
        <v>20</v>
      </c>
      <c r="Q943" s="11">
        <v>7.6388888888888618E-3</v>
      </c>
      <c r="S943" t="s">
        <v>155</v>
      </c>
      <c r="Y943" t="s">
        <v>123</v>
      </c>
      <c r="AA943" t="str" cm="1">
        <f t="array" ref="AA94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944" spans="2:27" x14ac:dyDescent="0.25">
      <c r="B944" s="7">
        <f>_xlfn.ISOWEEKNUM(CHPP_DELAY[[#This Row],[DATE]])</f>
        <v>30</v>
      </c>
      <c r="C944" s="2" t="str">
        <f>UPPER(TEXT(MONTH(CHPP_DELAY[[#This Row],[DATE]])*29,"mmm"))</f>
        <v>JUL</v>
      </c>
      <c r="D944" s="27">
        <f>YEAR(CHPP_DELAY[[#This Row],[DATE]])</f>
        <v>2025</v>
      </c>
      <c r="E944" s="11">
        <f>(CHPP_DELAY[[#This Row],[START]]-CHPP_DELAY[[#This Row],[STOP]])*24</f>
        <v>0.41666666666666652</v>
      </c>
      <c r="F944" s="14" t="str" cm="1">
        <f t="array" ref="F944">_xlfn.IFNA(_xlfn.IFS(CHPP_DELAY[[#This Row],[SCH MTN]]&lt;&gt;"","Scheduled",CHPP_DELAY[[#This Row],[UNSCH MTN]]&lt;&gt;"","Unscheduled"),"")</f>
        <v/>
      </c>
      <c r="G944" s="26">
        <f>24*(DAY(EOMONTH(CHPP_DELAY[[#This Row],[DATE]],0)))</f>
        <v>744</v>
      </c>
      <c r="H944" s="14">
        <v>0.85</v>
      </c>
      <c r="I944" s="14">
        <v>0.9</v>
      </c>
      <c r="J944" s="14"/>
      <c r="K944" s="14"/>
      <c r="L944" s="3">
        <v>45861</v>
      </c>
      <c r="M944" s="6">
        <v>0.2326388888888889</v>
      </c>
      <c r="N944" s="6">
        <v>0.25</v>
      </c>
      <c r="O944" t="s">
        <v>83</v>
      </c>
      <c r="P944" t="s">
        <v>29</v>
      </c>
      <c r="Q944" s="11">
        <v>1.7361111111111105E-2</v>
      </c>
      <c r="V944" t="s">
        <v>161</v>
      </c>
      <c r="Y944" t="s">
        <v>962</v>
      </c>
      <c r="AA944" t="str" cm="1">
        <f t="array" ref="AA944">_xlfn.IFS(AND(CHPP_DELAY[[#This Row],[Column1]]="",CHPP_DELAY[[#This Row],[Column2]]=""),"",CHPP_DELAY[[#This Row],[Column1]]&lt;&gt;"",CHPP_DELAY[[#This Row],[Column1]],CHPP_DELAY[[#This Row],[Column2]]&lt;&gt;"",CHPP_DELAY[[#This Row],[Column2]])</f>
        <v>Thickener_dirty water (due to not settling material)</v>
      </c>
    </row>
    <row r="945" spans="2:27" x14ac:dyDescent="0.25">
      <c r="B945" s="7">
        <f>_xlfn.ISOWEEKNUM(CHPP_DELAY[[#This Row],[DATE]])</f>
        <v>30</v>
      </c>
      <c r="C945" s="2" t="str">
        <f>UPPER(TEXT(MONTH(CHPP_DELAY[[#This Row],[DATE]])*29,"mmm"))</f>
        <v>JUL</v>
      </c>
      <c r="D945" s="27">
        <f>YEAR(CHPP_DELAY[[#This Row],[DATE]])</f>
        <v>2025</v>
      </c>
      <c r="E945" s="11">
        <f>(CHPP_DELAY[[#This Row],[START]]-CHPP_DELAY[[#This Row],[STOP]])*24</f>
        <v>0.70000000000000018</v>
      </c>
      <c r="F945" s="14" t="str" cm="1">
        <f t="array" ref="F945">_xlfn.IFNA(_xlfn.IFS(CHPP_DELAY[[#This Row],[SCH MTN]]&lt;&gt;"","Scheduled",CHPP_DELAY[[#This Row],[UNSCH MTN]]&lt;&gt;"","Unscheduled"),"")</f>
        <v/>
      </c>
      <c r="G945" s="26">
        <f>24*(DAY(EOMONTH(CHPP_DELAY[[#This Row],[DATE]],0)))</f>
        <v>744</v>
      </c>
      <c r="H945" s="14">
        <v>0.85</v>
      </c>
      <c r="I945" s="14">
        <v>0.9</v>
      </c>
      <c r="J945" s="14"/>
      <c r="K945" s="14"/>
      <c r="L945" s="3">
        <v>45862</v>
      </c>
      <c r="M945" s="6">
        <v>0.25</v>
      </c>
      <c r="N945" s="6">
        <v>0.27916666666666667</v>
      </c>
      <c r="O945" t="s">
        <v>83</v>
      </c>
      <c r="P945" t="s">
        <v>29</v>
      </c>
      <c r="Q945" s="11">
        <v>2.9166666666666674E-2</v>
      </c>
      <c r="V945" t="s">
        <v>161</v>
      </c>
      <c r="Y945" t="s">
        <v>962</v>
      </c>
      <c r="AA945" t="str" cm="1">
        <f t="array" ref="AA945">_xlfn.IFS(AND(CHPP_DELAY[[#This Row],[Column1]]="",CHPP_DELAY[[#This Row],[Column2]]=""),"",CHPP_DELAY[[#This Row],[Column1]]&lt;&gt;"",CHPP_DELAY[[#This Row],[Column1]],CHPP_DELAY[[#This Row],[Column2]]&lt;&gt;"",CHPP_DELAY[[#This Row],[Column2]])</f>
        <v>Thickener_dirty water (due to not settling material)</v>
      </c>
    </row>
    <row r="946" spans="2:27" x14ac:dyDescent="0.25">
      <c r="B946" s="7">
        <f>_xlfn.ISOWEEKNUM(CHPP_DELAY[[#This Row],[DATE]])</f>
        <v>30</v>
      </c>
      <c r="C946" s="2" t="str">
        <f>UPPER(TEXT(MONTH(CHPP_DELAY[[#This Row],[DATE]])*29,"mmm"))</f>
        <v>JUL</v>
      </c>
      <c r="D946" s="27">
        <f>YEAR(CHPP_DELAY[[#This Row],[DATE]])</f>
        <v>2025</v>
      </c>
      <c r="E946" s="11">
        <f>(CHPP_DELAY[[#This Row],[START]]-CHPP_DELAY[[#This Row],[STOP]])*24</f>
        <v>0.16666666666666607</v>
      </c>
      <c r="F946" s="14" t="str" cm="1">
        <f t="array" ref="F946">_xlfn.IFNA(_xlfn.IFS(CHPP_DELAY[[#This Row],[SCH MTN]]&lt;&gt;"","Scheduled",CHPP_DELAY[[#This Row],[UNSCH MTN]]&lt;&gt;"","Unscheduled"),"")</f>
        <v/>
      </c>
      <c r="G946" s="26">
        <f>24*(DAY(EOMONTH(CHPP_DELAY[[#This Row],[DATE]],0)))</f>
        <v>744</v>
      </c>
      <c r="H946" s="14">
        <v>0.85</v>
      </c>
      <c r="I946" s="14">
        <v>0.9</v>
      </c>
      <c r="J946" s="14"/>
      <c r="K946" s="14"/>
      <c r="L946" s="3">
        <v>45862</v>
      </c>
      <c r="M946" s="6">
        <v>0.95902777777777781</v>
      </c>
      <c r="N946" s="6">
        <v>0.96597222222222223</v>
      </c>
      <c r="O946" t="s">
        <v>93</v>
      </c>
      <c r="P946" t="s">
        <v>94</v>
      </c>
      <c r="Q946" s="11">
        <v>6.9444444444444198E-3</v>
      </c>
      <c r="V946" t="s">
        <v>161</v>
      </c>
      <c r="Y946" t="s">
        <v>208</v>
      </c>
      <c r="AA946" t="str" cm="1">
        <f t="array" ref="AA946">_xlfn.IFS(AND(CHPP_DELAY[[#This Row],[Column1]]="",CHPP_DELAY[[#This Row],[Column2]]=""),"",CHPP_DELAY[[#This Row],[Column1]]&lt;&gt;"",CHPP_DELAY[[#This Row],[Column1]],CHPP_DELAY[[#This Row],[Column2]]&lt;&gt;"",CHPP_DELAY[[#This Row],[Column2]])</f>
        <v>Secondary sizer_block (due to sticky material)</v>
      </c>
    </row>
    <row r="947" spans="2:27" x14ac:dyDescent="0.25">
      <c r="B947" s="7">
        <f>_xlfn.ISOWEEKNUM(CHPP_DELAY[[#This Row],[DATE]])</f>
        <v>30</v>
      </c>
      <c r="C947" s="2" t="str">
        <f>UPPER(TEXT(MONTH(CHPP_DELAY[[#This Row],[DATE]])*29,"mmm"))</f>
        <v>JUL</v>
      </c>
      <c r="D947" s="27">
        <f>YEAR(CHPP_DELAY[[#This Row],[DATE]])</f>
        <v>2025</v>
      </c>
      <c r="E947" s="11">
        <f>(CHPP_DELAY[[#This Row],[START]]-CHPP_DELAY[[#This Row],[STOP]])*24</f>
        <v>9.9999999999999645E-2</v>
      </c>
      <c r="F947" s="14" t="str" cm="1">
        <f t="array" ref="F947">_xlfn.IFNA(_xlfn.IFS(CHPP_DELAY[[#This Row],[SCH MTN]]&lt;&gt;"","Scheduled",CHPP_DELAY[[#This Row],[UNSCH MTN]]&lt;&gt;"","Unscheduled"),"")</f>
        <v>Unscheduled</v>
      </c>
      <c r="G947" s="26">
        <f>24*(DAY(EOMONTH(CHPP_DELAY[[#This Row],[DATE]],0)))</f>
        <v>744</v>
      </c>
      <c r="H947" s="14">
        <v>0.85</v>
      </c>
      <c r="I947" s="14">
        <v>0.9</v>
      </c>
      <c r="J947" s="14"/>
      <c r="K947" s="14"/>
      <c r="L947" s="3">
        <v>45863</v>
      </c>
      <c r="M947" s="6">
        <v>0.34166666666666667</v>
      </c>
      <c r="N947" s="6">
        <v>0.34583333333333333</v>
      </c>
      <c r="O947" t="s">
        <v>16</v>
      </c>
      <c r="P947" t="s">
        <v>17</v>
      </c>
      <c r="Q947" s="11">
        <v>4.1666666666666519E-3</v>
      </c>
      <c r="S947" t="s">
        <v>18</v>
      </c>
      <c r="Y947" t="s">
        <v>925</v>
      </c>
      <c r="AA947" t="str" cm="1">
        <f t="array" ref="AA947">_xlfn.IFS(AND(CHPP_DELAY[[#This Row],[Column1]]="",CHPP_DELAY[[#This Row],[Column2]]=""),"",CHPP_DELAY[[#This Row],[Column1]]&lt;&gt;"",CHPP_DELAY[[#This Row],[Column1]],CHPP_DELAY[[#This Row],[Column2]]&lt;&gt;"",CHPP_DELAY[[#This Row],[Column2]])</f>
        <v>Desliming screen_grizzly_block (due to iron plate)</v>
      </c>
    </row>
    <row r="948" spans="2:27" x14ac:dyDescent="0.25">
      <c r="B948" s="7">
        <f>_xlfn.ISOWEEKNUM(CHPP_DELAY[[#This Row],[DATE]])</f>
        <v>30</v>
      </c>
      <c r="C948" s="2" t="str">
        <f>UPPER(TEXT(MONTH(CHPP_DELAY[[#This Row],[DATE]])*29,"mmm"))</f>
        <v>JUL</v>
      </c>
      <c r="D948" s="27">
        <f>YEAR(CHPP_DELAY[[#This Row],[DATE]])</f>
        <v>2025</v>
      </c>
      <c r="E948" s="11">
        <f>(CHPP_DELAY[[#This Row],[START]]-CHPP_DELAY[[#This Row],[STOP]])*24</f>
        <v>18.43333333333333</v>
      </c>
      <c r="F948" s="14" t="str" cm="1">
        <f t="array" ref="F948">_xlfn.IFNA(_xlfn.IFS(CHPP_DELAY[[#This Row],[SCH MTN]]&lt;&gt;"","Scheduled",CHPP_DELAY[[#This Row],[UNSCH MTN]]&lt;&gt;"","Unscheduled"),"")</f>
        <v>Scheduled</v>
      </c>
      <c r="G948" s="26">
        <f>24*(DAY(EOMONTH(CHPP_DELAY[[#This Row],[DATE]],0)))</f>
        <v>744</v>
      </c>
      <c r="H948" s="14">
        <v>0.85</v>
      </c>
      <c r="I948" s="14">
        <v>0.9</v>
      </c>
      <c r="J948" s="14"/>
      <c r="K948" s="14"/>
      <c r="L948" s="3">
        <v>45863</v>
      </c>
      <c r="M948" s="6">
        <v>0.48194444444444445</v>
      </c>
      <c r="N948" s="6">
        <v>1.25</v>
      </c>
      <c r="O948" t="s">
        <v>13</v>
      </c>
      <c r="P948" t="s">
        <v>58</v>
      </c>
      <c r="Q948" s="11">
        <v>0.76805555555555549</v>
      </c>
      <c r="R948" t="s">
        <v>13</v>
      </c>
      <c r="Y948" t="s">
        <v>185</v>
      </c>
      <c r="AA948" t="str" cm="1">
        <f t="array" ref="AA948">_xlfn.IFS(AND(CHPP_DELAY[[#This Row],[Column1]]="",CHPP_DELAY[[#This Row],[Column2]]=""),"",CHPP_DELAY[[#This Row],[Column1]]&lt;&gt;"",CHPP_DELAY[[#This Row],[Column1]],CHPP_DELAY[[#This Row],[Column2]]&lt;&gt;"",CHPP_DELAY[[#This Row],[Column2]])</f>
        <v>Maintenance day</v>
      </c>
    </row>
    <row r="949" spans="2:27" x14ac:dyDescent="0.25">
      <c r="B949" s="7">
        <f>_xlfn.ISOWEEKNUM(CHPP_DELAY[[#This Row],[DATE]])</f>
        <v>30</v>
      </c>
      <c r="C949" s="2" t="str">
        <f>UPPER(TEXT(MONTH(CHPP_DELAY[[#This Row],[DATE]])*29,"mmm"))</f>
        <v>JUL</v>
      </c>
      <c r="D949" s="27">
        <f>YEAR(CHPP_DELAY[[#This Row],[DATE]])</f>
        <v>2025</v>
      </c>
      <c r="E949" s="11">
        <f>(CHPP_DELAY[[#This Row],[START]]-CHPP_DELAY[[#This Row],[STOP]])*24</f>
        <v>24</v>
      </c>
      <c r="F949" s="14" t="str" cm="1">
        <f t="array" ref="F949">_xlfn.IFNA(_xlfn.IFS(CHPP_DELAY[[#This Row],[SCH MTN]]&lt;&gt;"","Scheduled",CHPP_DELAY[[#This Row],[UNSCH MTN]]&lt;&gt;"","Unscheduled"),"")</f>
        <v>Scheduled</v>
      </c>
      <c r="G949" s="26">
        <f>24*(DAY(EOMONTH(CHPP_DELAY[[#This Row],[DATE]],0)))</f>
        <v>744</v>
      </c>
      <c r="H949" s="14">
        <v>0.85</v>
      </c>
      <c r="I949" s="14">
        <v>0.9</v>
      </c>
      <c r="J949" s="14"/>
      <c r="K949" s="14"/>
      <c r="L949" s="3">
        <v>45864</v>
      </c>
      <c r="M949" s="6">
        <v>0.25</v>
      </c>
      <c r="N949" s="6">
        <v>1.25</v>
      </c>
      <c r="O949" t="s">
        <v>13</v>
      </c>
      <c r="P949" t="s">
        <v>58</v>
      </c>
      <c r="Q949" s="11">
        <v>1</v>
      </c>
      <c r="R949" t="s">
        <v>13</v>
      </c>
      <c r="Y949" t="s">
        <v>185</v>
      </c>
      <c r="AA949" t="str" cm="1">
        <f t="array" ref="AA949">_xlfn.IFS(AND(CHPP_DELAY[[#This Row],[Column1]]="",CHPP_DELAY[[#This Row],[Column2]]=""),"",CHPP_DELAY[[#This Row],[Column1]]&lt;&gt;"",CHPP_DELAY[[#This Row],[Column1]],CHPP_DELAY[[#This Row],[Column2]]&lt;&gt;"",CHPP_DELAY[[#This Row],[Column2]])</f>
        <v>Maintenance day</v>
      </c>
    </row>
    <row r="950" spans="2:27" x14ac:dyDescent="0.25">
      <c r="B950" s="7">
        <f>_xlfn.ISOWEEKNUM(CHPP_DELAY[[#This Row],[DATE]])</f>
        <v>30</v>
      </c>
      <c r="C950" s="2" t="str">
        <f>UPPER(TEXT(MONTH(CHPP_DELAY[[#This Row],[DATE]])*29,"mmm"))</f>
        <v>JUL</v>
      </c>
      <c r="D950" s="27">
        <f>YEAR(CHPP_DELAY[[#This Row],[DATE]])</f>
        <v>2025</v>
      </c>
      <c r="E950" s="11">
        <f>(CHPP_DELAY[[#This Row],[START]]-CHPP_DELAY[[#This Row],[STOP]])*24</f>
        <v>24</v>
      </c>
      <c r="F950" s="14" t="str" cm="1">
        <f t="array" ref="F950">_xlfn.IFNA(_xlfn.IFS(CHPP_DELAY[[#This Row],[SCH MTN]]&lt;&gt;"","Scheduled",CHPP_DELAY[[#This Row],[UNSCH MTN]]&lt;&gt;"","Unscheduled"),"")</f>
        <v>Scheduled</v>
      </c>
      <c r="G950" s="26">
        <f>24*(DAY(EOMONTH(CHPP_DELAY[[#This Row],[DATE]],0)))</f>
        <v>744</v>
      </c>
      <c r="H950" s="14">
        <v>0.85</v>
      </c>
      <c r="I950" s="14">
        <v>0.9</v>
      </c>
      <c r="J950" s="14"/>
      <c r="K950" s="14"/>
      <c r="L950" s="3">
        <v>45865</v>
      </c>
      <c r="M950" s="6">
        <v>0.25</v>
      </c>
      <c r="N950" s="6">
        <v>1.25</v>
      </c>
      <c r="O950" t="s">
        <v>13</v>
      </c>
      <c r="P950" t="s">
        <v>58</v>
      </c>
      <c r="Q950" s="11">
        <v>1</v>
      </c>
      <c r="R950" t="s">
        <v>13</v>
      </c>
      <c r="Y950" t="s">
        <v>185</v>
      </c>
      <c r="AA950" t="str" cm="1">
        <f t="array" ref="AA950">_xlfn.IFS(AND(CHPP_DELAY[[#This Row],[Column1]]="",CHPP_DELAY[[#This Row],[Column2]]=""),"",CHPP_DELAY[[#This Row],[Column1]]&lt;&gt;"",CHPP_DELAY[[#This Row],[Column1]],CHPP_DELAY[[#This Row],[Column2]]&lt;&gt;"",CHPP_DELAY[[#This Row],[Column2]])</f>
        <v>Maintenance day</v>
      </c>
    </row>
    <row r="951" spans="2:27" x14ac:dyDescent="0.25">
      <c r="B951" s="7">
        <f>_xlfn.ISOWEEKNUM(CHPP_DELAY[[#This Row],[DATE]])</f>
        <v>31</v>
      </c>
      <c r="C951" s="2" t="str">
        <f>UPPER(TEXT(MONTH(CHPP_DELAY[[#This Row],[DATE]])*29,"mmm"))</f>
        <v>JUL</v>
      </c>
      <c r="D951" s="27">
        <f>YEAR(CHPP_DELAY[[#This Row],[DATE]])</f>
        <v>2025</v>
      </c>
      <c r="E951" s="11">
        <f>(CHPP_DELAY[[#This Row],[START]]-CHPP_DELAY[[#This Row],[STOP]])*24</f>
        <v>24</v>
      </c>
      <c r="F951" s="14" t="str" cm="1">
        <f t="array" ref="F951">_xlfn.IFNA(_xlfn.IFS(CHPP_DELAY[[#This Row],[SCH MTN]]&lt;&gt;"","Scheduled",CHPP_DELAY[[#This Row],[UNSCH MTN]]&lt;&gt;"","Unscheduled"),"")</f>
        <v>Scheduled</v>
      </c>
      <c r="G951" s="26">
        <f>24*(DAY(EOMONTH(CHPP_DELAY[[#This Row],[DATE]],0)))</f>
        <v>744</v>
      </c>
      <c r="H951" s="14">
        <v>0.85</v>
      </c>
      <c r="I951" s="14">
        <v>0.9</v>
      </c>
      <c r="J951" s="14"/>
      <c r="K951" s="14"/>
      <c r="L951" s="3">
        <v>45866</v>
      </c>
      <c r="M951" s="6">
        <v>0.25</v>
      </c>
      <c r="N951" s="6">
        <v>1.25</v>
      </c>
      <c r="O951" t="s">
        <v>13</v>
      </c>
      <c r="P951" t="s">
        <v>58</v>
      </c>
      <c r="Q951" s="11">
        <v>1</v>
      </c>
      <c r="R951" t="s">
        <v>13</v>
      </c>
      <c r="Y951" t="s">
        <v>185</v>
      </c>
      <c r="AA951" t="str" cm="1">
        <f t="array" ref="AA951">_xlfn.IFS(AND(CHPP_DELAY[[#This Row],[Column1]]="",CHPP_DELAY[[#This Row],[Column2]]=""),"",CHPP_DELAY[[#This Row],[Column1]]&lt;&gt;"",CHPP_DELAY[[#This Row],[Column1]],CHPP_DELAY[[#This Row],[Column2]]&lt;&gt;"",CHPP_DELAY[[#This Row],[Column2]])</f>
        <v>Maintenance day</v>
      </c>
    </row>
    <row r="952" spans="2:27" x14ac:dyDescent="0.25">
      <c r="B952" s="7">
        <f>_xlfn.ISOWEEKNUM(CHPP_DELAY[[#This Row],[DATE]])</f>
        <v>31</v>
      </c>
      <c r="C952" s="2" t="str">
        <f>UPPER(TEXT(MONTH(CHPP_DELAY[[#This Row],[DATE]])*29,"mmm"))</f>
        <v>JUL</v>
      </c>
      <c r="D952" s="27">
        <f>YEAR(CHPP_DELAY[[#This Row],[DATE]])</f>
        <v>2025</v>
      </c>
      <c r="E952" s="11">
        <f>(CHPP_DELAY[[#This Row],[START]]-CHPP_DELAY[[#This Row],[STOP]])*24</f>
        <v>24</v>
      </c>
      <c r="F952" s="14" t="str" cm="1">
        <f t="array" ref="F952">_xlfn.IFNA(_xlfn.IFS(CHPP_DELAY[[#This Row],[SCH MTN]]&lt;&gt;"","Scheduled",CHPP_DELAY[[#This Row],[UNSCH MTN]]&lt;&gt;"","Unscheduled"),"")</f>
        <v>Scheduled</v>
      </c>
      <c r="G952" s="26">
        <f>24*(DAY(EOMONTH(CHPP_DELAY[[#This Row],[DATE]],0)))</f>
        <v>744</v>
      </c>
      <c r="H952" s="14">
        <v>0.85</v>
      </c>
      <c r="I952" s="14">
        <v>0.9</v>
      </c>
      <c r="J952" s="14"/>
      <c r="K952" s="14"/>
      <c r="L952" s="3">
        <v>45867</v>
      </c>
      <c r="M952" s="6">
        <v>0.25</v>
      </c>
      <c r="N952" s="6">
        <v>1.25</v>
      </c>
      <c r="O952" t="s">
        <v>13</v>
      </c>
      <c r="P952" t="s">
        <v>58</v>
      </c>
      <c r="Q952" s="11">
        <v>1</v>
      </c>
      <c r="R952" t="s">
        <v>13</v>
      </c>
      <c r="Y952" t="s">
        <v>185</v>
      </c>
      <c r="AA952" t="str" cm="1">
        <f t="array" ref="AA952">_xlfn.IFS(AND(CHPP_DELAY[[#This Row],[Column1]]="",CHPP_DELAY[[#This Row],[Column2]]=""),"",CHPP_DELAY[[#This Row],[Column1]]&lt;&gt;"",CHPP_DELAY[[#This Row],[Column1]],CHPP_DELAY[[#This Row],[Column2]]&lt;&gt;"",CHPP_DELAY[[#This Row],[Column2]])</f>
        <v>Maintenance day</v>
      </c>
    </row>
    <row r="953" spans="2:27" x14ac:dyDescent="0.25">
      <c r="B953" s="7">
        <f>_xlfn.ISOWEEKNUM(CHPP_DELAY[[#This Row],[DATE]])</f>
        <v>31</v>
      </c>
      <c r="C953" s="2" t="str">
        <f>UPPER(TEXT(MONTH(CHPP_DELAY[[#This Row],[DATE]])*29,"mmm"))</f>
        <v>JUL</v>
      </c>
      <c r="D953" s="27">
        <f>YEAR(CHPP_DELAY[[#This Row],[DATE]])</f>
        <v>2025</v>
      </c>
      <c r="E953" s="11">
        <f>(CHPP_DELAY[[#This Row],[START]]-CHPP_DELAY[[#This Row],[STOP]])*24</f>
        <v>0.23333333333333384</v>
      </c>
      <c r="F953" s="14" t="str" cm="1">
        <f t="array" ref="F953">_xlfn.IFNA(_xlfn.IFS(CHPP_DELAY[[#This Row],[SCH MTN]]&lt;&gt;"","Scheduled",CHPP_DELAY[[#This Row],[UNSCH MTN]]&lt;&gt;"","Unscheduled"),"")</f>
        <v>Scheduled</v>
      </c>
      <c r="G953" s="26">
        <f>24*(DAY(EOMONTH(CHPP_DELAY[[#This Row],[DATE]],0)))</f>
        <v>744</v>
      </c>
      <c r="H953" s="14">
        <v>0.85</v>
      </c>
      <c r="I953" s="14">
        <v>0.9</v>
      </c>
      <c r="J953" s="14"/>
      <c r="K953" s="14"/>
      <c r="L953" s="3">
        <v>45868</v>
      </c>
      <c r="M953" s="6">
        <v>0.25</v>
      </c>
      <c r="N953" s="6">
        <v>0.25972222222222224</v>
      </c>
      <c r="O953" t="s">
        <v>13</v>
      </c>
      <c r="P953" t="s">
        <v>58</v>
      </c>
      <c r="Q953" s="11">
        <v>9.7222222222222432E-3</v>
      </c>
      <c r="R953" t="s">
        <v>13</v>
      </c>
      <c r="Y953" t="s">
        <v>185</v>
      </c>
      <c r="AA953" t="str" cm="1">
        <f t="array" ref="AA953">_xlfn.IFS(AND(CHPP_DELAY[[#This Row],[Column1]]="",CHPP_DELAY[[#This Row],[Column2]]=""),"",CHPP_DELAY[[#This Row],[Column1]]&lt;&gt;"",CHPP_DELAY[[#This Row],[Column1]],CHPP_DELAY[[#This Row],[Column2]]&lt;&gt;"",CHPP_DELAY[[#This Row],[Column2]])</f>
        <v>Maintenance day</v>
      </c>
    </row>
    <row r="954" spans="2:27" x14ac:dyDescent="0.25">
      <c r="B954" s="7">
        <f>_xlfn.ISOWEEKNUM(CHPP_DELAY[[#This Row],[DATE]])</f>
        <v>31</v>
      </c>
      <c r="C954" s="2" t="str">
        <f>UPPER(TEXT(MONTH(CHPP_DELAY[[#This Row],[DATE]])*29,"mmm"))</f>
        <v>JUL</v>
      </c>
      <c r="D954" s="27">
        <f>YEAR(CHPP_DELAY[[#This Row],[DATE]])</f>
        <v>2025</v>
      </c>
      <c r="E954" s="11">
        <f>(CHPP_DELAY[[#This Row],[START]]-CHPP_DELAY[[#This Row],[STOP]])*24</f>
        <v>1.5</v>
      </c>
      <c r="F954" s="14" t="str" cm="1">
        <f t="array" ref="F954">_xlfn.IFNA(_xlfn.IFS(CHPP_DELAY[[#This Row],[SCH MTN]]&lt;&gt;"","Scheduled",CHPP_DELAY[[#This Row],[UNSCH MTN]]&lt;&gt;"","Unscheduled"),"")</f>
        <v>Scheduled</v>
      </c>
      <c r="G954" s="26">
        <f>24*(DAY(EOMONTH(CHPP_DELAY[[#This Row],[DATE]],0)))</f>
        <v>744</v>
      </c>
      <c r="H954" s="14">
        <v>0.85</v>
      </c>
      <c r="I954" s="14">
        <v>0.9</v>
      </c>
      <c r="J954" s="14"/>
      <c r="K954" s="14"/>
      <c r="L954" s="3">
        <v>45868</v>
      </c>
      <c r="M954" s="6">
        <v>0.42222222222222222</v>
      </c>
      <c r="N954" s="6">
        <v>0.48472222222222222</v>
      </c>
      <c r="O954" t="s">
        <v>13</v>
      </c>
      <c r="P954" t="s">
        <v>58</v>
      </c>
      <c r="Q954" s="11">
        <v>6.25E-2</v>
      </c>
      <c r="R954" t="s">
        <v>13</v>
      </c>
      <c r="Y954" t="s">
        <v>185</v>
      </c>
      <c r="AA954" t="str" cm="1">
        <f t="array" ref="AA954">_xlfn.IFS(AND(CHPP_DELAY[[#This Row],[Column1]]="",CHPP_DELAY[[#This Row],[Column2]]=""),"",CHPP_DELAY[[#This Row],[Column1]]&lt;&gt;"",CHPP_DELAY[[#This Row],[Column1]],CHPP_DELAY[[#This Row],[Column2]]&lt;&gt;"",CHPP_DELAY[[#This Row],[Column2]])</f>
        <v>Maintenance day</v>
      </c>
    </row>
    <row r="955" spans="2:27" x14ac:dyDescent="0.25">
      <c r="B955" s="7">
        <f>_xlfn.ISOWEEKNUM(CHPP_DELAY[[#This Row],[DATE]])</f>
        <v>31</v>
      </c>
      <c r="C955" s="2" t="str">
        <f>UPPER(TEXT(MONTH(CHPP_DELAY[[#This Row],[DATE]])*29,"mmm"))</f>
        <v>JUL</v>
      </c>
      <c r="D955" s="27">
        <f>YEAR(CHPP_DELAY[[#This Row],[DATE]])</f>
        <v>2025</v>
      </c>
      <c r="E955" s="11">
        <f>(CHPP_DELAY[[#This Row],[START]]-CHPP_DELAY[[#This Row],[STOP]])*24</f>
        <v>1.2333333333333343</v>
      </c>
      <c r="F955" s="14" t="str" cm="1">
        <f t="array" ref="F955">_xlfn.IFNA(_xlfn.IFS(CHPP_DELAY[[#This Row],[SCH MTN]]&lt;&gt;"","Scheduled",CHPP_DELAY[[#This Row],[UNSCH MTN]]&lt;&gt;"","Unscheduled"),"")</f>
        <v>Unscheduled</v>
      </c>
      <c r="G955" s="26">
        <f>24*(DAY(EOMONTH(CHPP_DELAY[[#This Row],[DATE]],0)))</f>
        <v>744</v>
      </c>
      <c r="H955" s="14">
        <v>0.85</v>
      </c>
      <c r="I955" s="14">
        <v>0.9</v>
      </c>
      <c r="J955" s="14"/>
      <c r="K955" s="14"/>
      <c r="L955" s="3">
        <v>45869</v>
      </c>
      <c r="M955" s="6">
        <v>0.30069444444444443</v>
      </c>
      <c r="N955" s="6">
        <v>0.35208333333333336</v>
      </c>
      <c r="O955" t="s">
        <v>56</v>
      </c>
      <c r="P955" t="s">
        <v>59</v>
      </c>
      <c r="Q955" s="11">
        <v>5.1388888888888928E-2</v>
      </c>
      <c r="S955" t="s">
        <v>155</v>
      </c>
      <c r="Y955" t="s">
        <v>979</v>
      </c>
      <c r="AA955" t="str" cm="1">
        <f t="array" ref="AA955">_xlfn.IFS(AND(CHPP_DELAY[[#This Row],[Column1]]="",CHPP_DELAY[[#This Row],[Column2]]=""),"",CHPP_DELAY[[#This Row],[Column1]]&lt;&gt;"",CHPP_DELAY[[#This Row],[Column1]],CHPP_DELAY[[#This Row],[Column2]]&lt;&gt;"",CHPP_DELAY[[#This Row],[Column2]])</f>
        <v>Vacuum disc_stuck_high ampere (due to low grease in NDE bearing)</v>
      </c>
    </row>
    <row r="956" spans="2:27" x14ac:dyDescent="0.25">
      <c r="B956" s="7">
        <f>_xlfn.ISOWEEKNUM(CHPP_DELAY[[#This Row],[DATE]])</f>
        <v>31</v>
      </c>
      <c r="C956" s="2" t="str">
        <f>UPPER(TEXT(MONTH(CHPP_DELAY[[#This Row],[DATE]])*29,"mmm"))</f>
        <v>JUL</v>
      </c>
      <c r="D956" s="27">
        <f>YEAR(CHPP_DELAY[[#This Row],[DATE]])</f>
        <v>2025</v>
      </c>
      <c r="E956" s="11">
        <f>(CHPP_DELAY[[#This Row],[START]]-CHPP_DELAY[[#This Row],[STOP]])*24</f>
        <v>0.90000000000000213</v>
      </c>
      <c r="F956" s="14" t="str" cm="1">
        <f t="array" ref="F956">_xlfn.IFNA(_xlfn.IFS(CHPP_DELAY[[#This Row],[SCH MTN]]&lt;&gt;"","Scheduled",CHPP_DELAY[[#This Row],[UNSCH MTN]]&lt;&gt;"","Unscheduled"),"")</f>
        <v/>
      </c>
      <c r="G956" s="26">
        <f>24*(DAY(EOMONTH(CHPP_DELAY[[#This Row],[DATE]],0)))</f>
        <v>744</v>
      </c>
      <c r="H956" s="14">
        <v>0.85</v>
      </c>
      <c r="I956" s="14">
        <v>0.9</v>
      </c>
      <c r="J956" s="14"/>
      <c r="K956" s="14"/>
      <c r="L956" s="3">
        <v>45869</v>
      </c>
      <c r="M956" s="6">
        <v>0.60833333333333328</v>
      </c>
      <c r="N956" s="6">
        <v>0.64583333333333337</v>
      </c>
      <c r="O956" t="s">
        <v>58</v>
      </c>
      <c r="P956" t="s">
        <v>58</v>
      </c>
      <c r="Q956" s="11">
        <v>3.7500000000000089E-2</v>
      </c>
      <c r="X956" t="s">
        <v>156</v>
      </c>
      <c r="Y956" t="s">
        <v>980</v>
      </c>
      <c r="AA956" t="str" cm="1">
        <f t="array" ref="AA956">_xlfn.IFS(AND(CHPP_DELAY[[#This Row],[Column1]]="",CHPP_DELAY[[#This Row],[Column2]]=""),"",CHPP_DELAY[[#This Row],[Column1]]&lt;&gt;"",CHPP_DELAY[[#This Row],[Column1]],CHPP_DELAY[[#This Row],[Column2]]&lt;&gt;"",CHPP_DELAY[[#This Row],[Column2]])</f>
        <v>Plant off_blackout (due to trafo earthing trip)</v>
      </c>
    </row>
    <row r="957" spans="2:27" x14ac:dyDescent="0.25">
      <c r="B957" s="7">
        <f>_xlfn.ISOWEEKNUM(CHPP_DELAY[[#This Row],[DATE]])</f>
        <v>31</v>
      </c>
      <c r="C957" s="2" t="str">
        <f>UPPER(TEXT(MONTH(CHPP_DELAY[[#This Row],[DATE]])*29,"mmm"))</f>
        <v>AUG</v>
      </c>
      <c r="D957" s="27">
        <f>YEAR(CHPP_DELAY[[#This Row],[DATE]])</f>
        <v>2025</v>
      </c>
      <c r="E957" s="11">
        <f>(CHPP_DELAY[[#This Row],[START]]-CHPP_DELAY[[#This Row],[STOP]])*24</f>
        <v>2.1166666666666671</v>
      </c>
      <c r="F957" s="14" t="str" cm="1">
        <f t="array" ref="F957">_xlfn.IFNA(_xlfn.IFS(CHPP_DELAY[[#This Row],[SCH MTN]]&lt;&gt;"","Scheduled",CHPP_DELAY[[#This Row],[UNSCH MTN]]&lt;&gt;"","Unscheduled"),"")</f>
        <v>Scheduled</v>
      </c>
      <c r="G957" s="26">
        <f>24*(DAY(EOMONTH(CHPP_DELAY[[#This Row],[DATE]],0)))</f>
        <v>744</v>
      </c>
      <c r="H957" s="14">
        <v>0.85</v>
      </c>
      <c r="I957" s="14">
        <v>0.9</v>
      </c>
      <c r="J957" s="14"/>
      <c r="K957" s="14"/>
      <c r="L957" s="3">
        <v>45870</v>
      </c>
      <c r="M957" s="6">
        <v>0.34583333333333333</v>
      </c>
      <c r="N957" s="6">
        <v>0.43402777777777779</v>
      </c>
      <c r="O957" t="s">
        <v>35</v>
      </c>
      <c r="P957" t="s">
        <v>36</v>
      </c>
      <c r="Q957" s="11">
        <v>8.8194444444444464E-2</v>
      </c>
      <c r="R957" t="s">
        <v>13</v>
      </c>
      <c r="Y957" t="s">
        <v>981</v>
      </c>
      <c r="AA957" t="str" cm="1">
        <f t="array" ref="AA957">_xlfn.IFS(AND(CHPP_DELAY[[#This Row],[Column1]]="",CHPP_DELAY[[#This Row],[Column2]]=""),"",CHPP_DELAY[[#This Row],[Column1]]&lt;&gt;"",CHPP_DELAY[[#This Row],[Column1]],CHPP_DELAY[[#This Row],[Column2]]&lt;&gt;"",CHPP_DELAY[[#This Row],[Column2]])</f>
        <v>Sinks screen external inspection</v>
      </c>
    </row>
    <row r="958" spans="2:27" x14ac:dyDescent="0.25">
      <c r="B958" s="7">
        <f>_xlfn.ISOWEEKNUM(CHPP_DELAY[[#This Row],[DATE]])</f>
        <v>31</v>
      </c>
      <c r="C958" s="2" t="str">
        <f>UPPER(TEXT(MONTH(CHPP_DELAY[[#This Row],[DATE]])*29,"mmm"))</f>
        <v>AUG</v>
      </c>
      <c r="D958" s="27">
        <f>YEAR(CHPP_DELAY[[#This Row],[DATE]])</f>
        <v>2025</v>
      </c>
      <c r="E958" s="11">
        <f>(CHPP_DELAY[[#This Row],[START]]-CHPP_DELAY[[#This Row],[STOP]])*24</f>
        <v>0.16666666666666607</v>
      </c>
      <c r="F958" s="14" t="str" cm="1">
        <f t="array" ref="F958">_xlfn.IFNA(_xlfn.IFS(CHPP_DELAY[[#This Row],[SCH MTN]]&lt;&gt;"","Scheduled",CHPP_DELAY[[#This Row],[UNSCH MTN]]&lt;&gt;"","Unscheduled"),"")</f>
        <v/>
      </c>
      <c r="G958" s="26">
        <f>24*(DAY(EOMONTH(CHPP_DELAY[[#This Row],[DATE]],0)))</f>
        <v>744</v>
      </c>
      <c r="H958" s="14">
        <v>0.85</v>
      </c>
      <c r="I958" s="14">
        <v>0.9</v>
      </c>
      <c r="J958" s="14"/>
      <c r="K958" s="14"/>
      <c r="L958" s="3">
        <v>45870</v>
      </c>
      <c r="M958" s="6">
        <v>0.43680555555555556</v>
      </c>
      <c r="N958" s="6">
        <v>0.44374999999999998</v>
      </c>
      <c r="O958" t="s">
        <v>26</v>
      </c>
      <c r="P958" t="s">
        <v>27</v>
      </c>
      <c r="Q958" s="11">
        <v>6.9444444444444198E-3</v>
      </c>
      <c r="U958" t="s">
        <v>157</v>
      </c>
      <c r="Y958" t="s">
        <v>982</v>
      </c>
      <c r="AA958" t="str" cm="1">
        <f t="array" ref="AA958">_xlfn.IFS(AND(CHPP_DELAY[[#This Row],[Column1]]="",CHPP_DELAY[[#This Row],[Column2]]=""),"",CHPP_DELAY[[#This Row],[Column1]]&lt;&gt;"",CHPP_DELAY[[#This Row],[Column1]],CHPP_DELAY[[#This Row],[Column2]]&lt;&gt;"",CHPP_DELAY[[#This Row],[Column2]])</f>
        <v>Product collector conveyor_low speed (due to overload)</v>
      </c>
    </row>
    <row r="959" spans="2:27" x14ac:dyDescent="0.25">
      <c r="B959" s="7">
        <f>_xlfn.ISOWEEKNUM(CHPP_DELAY[[#This Row],[DATE]])</f>
        <v>31</v>
      </c>
      <c r="C959" s="2" t="str">
        <f>UPPER(TEXT(MONTH(CHPP_DELAY[[#This Row],[DATE]])*29,"mmm"))</f>
        <v>AUG</v>
      </c>
      <c r="D959" s="27">
        <f>YEAR(CHPP_DELAY[[#This Row],[DATE]])</f>
        <v>2025</v>
      </c>
      <c r="E959" s="11">
        <f>(CHPP_DELAY[[#This Row],[START]]-CHPP_DELAY[[#This Row],[STOP]])*24</f>
        <v>9.9999999999999645E-2</v>
      </c>
      <c r="F959" s="14" t="str" cm="1">
        <f t="array" ref="F959">_xlfn.IFNA(_xlfn.IFS(CHPP_DELAY[[#This Row],[SCH MTN]]&lt;&gt;"","Scheduled",CHPP_DELAY[[#This Row],[UNSCH MTN]]&lt;&gt;"","Unscheduled"),"")</f>
        <v>Unscheduled</v>
      </c>
      <c r="G959" s="26">
        <f>24*(DAY(EOMONTH(CHPP_DELAY[[#This Row],[DATE]],0)))</f>
        <v>744</v>
      </c>
      <c r="H959" s="14">
        <v>0.85</v>
      </c>
      <c r="I959" s="14">
        <v>0.9</v>
      </c>
      <c r="J959" s="14"/>
      <c r="K959" s="14"/>
      <c r="L959" s="3">
        <v>45870</v>
      </c>
      <c r="M959" s="6">
        <v>0.65625</v>
      </c>
      <c r="N959" s="6">
        <v>0.66041666666666665</v>
      </c>
      <c r="O959" t="s">
        <v>19</v>
      </c>
      <c r="P959" t="s">
        <v>20</v>
      </c>
      <c r="Q959" s="11">
        <v>4.1666666666666519E-3</v>
      </c>
      <c r="S959" t="s">
        <v>155</v>
      </c>
      <c r="Y959" t="s">
        <v>123</v>
      </c>
      <c r="AA959" t="str" cm="1">
        <f t="array" ref="AA95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960" spans="2:27" x14ac:dyDescent="0.25">
      <c r="B960" s="7">
        <f>_xlfn.ISOWEEKNUM(CHPP_DELAY[[#This Row],[DATE]])</f>
        <v>31</v>
      </c>
      <c r="C960" s="2" t="str">
        <f>UPPER(TEXT(MONTH(CHPP_DELAY[[#This Row],[DATE]])*29,"mmm"))</f>
        <v>AUG</v>
      </c>
      <c r="D960" s="27">
        <f>YEAR(CHPP_DELAY[[#This Row],[DATE]])</f>
        <v>2025</v>
      </c>
      <c r="E960" s="11">
        <f>(CHPP_DELAY[[#This Row],[START]]-CHPP_DELAY[[#This Row],[STOP]])*24</f>
        <v>0.13333333333333286</v>
      </c>
      <c r="F960" s="14" t="str" cm="1">
        <f t="array" ref="F960">_xlfn.IFNA(_xlfn.IFS(CHPP_DELAY[[#This Row],[SCH MTN]]&lt;&gt;"","Scheduled",CHPP_DELAY[[#This Row],[UNSCH MTN]]&lt;&gt;"","Unscheduled"),"")</f>
        <v>Unscheduled</v>
      </c>
      <c r="G960" s="26">
        <f>24*(DAY(EOMONTH(CHPP_DELAY[[#This Row],[DATE]],0)))</f>
        <v>744</v>
      </c>
      <c r="H960" s="14">
        <v>0.85</v>
      </c>
      <c r="I960" s="14">
        <v>0.9</v>
      </c>
      <c r="J960" s="14"/>
      <c r="K960" s="14"/>
      <c r="L960" s="3">
        <v>45870</v>
      </c>
      <c r="M960" s="6">
        <v>0.72222222222222221</v>
      </c>
      <c r="N960" s="6">
        <v>0.72777777777777775</v>
      </c>
      <c r="O960" t="s">
        <v>35</v>
      </c>
      <c r="P960" t="s">
        <v>36</v>
      </c>
      <c r="Q960" s="11">
        <v>5.5555555555555358E-3</v>
      </c>
      <c r="S960" t="s">
        <v>160</v>
      </c>
      <c r="Y960" t="s">
        <v>983</v>
      </c>
      <c r="AA960" t="str" cm="1">
        <f t="array" ref="AA960">_xlfn.IFS(AND(CHPP_DELAY[[#This Row],[Column1]]="",CHPP_DELAY[[#This Row],[Column2]]=""),"",CHPP_DELAY[[#This Row],[Column1]]&lt;&gt;"",CHPP_DELAY[[#This Row],[Column1]],CHPP_DELAY[[#This Row],[Column2]]&lt;&gt;"",CHPP_DELAY[[#This Row],[Column2]])</f>
        <v>Sinks screen_checking (due to sinks screen noise)</v>
      </c>
    </row>
    <row r="961" spans="2:27" x14ac:dyDescent="0.25">
      <c r="B961" s="7">
        <f>_xlfn.ISOWEEKNUM(CHPP_DELAY[[#This Row],[DATE]])</f>
        <v>31</v>
      </c>
      <c r="C961" s="2" t="str">
        <f>UPPER(TEXT(MONTH(CHPP_DELAY[[#This Row],[DATE]])*29,"mmm"))</f>
        <v>AUG</v>
      </c>
      <c r="D961" s="27">
        <f>YEAR(CHPP_DELAY[[#This Row],[DATE]])</f>
        <v>2025</v>
      </c>
      <c r="E961" s="11">
        <f>(CHPP_DELAY[[#This Row],[START]]-CHPP_DELAY[[#This Row],[STOP]])*24</f>
        <v>8.3333333333333037E-2</v>
      </c>
      <c r="F961" s="14" t="str" cm="1">
        <f t="array" ref="F961">_xlfn.IFNA(_xlfn.IFS(CHPP_DELAY[[#This Row],[SCH MTN]]&lt;&gt;"","Scheduled",CHPP_DELAY[[#This Row],[UNSCH MTN]]&lt;&gt;"","Unscheduled"),"")</f>
        <v>Unscheduled</v>
      </c>
      <c r="G961" s="26">
        <f>24*(DAY(EOMONTH(CHPP_DELAY[[#This Row],[DATE]],0)))</f>
        <v>744</v>
      </c>
      <c r="H961" s="14">
        <v>0.85</v>
      </c>
      <c r="I961" s="14">
        <v>0.9</v>
      </c>
      <c r="J961" s="14"/>
      <c r="K961" s="14"/>
      <c r="L961" s="3">
        <v>45870</v>
      </c>
      <c r="M961" s="6">
        <v>0.84444444444444444</v>
      </c>
      <c r="N961" s="6">
        <v>0.84791666666666665</v>
      </c>
      <c r="O961" t="s">
        <v>16</v>
      </c>
      <c r="P961" t="s">
        <v>17</v>
      </c>
      <c r="Q961" s="11">
        <v>3.4722222222222099E-3</v>
      </c>
      <c r="S961" t="s">
        <v>155</v>
      </c>
      <c r="Y961" t="s">
        <v>984</v>
      </c>
      <c r="AA961" t="str" cm="1">
        <f t="array" ref="AA961">_xlfn.IFS(AND(CHPP_DELAY[[#This Row],[Column1]]="",CHPP_DELAY[[#This Row],[Column2]]=""),"",CHPP_DELAY[[#This Row],[Column1]]&lt;&gt;"",CHPP_DELAY[[#This Row],[Column1]],CHPP_DELAY[[#This Row],[Column2]]&lt;&gt;"",CHPP_DELAY[[#This Row],[Column2]])</f>
        <v>Desliming screen_grizzly_stuck (due to feed bin plate)</v>
      </c>
    </row>
    <row r="962" spans="2:27" x14ac:dyDescent="0.25">
      <c r="B962" s="7">
        <f>_xlfn.ISOWEEKNUM(CHPP_DELAY[[#This Row],[DATE]])</f>
        <v>31</v>
      </c>
      <c r="C962" s="2" t="str">
        <f>UPPER(TEXT(MONTH(CHPP_DELAY[[#This Row],[DATE]])*29,"mmm"))</f>
        <v>AUG</v>
      </c>
      <c r="D962" s="27">
        <f>YEAR(CHPP_DELAY[[#This Row],[DATE]])</f>
        <v>2025</v>
      </c>
      <c r="E962" s="11">
        <f>(CHPP_DELAY[[#This Row],[START]]-CHPP_DELAY[[#This Row],[STOP]])*24</f>
        <v>8.333333333333437E-2</v>
      </c>
      <c r="F962" s="14" t="str" cm="1">
        <f t="array" ref="F962">_xlfn.IFNA(_xlfn.IFS(CHPP_DELAY[[#This Row],[SCH MTN]]&lt;&gt;"","Scheduled",CHPP_DELAY[[#This Row],[UNSCH MTN]]&lt;&gt;"","Unscheduled"),"")</f>
        <v>Unscheduled</v>
      </c>
      <c r="G962" s="26">
        <f>24*(DAY(EOMONTH(CHPP_DELAY[[#This Row],[DATE]],0)))</f>
        <v>744</v>
      </c>
      <c r="H962" s="14">
        <v>0.85</v>
      </c>
      <c r="I962" s="14">
        <v>0.9</v>
      </c>
      <c r="J962" s="14"/>
      <c r="K962" s="14"/>
      <c r="L962" s="3">
        <v>45871</v>
      </c>
      <c r="M962" s="6">
        <v>0.44374999999999998</v>
      </c>
      <c r="N962" s="6">
        <v>0.44722222222222224</v>
      </c>
      <c r="O962" t="s">
        <v>638</v>
      </c>
      <c r="P962" t="s">
        <v>415</v>
      </c>
      <c r="Q962" s="11">
        <v>3.4722222222222654E-3</v>
      </c>
      <c r="S962" t="s">
        <v>155</v>
      </c>
      <c r="Y962" t="s">
        <v>985</v>
      </c>
      <c r="AA962" t="str" cm="1">
        <f t="array" ref="AA962">_xlfn.IFS(AND(CHPP_DELAY[[#This Row],[Column1]]="",CHPP_DELAY[[#This Row],[Column2]]=""),"",CHPP_DELAY[[#This Row],[Column1]]&lt;&gt;"",CHPP_DELAY[[#This Row],[Column1]],CHPP_DELAY[[#This Row],[Column2]]&lt;&gt;"",CHPP_DELAY[[#This Row],[Column2]])</f>
        <v>Flotation blower_trip (under investigation)</v>
      </c>
    </row>
    <row r="963" spans="2:27" x14ac:dyDescent="0.25">
      <c r="B963" s="7">
        <f>_xlfn.ISOWEEKNUM(CHPP_DELAY[[#This Row],[DATE]])</f>
        <v>31</v>
      </c>
      <c r="C963" s="2" t="str">
        <f>UPPER(TEXT(MONTH(CHPP_DELAY[[#This Row],[DATE]])*29,"mmm"))</f>
        <v>AUG</v>
      </c>
      <c r="D963" s="27">
        <f>YEAR(CHPP_DELAY[[#This Row],[DATE]])</f>
        <v>2025</v>
      </c>
      <c r="E963" s="11">
        <f>(CHPP_DELAY[[#This Row],[START]]-CHPP_DELAY[[#This Row],[STOP]])*24</f>
        <v>0.13333333333333286</v>
      </c>
      <c r="F963" s="14" t="str" cm="1">
        <f t="array" ref="F963">_xlfn.IFNA(_xlfn.IFS(CHPP_DELAY[[#This Row],[SCH MTN]]&lt;&gt;"","Scheduled",CHPP_DELAY[[#This Row],[UNSCH MTN]]&lt;&gt;"","Unscheduled"),"")</f>
        <v/>
      </c>
      <c r="G963" s="26">
        <f>24*(DAY(EOMONTH(CHPP_DELAY[[#This Row],[DATE]],0)))</f>
        <v>744</v>
      </c>
      <c r="H963" s="14">
        <v>0.85</v>
      </c>
      <c r="I963" s="14">
        <v>0.9</v>
      </c>
      <c r="J963" s="14"/>
      <c r="K963" s="14"/>
      <c r="L963" s="3">
        <v>45871</v>
      </c>
      <c r="M963" s="6">
        <v>0.56736111111111109</v>
      </c>
      <c r="N963" s="6">
        <v>0.57291666666666663</v>
      </c>
      <c r="O963" t="s">
        <v>81</v>
      </c>
      <c r="P963" t="s">
        <v>82</v>
      </c>
      <c r="Q963" s="11">
        <v>5.5555555555555358E-3</v>
      </c>
      <c r="V963" t="s">
        <v>92</v>
      </c>
      <c r="Y963" t="s">
        <v>931</v>
      </c>
      <c r="AA963" t="str" cm="1">
        <f t="array" ref="AA963">_xlfn.IFS(AND(CHPP_DELAY[[#This Row],[Column1]]="",CHPP_DELAY[[#This Row],[Column2]]=""),"",CHPP_DELAY[[#This Row],[Column1]]&lt;&gt;"",CHPP_DELAY[[#This Row],[Column1]],CHPP_DELAY[[#This Row],[Column2]]&lt;&gt;"",CHPP_DELAY[[#This Row],[Column2]])</f>
        <v>Plant feed bin_low level (due to metal contamination)</v>
      </c>
    </row>
    <row r="964" spans="2:27" x14ac:dyDescent="0.25">
      <c r="B964" s="7">
        <f>_xlfn.ISOWEEKNUM(CHPP_DELAY[[#This Row],[DATE]])</f>
        <v>31</v>
      </c>
      <c r="C964" s="2" t="str">
        <f>UPPER(TEXT(MONTH(CHPP_DELAY[[#This Row],[DATE]])*29,"mmm"))</f>
        <v>AUG</v>
      </c>
      <c r="D964" s="27">
        <f>YEAR(CHPP_DELAY[[#This Row],[DATE]])</f>
        <v>2025</v>
      </c>
      <c r="E964" s="11">
        <f>(CHPP_DELAY[[#This Row],[START]]-CHPP_DELAY[[#This Row],[STOP]])*24</f>
        <v>0.39999999999999858</v>
      </c>
      <c r="F964" s="14" t="str" cm="1">
        <f t="array" ref="F964">_xlfn.IFNA(_xlfn.IFS(CHPP_DELAY[[#This Row],[SCH MTN]]&lt;&gt;"","Scheduled",CHPP_DELAY[[#This Row],[UNSCH MTN]]&lt;&gt;"","Unscheduled"),"")</f>
        <v>Unscheduled</v>
      </c>
      <c r="G964" s="26">
        <f>24*(DAY(EOMONTH(CHPP_DELAY[[#This Row],[DATE]],0)))</f>
        <v>744</v>
      </c>
      <c r="H964" s="14">
        <v>0.85</v>
      </c>
      <c r="I964" s="14">
        <v>0.9</v>
      </c>
      <c r="J964" s="14"/>
      <c r="K964" s="14"/>
      <c r="L964" s="3">
        <v>45871</v>
      </c>
      <c r="M964" s="6">
        <v>0.65</v>
      </c>
      <c r="N964" s="6">
        <v>0.66666666666666663</v>
      </c>
      <c r="O964" t="s">
        <v>14</v>
      </c>
      <c r="P964" t="s">
        <v>15</v>
      </c>
      <c r="Q964" s="11">
        <v>1.6666666666666607E-2</v>
      </c>
      <c r="S964" t="s">
        <v>155</v>
      </c>
      <c r="Y964" t="s">
        <v>786</v>
      </c>
      <c r="AA964" t="str" cm="1">
        <f t="array" ref="AA964">_xlfn.IFS(AND(CHPP_DELAY[[#This Row],[Column1]]="",CHPP_DELAY[[#This Row],[Column2]]=""),"",CHPP_DELAY[[#This Row],[Column1]]&lt;&gt;"",CHPP_DELAY[[#This Row],[Column1]],CHPP_DELAY[[#This Row],[Column2]]&lt;&gt;"",CHPP_DELAY[[#This Row],[Column2]])</f>
        <v>Reject sampler_hammer instream (due to problem in motor brake)</v>
      </c>
    </row>
    <row r="965" spans="2:27" x14ac:dyDescent="0.25">
      <c r="B965" s="7">
        <f>_xlfn.ISOWEEKNUM(CHPP_DELAY[[#This Row],[DATE]])</f>
        <v>31</v>
      </c>
      <c r="C965" s="2" t="str">
        <f>UPPER(TEXT(MONTH(CHPP_DELAY[[#This Row],[DATE]])*29,"mmm"))</f>
        <v>AUG</v>
      </c>
      <c r="D965" s="27">
        <f>YEAR(CHPP_DELAY[[#This Row],[DATE]])</f>
        <v>2025</v>
      </c>
      <c r="E965" s="11">
        <f>(CHPP_DELAY[[#This Row],[START]]-CHPP_DELAY[[#This Row],[STOP]])*24</f>
        <v>0.11666666666666359</v>
      </c>
      <c r="F965" s="14" t="str" cm="1">
        <f t="array" ref="F965">_xlfn.IFNA(_xlfn.IFS(CHPP_DELAY[[#This Row],[SCH MTN]]&lt;&gt;"","Scheduled",CHPP_DELAY[[#This Row],[UNSCH MTN]]&lt;&gt;"","Unscheduled"),"")</f>
        <v>Unscheduled</v>
      </c>
      <c r="G965" s="26">
        <f>24*(DAY(EOMONTH(CHPP_DELAY[[#This Row],[DATE]],0)))</f>
        <v>744</v>
      </c>
      <c r="H965" s="14">
        <v>0.85</v>
      </c>
      <c r="I965" s="14">
        <v>0.9</v>
      </c>
      <c r="J965" s="14"/>
      <c r="K965" s="14"/>
      <c r="L965" s="3">
        <v>45871</v>
      </c>
      <c r="M965" s="6">
        <v>1.101388888888889</v>
      </c>
      <c r="N965" s="6">
        <v>1.10625</v>
      </c>
      <c r="O965" t="s">
        <v>16</v>
      </c>
      <c r="P965" t="s">
        <v>17</v>
      </c>
      <c r="Q965" s="11">
        <v>4.8611111111109828E-3</v>
      </c>
      <c r="S965" t="s">
        <v>18</v>
      </c>
      <c r="Y965" t="s">
        <v>124</v>
      </c>
      <c r="AA965" t="str" cm="1">
        <f t="array" ref="AA965">_xlfn.IFS(AND(CHPP_DELAY[[#This Row],[Column1]]="",CHPP_DELAY[[#This Row],[Column2]]=""),"",CHPP_DELAY[[#This Row],[Column1]]&lt;&gt;"",CHPP_DELAY[[#This Row],[Column1]],CHPP_DELAY[[#This Row],[Column2]]&lt;&gt;"",CHPP_DELAY[[#This Row],[Column2]])</f>
        <v>Desliming screen_grizzly_block (due to oversize material)</v>
      </c>
    </row>
    <row r="966" spans="2:27" x14ac:dyDescent="0.25">
      <c r="B966" s="7">
        <f>_xlfn.ISOWEEKNUM(CHPP_DELAY[[#This Row],[DATE]])</f>
        <v>31</v>
      </c>
      <c r="C966" s="2" t="str">
        <f>UPPER(TEXT(MONTH(CHPP_DELAY[[#This Row],[DATE]])*29,"mmm"))</f>
        <v>AUG</v>
      </c>
      <c r="D966" s="27">
        <f>YEAR(CHPP_DELAY[[#This Row],[DATE]])</f>
        <v>2025</v>
      </c>
      <c r="E966" s="11">
        <f>(CHPP_DELAY[[#This Row],[START]]-CHPP_DELAY[[#This Row],[STOP]])*24</f>
        <v>0.24999999999999911</v>
      </c>
      <c r="F966" s="14" t="str" cm="1">
        <f t="array" ref="F966">_xlfn.IFNA(_xlfn.IFS(CHPP_DELAY[[#This Row],[SCH MTN]]&lt;&gt;"","Scheduled",CHPP_DELAY[[#This Row],[UNSCH MTN]]&lt;&gt;"","Unscheduled"),"")</f>
        <v/>
      </c>
      <c r="G966" s="26">
        <f>24*(DAY(EOMONTH(CHPP_DELAY[[#This Row],[DATE]],0)))</f>
        <v>744</v>
      </c>
      <c r="H966" s="14">
        <v>0.85</v>
      </c>
      <c r="I966" s="14">
        <v>0.9</v>
      </c>
      <c r="J966" s="14"/>
      <c r="K966" s="14"/>
      <c r="L966" s="3">
        <v>45872</v>
      </c>
      <c r="M966" s="6">
        <v>0.55069444444444449</v>
      </c>
      <c r="N966" s="6">
        <v>0.56111111111111112</v>
      </c>
      <c r="O966" t="s">
        <v>53</v>
      </c>
      <c r="P966" t="s">
        <v>54</v>
      </c>
      <c r="Q966" s="11">
        <v>1.041666666666663E-2</v>
      </c>
      <c r="V966" t="s">
        <v>162</v>
      </c>
      <c r="Y966" t="s">
        <v>202</v>
      </c>
      <c r="AA966" t="str" cm="1">
        <f t="array" ref="AA966">_xlfn.IFS(AND(CHPP_DELAY[[#This Row],[Column1]]="",CHPP_DELAY[[#This Row],[Column2]]=""),"",CHPP_DELAY[[#This Row],[Column1]]&lt;&gt;"",CHPP_DELAY[[#This Row],[Column1]],CHPP_DELAY[[#This Row],[Column2]]&lt;&gt;"",CHPP_DELAY[[#This Row],[Column2]])</f>
        <v>Feeder breaker_block (due to oversize OB)</v>
      </c>
    </row>
    <row r="967" spans="2:27" x14ac:dyDescent="0.25">
      <c r="B967" s="7">
        <f>_xlfn.ISOWEEKNUM(CHPP_DELAY[[#This Row],[DATE]])</f>
        <v>31</v>
      </c>
      <c r="C967" s="2" t="str">
        <f>UPPER(TEXT(MONTH(CHPP_DELAY[[#This Row],[DATE]])*29,"mmm"))</f>
        <v>AUG</v>
      </c>
      <c r="D967" s="27">
        <f>YEAR(CHPP_DELAY[[#This Row],[DATE]])</f>
        <v>2025</v>
      </c>
      <c r="E967" s="11">
        <f>(CHPP_DELAY[[#This Row],[START]]-CHPP_DELAY[[#This Row],[STOP]])*24</f>
        <v>1.6666666666666607E-2</v>
      </c>
      <c r="F967" s="14" t="str" cm="1">
        <f t="array" ref="F967">_xlfn.IFNA(_xlfn.IFS(CHPP_DELAY[[#This Row],[SCH MTN]]&lt;&gt;"","Scheduled",CHPP_DELAY[[#This Row],[UNSCH MTN]]&lt;&gt;"","Unscheduled"),"")</f>
        <v/>
      </c>
      <c r="G967" s="26">
        <f>24*(DAY(EOMONTH(CHPP_DELAY[[#This Row],[DATE]],0)))</f>
        <v>744</v>
      </c>
      <c r="H967" s="14">
        <v>0.85</v>
      </c>
      <c r="I967" s="14">
        <v>0.9</v>
      </c>
      <c r="J967" s="14"/>
      <c r="K967" s="14"/>
      <c r="L967" s="3">
        <v>45872</v>
      </c>
      <c r="M967" s="6">
        <v>0.8520833333333333</v>
      </c>
      <c r="N967" s="6">
        <v>0.85277777777777775</v>
      </c>
      <c r="O967" t="s">
        <v>81</v>
      </c>
      <c r="P967" t="s">
        <v>82</v>
      </c>
      <c r="Q967" s="11">
        <v>6.9444444444444198E-4</v>
      </c>
      <c r="V967" t="s">
        <v>92</v>
      </c>
      <c r="Y967" t="s">
        <v>931</v>
      </c>
      <c r="AA967" t="str" cm="1">
        <f t="array" ref="AA967">_xlfn.IFS(AND(CHPP_DELAY[[#This Row],[Column1]]="",CHPP_DELAY[[#This Row],[Column2]]=""),"",CHPP_DELAY[[#This Row],[Column1]]&lt;&gt;"",CHPP_DELAY[[#This Row],[Column1]],CHPP_DELAY[[#This Row],[Column2]]&lt;&gt;"",CHPP_DELAY[[#This Row],[Column2]])</f>
        <v>Plant feed bin_low level (due to metal contamination)</v>
      </c>
    </row>
    <row r="968" spans="2:27" x14ac:dyDescent="0.25">
      <c r="B968" s="7">
        <f>_xlfn.ISOWEEKNUM(CHPP_DELAY[[#This Row],[DATE]])</f>
        <v>31</v>
      </c>
      <c r="C968" s="2" t="str">
        <f>UPPER(TEXT(MONTH(CHPP_DELAY[[#This Row],[DATE]])*29,"mmm"))</f>
        <v>AUG</v>
      </c>
      <c r="D968" s="27">
        <f>YEAR(CHPP_DELAY[[#This Row],[DATE]])</f>
        <v>2025</v>
      </c>
      <c r="E968" s="11">
        <f>(CHPP_DELAY[[#This Row],[START]]-CHPP_DELAY[[#This Row],[STOP]])*24</f>
        <v>0.11666666666666892</v>
      </c>
      <c r="F968" s="14" t="str" cm="1">
        <f t="array" ref="F968">_xlfn.IFNA(_xlfn.IFS(CHPP_DELAY[[#This Row],[SCH MTN]]&lt;&gt;"","Scheduled",CHPP_DELAY[[#This Row],[UNSCH MTN]]&lt;&gt;"","Unscheduled"),"")</f>
        <v>Unscheduled</v>
      </c>
      <c r="G968" s="26">
        <f>24*(DAY(EOMONTH(CHPP_DELAY[[#This Row],[DATE]],0)))</f>
        <v>744</v>
      </c>
      <c r="H968" s="14">
        <v>0.85</v>
      </c>
      <c r="I968" s="14">
        <v>0.9</v>
      </c>
      <c r="J968" s="14"/>
      <c r="K968" s="14"/>
      <c r="L968" s="3">
        <v>45872</v>
      </c>
      <c r="M968" s="6">
        <v>0.94861111111111107</v>
      </c>
      <c r="N968" s="6">
        <v>0.95347222222222228</v>
      </c>
      <c r="O968" t="s">
        <v>43</v>
      </c>
      <c r="P968" t="s">
        <v>44</v>
      </c>
      <c r="Q968" s="11">
        <v>4.8611111111112049E-3</v>
      </c>
      <c r="S968" t="s">
        <v>18</v>
      </c>
      <c r="Y968" t="s">
        <v>986</v>
      </c>
      <c r="AA968" t="str" cm="1">
        <f t="array" ref="AA968">_xlfn.IFS(AND(CHPP_DELAY[[#This Row],[Column1]]="",CHPP_DELAY[[#This Row],[Column2]]=""),"",CHPP_DELAY[[#This Row],[Column1]]&lt;&gt;"",CHPP_DELAY[[#This Row],[Column1]],CHPP_DELAY[[#This Row],[Column2]]&lt;&gt;"",CHPP_DELAY[[#This Row],[Column2]])</f>
        <v>HM cyclone_underflow box_block (due to oversize material)</v>
      </c>
    </row>
    <row r="969" spans="2:27" x14ac:dyDescent="0.25">
      <c r="B969" s="7">
        <f>_xlfn.ISOWEEKNUM(CHPP_DELAY[[#This Row],[DATE]])</f>
        <v>32</v>
      </c>
      <c r="C969" s="2" t="str">
        <f>UPPER(TEXT(MONTH(CHPP_DELAY[[#This Row],[DATE]])*29,"mmm"))</f>
        <v>AUG</v>
      </c>
      <c r="D969" s="27">
        <f>YEAR(CHPP_DELAY[[#This Row],[DATE]])</f>
        <v>2025</v>
      </c>
      <c r="E969" s="11">
        <f>(CHPP_DELAY[[#This Row],[START]]-CHPP_DELAY[[#This Row],[STOP]])*24</f>
        <v>0.73333333333333339</v>
      </c>
      <c r="F969" s="14" t="str" cm="1">
        <f t="array" ref="F969">_xlfn.IFNA(_xlfn.IFS(CHPP_DELAY[[#This Row],[SCH MTN]]&lt;&gt;"","Scheduled",CHPP_DELAY[[#This Row],[UNSCH MTN]]&lt;&gt;"","Unscheduled"),"")</f>
        <v/>
      </c>
      <c r="G969" s="26">
        <f>24*(DAY(EOMONTH(CHPP_DELAY[[#This Row],[DATE]],0)))</f>
        <v>744</v>
      </c>
      <c r="H969" s="14">
        <v>0.85</v>
      </c>
      <c r="I969" s="14">
        <v>0.9</v>
      </c>
      <c r="J969" s="14"/>
      <c r="K969" s="14"/>
      <c r="L969" s="3">
        <v>45873</v>
      </c>
      <c r="M969" s="6">
        <v>0.58888888888888891</v>
      </c>
      <c r="N969" s="6">
        <v>0.61944444444444446</v>
      </c>
      <c r="O969" t="s">
        <v>187</v>
      </c>
      <c r="P969" t="s">
        <v>188</v>
      </c>
      <c r="Q969" s="11">
        <v>3.0555555555555558E-2</v>
      </c>
      <c r="V969" t="s">
        <v>189</v>
      </c>
      <c r="Y969" t="s">
        <v>987</v>
      </c>
      <c r="AA969" t="str" cm="1">
        <f t="array" ref="AA969">_xlfn.IFS(AND(CHPP_DELAY[[#This Row],[Column1]]="",CHPP_DELAY[[#This Row],[Column2]]=""),"",CHPP_DELAY[[#This Row],[Column1]]&lt;&gt;"",CHPP_DELAY[[#This Row],[Column1]],CHPP_DELAY[[#This Row],[Column2]]&lt;&gt;"",CHPP_DELAY[[#This Row],[Column2]])</f>
        <v>Plant off (due to HD truck breakdown under the reject gate)</v>
      </c>
    </row>
    <row r="970" spans="2:27" x14ac:dyDescent="0.25">
      <c r="B970" s="7">
        <f>_xlfn.ISOWEEKNUM(CHPP_DELAY[[#This Row],[DATE]])</f>
        <v>32</v>
      </c>
      <c r="C970" s="2" t="str">
        <f>UPPER(TEXT(MONTH(CHPP_DELAY[[#This Row],[DATE]])*29,"mmm"))</f>
        <v>AUG</v>
      </c>
      <c r="D970" s="27">
        <f>YEAR(CHPP_DELAY[[#This Row],[DATE]])</f>
        <v>2025</v>
      </c>
      <c r="E970" s="11">
        <f>(CHPP_DELAY[[#This Row],[START]]-CHPP_DELAY[[#This Row],[STOP]])*24</f>
        <v>0.5166666666666675</v>
      </c>
      <c r="F970" s="14" t="str" cm="1">
        <f t="array" ref="F970">_xlfn.IFNA(_xlfn.IFS(CHPP_DELAY[[#This Row],[SCH MTN]]&lt;&gt;"","Scheduled",CHPP_DELAY[[#This Row],[UNSCH MTN]]&lt;&gt;"","Unscheduled"),"")</f>
        <v/>
      </c>
      <c r="G970" s="26">
        <f>24*(DAY(EOMONTH(CHPP_DELAY[[#This Row],[DATE]],0)))</f>
        <v>744</v>
      </c>
      <c r="H970" s="14">
        <v>0.85</v>
      </c>
      <c r="I970" s="14">
        <v>0.9</v>
      </c>
      <c r="J970" s="14"/>
      <c r="K970" s="14"/>
      <c r="L970" s="3">
        <v>45873</v>
      </c>
      <c r="M970" s="6">
        <v>0.79583333333333328</v>
      </c>
      <c r="N970" s="6">
        <v>0.81736111111111109</v>
      </c>
      <c r="O970" t="s">
        <v>53</v>
      </c>
      <c r="P970" t="s">
        <v>54</v>
      </c>
      <c r="Q970" s="11">
        <v>2.1527777777777812E-2</v>
      </c>
      <c r="V970" t="s">
        <v>179</v>
      </c>
      <c r="Y970" t="s">
        <v>848</v>
      </c>
      <c r="AA970" t="str" cm="1">
        <f t="array" ref="AA970">_xlfn.IFS(AND(CHPP_DELAY[[#This Row],[Column1]]="",CHPP_DELAY[[#This Row],[Column2]]=""),"",CHPP_DELAY[[#This Row],[Column1]]&lt;&gt;"",CHPP_DELAY[[#This Row],[Column1]],CHPP_DELAY[[#This Row],[Column2]]&lt;&gt;"",CHPP_DELAY[[#This Row],[Column2]])</f>
        <v>Plant feed bin_low level (due to Loader operator change shift)</v>
      </c>
    </row>
    <row r="971" spans="2:27" x14ac:dyDescent="0.25">
      <c r="B971" s="7">
        <f>_xlfn.ISOWEEKNUM(CHPP_DELAY[[#This Row],[DATE]])</f>
        <v>32</v>
      </c>
      <c r="C971" s="2" t="str">
        <f>UPPER(TEXT(MONTH(CHPP_DELAY[[#This Row],[DATE]])*29,"mmm"))</f>
        <v>AUG</v>
      </c>
      <c r="D971" s="27">
        <f>YEAR(CHPP_DELAY[[#This Row],[DATE]])</f>
        <v>2025</v>
      </c>
      <c r="E971" s="11">
        <f>(CHPP_DELAY[[#This Row],[START]]-CHPP_DELAY[[#This Row],[STOP]])*24</f>
        <v>6.666666666666643E-2</v>
      </c>
      <c r="F971" s="14" t="str" cm="1">
        <f t="array" ref="F971">_xlfn.IFNA(_xlfn.IFS(CHPP_DELAY[[#This Row],[SCH MTN]]&lt;&gt;"","Scheduled",CHPP_DELAY[[#This Row],[UNSCH MTN]]&lt;&gt;"","Unscheduled"),"")</f>
        <v>Unscheduled</v>
      </c>
      <c r="G971" s="26">
        <f>24*(DAY(EOMONTH(CHPP_DELAY[[#This Row],[DATE]],0)))</f>
        <v>744</v>
      </c>
      <c r="H971" s="14">
        <v>0.85</v>
      </c>
      <c r="I971" s="14">
        <v>0.9</v>
      </c>
      <c r="J971" s="14"/>
      <c r="K971" s="14"/>
      <c r="L971" s="3">
        <v>45873</v>
      </c>
      <c r="M971" s="6">
        <v>0.98055555555555551</v>
      </c>
      <c r="N971" s="6">
        <v>0.98333333333333328</v>
      </c>
      <c r="O971" t="s">
        <v>16</v>
      </c>
      <c r="P971" t="s">
        <v>17</v>
      </c>
      <c r="Q971" s="11">
        <v>2.7777777777777679E-3</v>
      </c>
      <c r="S971" t="s">
        <v>18</v>
      </c>
      <c r="Y971" t="s">
        <v>124</v>
      </c>
      <c r="AA971" t="str" cm="1">
        <f t="array" ref="AA971">_xlfn.IFS(AND(CHPP_DELAY[[#This Row],[Column1]]="",CHPP_DELAY[[#This Row],[Column2]]=""),"",CHPP_DELAY[[#This Row],[Column1]]&lt;&gt;"",CHPP_DELAY[[#This Row],[Column1]],CHPP_DELAY[[#This Row],[Column2]]&lt;&gt;"",CHPP_DELAY[[#This Row],[Column2]])</f>
        <v>Desliming screen_grizzly_block (due to oversize material)</v>
      </c>
    </row>
    <row r="972" spans="2:27" x14ac:dyDescent="0.25">
      <c r="B972" s="7">
        <f>_xlfn.ISOWEEKNUM(CHPP_DELAY[[#This Row],[DATE]])</f>
        <v>32</v>
      </c>
      <c r="C972" s="2" t="str">
        <f>UPPER(TEXT(MONTH(CHPP_DELAY[[#This Row],[DATE]])*29,"mmm"))</f>
        <v>AUG</v>
      </c>
      <c r="D972" s="27">
        <f>YEAR(CHPP_DELAY[[#This Row],[DATE]])</f>
        <v>2025</v>
      </c>
      <c r="E972" s="11">
        <f>(CHPP_DELAY[[#This Row],[START]]-CHPP_DELAY[[#This Row],[STOP]])*24</f>
        <v>5.3333333333333357</v>
      </c>
      <c r="F972" s="14" t="str" cm="1">
        <f t="array" ref="F972">_xlfn.IFNA(_xlfn.IFS(CHPP_DELAY[[#This Row],[SCH MTN]]&lt;&gt;"","Scheduled",CHPP_DELAY[[#This Row],[UNSCH MTN]]&lt;&gt;"","Unscheduled"),"")</f>
        <v>Unscheduled</v>
      </c>
      <c r="G972" s="26">
        <f>24*(DAY(EOMONTH(CHPP_DELAY[[#This Row],[DATE]],0)))</f>
        <v>744</v>
      </c>
      <c r="H972" s="14">
        <v>0.85</v>
      </c>
      <c r="I972" s="14">
        <v>0.9</v>
      </c>
      <c r="J972" s="14"/>
      <c r="K972" s="14"/>
      <c r="L972" s="3">
        <v>45873</v>
      </c>
      <c r="M972" s="6">
        <v>1.0277777777777777</v>
      </c>
      <c r="N972" s="6">
        <v>1.25</v>
      </c>
      <c r="O972" t="s">
        <v>43</v>
      </c>
      <c r="P972" t="s">
        <v>44</v>
      </c>
      <c r="Q972" s="11">
        <v>0.22222222222222232</v>
      </c>
      <c r="S972" t="s">
        <v>155</v>
      </c>
      <c r="Y972" t="s">
        <v>988</v>
      </c>
      <c r="AA972" t="str" cm="1">
        <f t="array" ref="AA972">_xlfn.IFS(AND(CHPP_DELAY[[#This Row],[Column1]]="",CHPP_DELAY[[#This Row],[Column2]]=""),"",CHPP_DELAY[[#This Row],[Column1]]&lt;&gt;"",CHPP_DELAY[[#This Row],[Column1]],CHPP_DELAY[[#This Row],[Column2]]&lt;&gt;"",CHPP_DELAY[[#This Row],[Column2]])</f>
        <v>HM cyclone_underflow_block (due to lower cone protector  detached)</v>
      </c>
    </row>
    <row r="973" spans="2:27" x14ac:dyDescent="0.25">
      <c r="B973" s="7">
        <f>_xlfn.ISOWEEKNUM(CHPP_DELAY[[#This Row],[DATE]])</f>
        <v>32</v>
      </c>
      <c r="C973" s="2" t="str">
        <f>UPPER(TEXT(MONTH(CHPP_DELAY[[#This Row],[DATE]])*29,"mmm"))</f>
        <v>AUG</v>
      </c>
      <c r="D973" s="27">
        <f>YEAR(CHPP_DELAY[[#This Row],[DATE]])</f>
        <v>2025</v>
      </c>
      <c r="E973" s="11">
        <f>(CHPP_DELAY[[#This Row],[START]]-CHPP_DELAY[[#This Row],[STOP]])*24</f>
        <v>14.15</v>
      </c>
      <c r="F973" s="14" t="str" cm="1">
        <f t="array" ref="F973">_xlfn.IFNA(_xlfn.IFS(CHPP_DELAY[[#This Row],[SCH MTN]]&lt;&gt;"","Scheduled",CHPP_DELAY[[#This Row],[UNSCH MTN]]&lt;&gt;"","Unscheduled"),"")</f>
        <v>Scheduled</v>
      </c>
      <c r="G973" s="26">
        <f>24*(DAY(EOMONTH(CHPP_DELAY[[#This Row],[DATE]],0)))</f>
        <v>744</v>
      </c>
      <c r="H973" s="14">
        <v>0.85</v>
      </c>
      <c r="I973" s="14">
        <v>0.9</v>
      </c>
      <c r="J973" s="14"/>
      <c r="K973" s="14"/>
      <c r="L973" s="3">
        <v>45874</v>
      </c>
      <c r="M973" s="6">
        <v>0.25</v>
      </c>
      <c r="N973" s="6">
        <v>0.83958333333333335</v>
      </c>
      <c r="O973" t="s">
        <v>13</v>
      </c>
      <c r="P973" t="s">
        <v>58</v>
      </c>
      <c r="Q973" s="11">
        <v>0.58958333333333335</v>
      </c>
      <c r="R973" t="s">
        <v>13</v>
      </c>
      <c r="Y973" t="s">
        <v>185</v>
      </c>
      <c r="AA973" t="str" cm="1">
        <f t="array" ref="AA973">_xlfn.IFS(AND(CHPP_DELAY[[#This Row],[Column1]]="",CHPP_DELAY[[#This Row],[Column2]]=""),"",CHPP_DELAY[[#This Row],[Column1]]&lt;&gt;"",CHPP_DELAY[[#This Row],[Column1]],CHPP_DELAY[[#This Row],[Column2]]&lt;&gt;"",CHPP_DELAY[[#This Row],[Column2]])</f>
        <v>Maintenance day</v>
      </c>
    </row>
    <row r="974" spans="2:27" x14ac:dyDescent="0.25">
      <c r="B974" s="7">
        <f>_xlfn.ISOWEEKNUM(CHPP_DELAY[[#This Row],[DATE]])</f>
        <v>32</v>
      </c>
      <c r="C974" s="2" t="str">
        <f>UPPER(TEXT(MONTH(CHPP_DELAY[[#This Row],[DATE]])*29,"mmm"))</f>
        <v>AUG</v>
      </c>
      <c r="D974" s="27">
        <f>YEAR(CHPP_DELAY[[#This Row],[DATE]])</f>
        <v>2025</v>
      </c>
      <c r="E974" s="11">
        <f>(CHPP_DELAY[[#This Row],[START]]-CHPP_DELAY[[#This Row],[STOP]])*24</f>
        <v>0.35000000000000142</v>
      </c>
      <c r="F974" s="14" t="str" cm="1">
        <f t="array" ref="F974">_xlfn.IFNA(_xlfn.IFS(CHPP_DELAY[[#This Row],[SCH MTN]]&lt;&gt;"","Scheduled",CHPP_DELAY[[#This Row],[UNSCH MTN]]&lt;&gt;"","Unscheduled"),"")</f>
        <v>Unscheduled</v>
      </c>
      <c r="G974" s="26">
        <f>24*(DAY(EOMONTH(CHPP_DELAY[[#This Row],[DATE]],0)))</f>
        <v>744</v>
      </c>
      <c r="H974" s="14">
        <v>0.85</v>
      </c>
      <c r="I974" s="14">
        <v>0.9</v>
      </c>
      <c r="J974" s="14"/>
      <c r="K974" s="14"/>
      <c r="L974" s="3">
        <v>45874</v>
      </c>
      <c r="M974" s="6">
        <v>0.85555555555555551</v>
      </c>
      <c r="N974" s="6">
        <v>0.87013888888888891</v>
      </c>
      <c r="O974" t="s">
        <v>541</v>
      </c>
      <c r="P974" t="s">
        <v>347</v>
      </c>
      <c r="Q974" s="11">
        <v>1.4583333333333393E-2</v>
      </c>
      <c r="S974" t="s">
        <v>155</v>
      </c>
      <c r="Y974" t="s">
        <v>989</v>
      </c>
      <c r="AA974" t="str" cm="1">
        <f t="array" ref="AA974">_xlfn.IFS(AND(CHPP_DELAY[[#This Row],[Column1]]="",CHPP_DELAY[[#This Row],[Column2]]=""),"",CHPP_DELAY[[#This Row],[Column1]]&lt;&gt;"",CHPP_DELAY[[#This Row],[Column1]],CHPP_DELAY[[#This Row],[Column2]]&lt;&gt;"",CHPP_DELAY[[#This Row],[Column2]])</f>
        <v>Vacuum seal water pump_trip (due to unbalance in electrical system)</v>
      </c>
    </row>
    <row r="975" spans="2:27" x14ac:dyDescent="0.25">
      <c r="B975" s="7">
        <f>_xlfn.ISOWEEKNUM(CHPP_DELAY[[#This Row],[DATE]])</f>
        <v>32</v>
      </c>
      <c r="C975" s="2" t="str">
        <f>UPPER(TEXT(MONTH(CHPP_DELAY[[#This Row],[DATE]])*29,"mmm"))</f>
        <v>AUG</v>
      </c>
      <c r="D975" s="27">
        <f>YEAR(CHPP_DELAY[[#This Row],[DATE]])</f>
        <v>2025</v>
      </c>
      <c r="E975" s="11">
        <f>(CHPP_DELAY[[#This Row],[START]]-CHPP_DELAY[[#This Row],[STOP]])*24</f>
        <v>3.05</v>
      </c>
      <c r="F975" s="14" t="str" cm="1">
        <f t="array" ref="F975">_xlfn.IFNA(_xlfn.IFS(CHPP_DELAY[[#This Row],[SCH MTN]]&lt;&gt;"","Scheduled",CHPP_DELAY[[#This Row],[UNSCH MTN]]&lt;&gt;"","Unscheduled"),"")</f>
        <v>Unscheduled</v>
      </c>
      <c r="G975" s="26">
        <f>24*(DAY(EOMONTH(CHPP_DELAY[[#This Row],[DATE]],0)))</f>
        <v>744</v>
      </c>
      <c r="H975" s="14">
        <v>0.85</v>
      </c>
      <c r="I975" s="14">
        <v>0.9</v>
      </c>
      <c r="J975" s="14"/>
      <c r="K975" s="14"/>
      <c r="L975" s="3">
        <v>45875</v>
      </c>
      <c r="M975" s="6">
        <v>0.28125</v>
      </c>
      <c r="N975" s="6">
        <v>0.40833333333333333</v>
      </c>
      <c r="O975" t="s">
        <v>25</v>
      </c>
      <c r="P975" t="s">
        <v>55</v>
      </c>
      <c r="Q975" s="11">
        <v>0.12708333333333333</v>
      </c>
      <c r="S975" t="s">
        <v>155</v>
      </c>
      <c r="Y975" t="s">
        <v>990</v>
      </c>
      <c r="AA975" t="str" cm="1">
        <f t="array" ref="AA975">_xlfn.IFS(AND(CHPP_DELAY[[#This Row],[Column1]]="",CHPP_DELAY[[#This Row],[Column2]]=""),"",CHPP_DELAY[[#This Row],[Column1]]&lt;&gt;"",CHPP_DELAY[[#This Row],[Column1]],CHPP_DELAY[[#This Row],[Column2]]&lt;&gt;"",CHPP_DELAY[[#This Row],[Column2]])</f>
        <v>Filtrate sump pump_pipe_replace (due to sump pump pipe broken)</v>
      </c>
    </row>
    <row r="976" spans="2:27" x14ac:dyDescent="0.25">
      <c r="B976" s="7">
        <f>_xlfn.ISOWEEKNUM(CHPP_DELAY[[#This Row],[DATE]])</f>
        <v>32</v>
      </c>
      <c r="C976" s="2" t="str">
        <f>UPPER(TEXT(MONTH(CHPP_DELAY[[#This Row],[DATE]])*29,"mmm"))</f>
        <v>AUG</v>
      </c>
      <c r="D976" s="27">
        <f>YEAR(CHPP_DELAY[[#This Row],[DATE]])</f>
        <v>2025</v>
      </c>
      <c r="E976" s="11">
        <f>(CHPP_DELAY[[#This Row],[START]]-CHPP_DELAY[[#This Row],[STOP]])*24</f>
        <v>0.11666666666666625</v>
      </c>
      <c r="F976" s="14" t="str" cm="1">
        <f t="array" ref="F976">_xlfn.IFNA(_xlfn.IFS(CHPP_DELAY[[#This Row],[SCH MTN]]&lt;&gt;"","Scheduled",CHPP_DELAY[[#This Row],[UNSCH MTN]]&lt;&gt;"","Unscheduled"),"")</f>
        <v>Unscheduled</v>
      </c>
      <c r="G976" s="26">
        <f>24*(DAY(EOMONTH(CHPP_DELAY[[#This Row],[DATE]],0)))</f>
        <v>744</v>
      </c>
      <c r="H976" s="14">
        <v>0.85</v>
      </c>
      <c r="I976" s="14">
        <v>0.9</v>
      </c>
      <c r="J976" s="14"/>
      <c r="K976" s="14"/>
      <c r="L976" s="3">
        <v>45875</v>
      </c>
      <c r="M976" s="6">
        <v>0.67847222222222225</v>
      </c>
      <c r="N976" s="6">
        <v>0.68333333333333335</v>
      </c>
      <c r="O976" t="s">
        <v>16</v>
      </c>
      <c r="P976" t="s">
        <v>17</v>
      </c>
      <c r="Q976" s="11">
        <v>4.8611111111110938E-3</v>
      </c>
      <c r="S976" t="s">
        <v>18</v>
      </c>
      <c r="Y976" t="s">
        <v>124</v>
      </c>
      <c r="AA976" t="str" cm="1">
        <f t="array" ref="AA976">_xlfn.IFS(AND(CHPP_DELAY[[#This Row],[Column1]]="",CHPP_DELAY[[#This Row],[Column2]]=""),"",CHPP_DELAY[[#This Row],[Column1]]&lt;&gt;"",CHPP_DELAY[[#This Row],[Column1]],CHPP_DELAY[[#This Row],[Column2]]&lt;&gt;"",CHPP_DELAY[[#This Row],[Column2]])</f>
        <v>Desliming screen_grizzly_block (due to oversize material)</v>
      </c>
    </row>
    <row r="977" spans="2:27" x14ac:dyDescent="0.25">
      <c r="B977" s="7">
        <f>_xlfn.ISOWEEKNUM(CHPP_DELAY[[#This Row],[DATE]])</f>
        <v>32</v>
      </c>
      <c r="C977" s="2" t="str">
        <f>UPPER(TEXT(MONTH(CHPP_DELAY[[#This Row],[DATE]])*29,"mmm"))</f>
        <v>AUG</v>
      </c>
      <c r="D977" s="27">
        <f>YEAR(CHPP_DELAY[[#This Row],[DATE]])</f>
        <v>2025</v>
      </c>
      <c r="E977" s="11">
        <f>(CHPP_DELAY[[#This Row],[START]]-CHPP_DELAY[[#This Row],[STOP]])*24</f>
        <v>6.6666666666669094E-2</v>
      </c>
      <c r="F977" s="14" t="str" cm="1">
        <f t="array" ref="F977">_xlfn.IFNA(_xlfn.IFS(CHPP_DELAY[[#This Row],[SCH MTN]]&lt;&gt;"","Scheduled",CHPP_DELAY[[#This Row],[UNSCH MTN]]&lt;&gt;"","Unscheduled"),"")</f>
        <v>Unscheduled</v>
      </c>
      <c r="G977" s="26">
        <f>24*(DAY(EOMONTH(CHPP_DELAY[[#This Row],[DATE]],0)))</f>
        <v>744</v>
      </c>
      <c r="H977" s="14">
        <v>0.85</v>
      </c>
      <c r="I977" s="14">
        <v>0.9</v>
      </c>
      <c r="J977" s="14"/>
      <c r="K977" s="14"/>
      <c r="L977" s="3">
        <v>45875</v>
      </c>
      <c r="M977" s="6">
        <v>0.85833333333333328</v>
      </c>
      <c r="N977" s="6">
        <v>0.86111111111111116</v>
      </c>
      <c r="O977" t="s">
        <v>16</v>
      </c>
      <c r="P977" t="s">
        <v>17</v>
      </c>
      <c r="Q977" s="11">
        <v>2.7777777777778789E-3</v>
      </c>
      <c r="S977" t="s">
        <v>18</v>
      </c>
      <c r="Y977" t="s">
        <v>124</v>
      </c>
      <c r="AA977" t="str" cm="1">
        <f t="array" ref="AA977">_xlfn.IFS(AND(CHPP_DELAY[[#This Row],[Column1]]="",CHPP_DELAY[[#This Row],[Column2]]=""),"",CHPP_DELAY[[#This Row],[Column1]]&lt;&gt;"",CHPP_DELAY[[#This Row],[Column1]],CHPP_DELAY[[#This Row],[Column2]]&lt;&gt;"",CHPP_DELAY[[#This Row],[Column2]])</f>
        <v>Desliming screen_grizzly_block (due to oversize material)</v>
      </c>
    </row>
    <row r="978" spans="2:27" x14ac:dyDescent="0.25">
      <c r="B978" s="7">
        <f>_xlfn.ISOWEEKNUM(CHPP_DELAY[[#This Row],[DATE]])</f>
        <v>32</v>
      </c>
      <c r="C978" s="2" t="str">
        <f>UPPER(TEXT(MONTH(CHPP_DELAY[[#This Row],[DATE]])*29,"mmm"))</f>
        <v>AUG</v>
      </c>
      <c r="D978" s="27">
        <f>YEAR(CHPP_DELAY[[#This Row],[DATE]])</f>
        <v>2025</v>
      </c>
      <c r="E978" s="11">
        <f>(CHPP_DELAY[[#This Row],[START]]-CHPP_DELAY[[#This Row],[STOP]])*24</f>
        <v>0.23333333333333517</v>
      </c>
      <c r="F978" s="14" t="str" cm="1">
        <f t="array" ref="F978">_xlfn.IFNA(_xlfn.IFS(CHPP_DELAY[[#This Row],[SCH MTN]]&lt;&gt;"","Scheduled",CHPP_DELAY[[#This Row],[UNSCH MTN]]&lt;&gt;"","Unscheduled"),"")</f>
        <v>Unscheduled</v>
      </c>
      <c r="G978" s="26">
        <f>24*(DAY(EOMONTH(CHPP_DELAY[[#This Row],[DATE]],0)))</f>
        <v>744</v>
      </c>
      <c r="H978" s="14">
        <v>0.85</v>
      </c>
      <c r="I978" s="14">
        <v>0.9</v>
      </c>
      <c r="J978" s="14"/>
      <c r="K978" s="14"/>
      <c r="L978" s="3">
        <v>45875</v>
      </c>
      <c r="M978" s="6">
        <v>0.91388888888888886</v>
      </c>
      <c r="N978" s="6">
        <v>0.92361111111111116</v>
      </c>
      <c r="O978" t="s">
        <v>43</v>
      </c>
      <c r="P978" t="s">
        <v>44</v>
      </c>
      <c r="Q978" s="11">
        <v>9.7222222222222987E-3</v>
      </c>
      <c r="S978" t="s">
        <v>155</v>
      </c>
      <c r="Y978" t="s">
        <v>991</v>
      </c>
      <c r="AA978" t="str" cm="1">
        <f t="array" ref="AA978">_xlfn.IFS(AND(CHPP_DELAY[[#This Row],[Column1]]="",CHPP_DELAY[[#This Row],[Column2]]=""),"",CHPP_DELAY[[#This Row],[Column1]]&lt;&gt;"",CHPP_DELAY[[#This Row],[Column1]],CHPP_DELAY[[#This Row],[Column2]]&lt;&gt;"",CHPP_DELAY[[#This Row],[Column2]])</f>
        <v>HM cyclone_underflow pipe_repair (due to underflow pipe leakage)</v>
      </c>
    </row>
    <row r="979" spans="2:27" x14ac:dyDescent="0.25">
      <c r="B979" s="7">
        <f>_xlfn.ISOWEEKNUM(CHPP_DELAY[[#This Row],[DATE]])</f>
        <v>32</v>
      </c>
      <c r="C979" s="2" t="str">
        <f>UPPER(TEXT(MONTH(CHPP_DELAY[[#This Row],[DATE]])*29,"mmm"))</f>
        <v>AUG</v>
      </c>
      <c r="D979" s="27">
        <f>YEAR(CHPP_DELAY[[#This Row],[DATE]])</f>
        <v>2025</v>
      </c>
      <c r="E979" s="11">
        <f>(CHPP_DELAY[[#This Row],[START]]-CHPP_DELAY[[#This Row],[STOP]])*24</f>
        <v>0</v>
      </c>
      <c r="F979" s="14" t="str" cm="1">
        <f t="array" ref="F979">_xlfn.IFNA(_xlfn.IFS(CHPP_DELAY[[#This Row],[SCH MTN]]&lt;&gt;"","Scheduled",CHPP_DELAY[[#This Row],[UNSCH MTN]]&lt;&gt;"","Unscheduled"),"")</f>
        <v/>
      </c>
      <c r="G979" s="26">
        <f>24*(DAY(EOMONTH(CHPP_DELAY[[#This Row],[DATE]],0)))</f>
        <v>744</v>
      </c>
      <c r="H979" s="14">
        <v>0.85</v>
      </c>
      <c r="I979" s="14">
        <v>0.9</v>
      </c>
      <c r="J979" s="14"/>
      <c r="K979" s="14"/>
      <c r="L979" s="3">
        <v>45876</v>
      </c>
      <c r="M979" s="6">
        <v>0.25</v>
      </c>
      <c r="N979" s="6">
        <v>0.25</v>
      </c>
      <c r="O979" t="s">
        <v>58</v>
      </c>
      <c r="P979" t="s">
        <v>58</v>
      </c>
      <c r="Q979" s="11">
        <v>0</v>
      </c>
      <c r="Y979" t="s">
        <v>166</v>
      </c>
      <c r="AA979" t="str" cm="1">
        <f t="array" ref="AA979">_xlfn.IFS(AND(CHPP_DELAY[[#This Row],[Column1]]="",CHPP_DELAY[[#This Row],[Column2]]=""),"",CHPP_DELAY[[#This Row],[Column1]]&lt;&gt;"",CHPP_DELAY[[#This Row],[Column1]],CHPP_DELAY[[#This Row],[Column2]]&lt;&gt;"",CHPP_DELAY[[#This Row],[Column2]])</f>
        <v>No delay</v>
      </c>
    </row>
    <row r="980" spans="2:27" x14ac:dyDescent="0.25">
      <c r="B980" s="7">
        <f>_xlfn.ISOWEEKNUM(CHPP_DELAY[[#This Row],[DATE]])</f>
        <v>32</v>
      </c>
      <c r="C980" s="2" t="str">
        <f>UPPER(TEXT(MONTH(CHPP_DELAY[[#This Row],[DATE]])*29,"mmm"))</f>
        <v>AUG</v>
      </c>
      <c r="D980" s="27">
        <f>YEAR(CHPP_DELAY[[#This Row],[DATE]])</f>
        <v>2025</v>
      </c>
      <c r="E980" s="11">
        <f>(CHPP_DELAY[[#This Row],[START]]-CHPP_DELAY[[#This Row],[STOP]])*24</f>
        <v>7.5166666666666666</v>
      </c>
      <c r="F980" s="14" t="str" cm="1">
        <f t="array" ref="F980">_xlfn.IFNA(_xlfn.IFS(CHPP_DELAY[[#This Row],[SCH MTN]]&lt;&gt;"","Scheduled",CHPP_DELAY[[#This Row],[UNSCH MTN]]&lt;&gt;"","Unscheduled"),"")</f>
        <v>Unscheduled</v>
      </c>
      <c r="G980" s="26">
        <f>24*(DAY(EOMONTH(CHPP_DELAY[[#This Row],[DATE]],0)))</f>
        <v>744</v>
      </c>
      <c r="H980" s="14">
        <v>0.85</v>
      </c>
      <c r="I980" s="14">
        <v>0.9</v>
      </c>
      <c r="J980" s="14"/>
      <c r="K980" s="14"/>
      <c r="L980" s="3">
        <v>45877</v>
      </c>
      <c r="M980" s="6">
        <v>0.59930555555555554</v>
      </c>
      <c r="N980" s="6">
        <v>0.91249999999999998</v>
      </c>
      <c r="O980" t="s">
        <v>16</v>
      </c>
      <c r="P980" t="s">
        <v>17</v>
      </c>
      <c r="Q980" s="11">
        <v>0.31319444444444444</v>
      </c>
      <c r="S980" t="s">
        <v>155</v>
      </c>
      <c r="Y980" t="s">
        <v>992</v>
      </c>
      <c r="AA980" t="str" cm="1">
        <f t="array" ref="AA980">_xlfn.IFS(AND(CHPP_DELAY[[#This Row],[Column1]]="",CHPP_DELAY[[#This Row],[Column2]]=""),"",CHPP_DELAY[[#This Row],[Column1]]&lt;&gt;"",CHPP_DELAY[[#This Row],[Column1]],CHPP_DELAY[[#This Row],[Column2]]&lt;&gt;"",CHPP_DELAY[[#This Row],[Column2]])</f>
        <v>Desliming screen_crossbeam_repair (due to crack)</v>
      </c>
    </row>
    <row r="981" spans="2:27" x14ac:dyDescent="0.25">
      <c r="B981" s="7">
        <f>_xlfn.ISOWEEKNUM(CHPP_DELAY[[#This Row],[DATE]])</f>
        <v>32</v>
      </c>
      <c r="C981" s="2" t="str">
        <f>UPPER(TEXT(MONTH(CHPP_DELAY[[#This Row],[DATE]])*29,"mmm"))</f>
        <v>AUG</v>
      </c>
      <c r="D981" s="27">
        <f>YEAR(CHPP_DELAY[[#This Row],[DATE]])</f>
        <v>2025</v>
      </c>
      <c r="E981" s="11">
        <f>(CHPP_DELAY[[#This Row],[START]]-CHPP_DELAY[[#This Row],[STOP]])*24</f>
        <v>0.18333333333333535</v>
      </c>
      <c r="F981" s="14" t="str" cm="1">
        <f t="array" ref="F981">_xlfn.IFNA(_xlfn.IFS(CHPP_DELAY[[#This Row],[SCH MTN]]&lt;&gt;"","Scheduled",CHPP_DELAY[[#This Row],[UNSCH MTN]]&lt;&gt;"","Unscheduled"),"")</f>
        <v>Unscheduled</v>
      </c>
      <c r="G981" s="26">
        <f>24*(DAY(EOMONTH(CHPP_DELAY[[#This Row],[DATE]],0)))</f>
        <v>744</v>
      </c>
      <c r="H981" s="14">
        <v>0.85</v>
      </c>
      <c r="I981" s="14">
        <v>0.9</v>
      </c>
      <c r="J981" s="14"/>
      <c r="K981" s="14"/>
      <c r="L981" s="3">
        <v>45877</v>
      </c>
      <c r="M981" s="6">
        <v>0.91527777777777775</v>
      </c>
      <c r="N981" s="6">
        <v>0.92291666666666672</v>
      </c>
      <c r="O981" t="s">
        <v>26</v>
      </c>
      <c r="P981" t="s">
        <v>27</v>
      </c>
      <c r="Q981" s="11">
        <v>7.6388888888889728E-3</v>
      </c>
      <c r="S981" t="s">
        <v>155</v>
      </c>
      <c r="Y981" t="s">
        <v>993</v>
      </c>
      <c r="AA981" t="str" cm="1">
        <f t="array" ref="AA981">_xlfn.IFS(AND(CHPP_DELAY[[#This Row],[Column1]]="",CHPP_DELAY[[#This Row],[Column2]]=""),"",CHPP_DELAY[[#This Row],[Column1]]&lt;&gt;"",CHPP_DELAY[[#This Row],[Column1]],CHPP_DELAY[[#This Row],[Column2]]&lt;&gt;"",CHPP_DELAY[[#This Row],[Column2]])</f>
        <v>Product collector conveyor_trip (under investigation)</v>
      </c>
    </row>
    <row r="982" spans="2:27" x14ac:dyDescent="0.25">
      <c r="B982" s="7">
        <f>_xlfn.ISOWEEKNUM(CHPP_DELAY[[#This Row],[DATE]])</f>
        <v>32</v>
      </c>
      <c r="C982" s="2" t="str">
        <f>UPPER(TEXT(MONTH(CHPP_DELAY[[#This Row],[DATE]])*29,"mmm"))</f>
        <v>AUG</v>
      </c>
      <c r="D982" s="27">
        <f>YEAR(CHPP_DELAY[[#This Row],[DATE]])</f>
        <v>2025</v>
      </c>
      <c r="E982" s="11">
        <f>(CHPP_DELAY[[#This Row],[START]]-CHPP_DELAY[[#This Row],[STOP]])*24</f>
        <v>0</v>
      </c>
      <c r="F982" s="14" t="str" cm="1">
        <f t="array" ref="F982">_xlfn.IFNA(_xlfn.IFS(CHPP_DELAY[[#This Row],[SCH MTN]]&lt;&gt;"","Scheduled",CHPP_DELAY[[#This Row],[UNSCH MTN]]&lt;&gt;"","Unscheduled"),"")</f>
        <v/>
      </c>
      <c r="G982" s="26">
        <f>24*(DAY(EOMONTH(CHPP_DELAY[[#This Row],[DATE]],0)))</f>
        <v>744</v>
      </c>
      <c r="H982" s="14">
        <v>0.85</v>
      </c>
      <c r="I982" s="14">
        <v>0.9</v>
      </c>
      <c r="J982" s="14"/>
      <c r="K982" s="14"/>
      <c r="L982" s="3">
        <v>45878</v>
      </c>
      <c r="M982" s="6">
        <v>0.25</v>
      </c>
      <c r="N982" s="6">
        <v>0.25</v>
      </c>
      <c r="O982" t="s">
        <v>58</v>
      </c>
      <c r="P982" t="s">
        <v>58</v>
      </c>
      <c r="Q982" s="11">
        <v>0</v>
      </c>
      <c r="Y982" t="s">
        <v>166</v>
      </c>
      <c r="AA982" t="str" cm="1">
        <f t="array" ref="AA982">_xlfn.IFS(AND(CHPP_DELAY[[#This Row],[Column1]]="",CHPP_DELAY[[#This Row],[Column2]]=""),"",CHPP_DELAY[[#This Row],[Column1]]&lt;&gt;"",CHPP_DELAY[[#This Row],[Column1]],CHPP_DELAY[[#This Row],[Column2]]&lt;&gt;"",CHPP_DELAY[[#This Row],[Column2]])</f>
        <v>No delay</v>
      </c>
    </row>
    <row r="983" spans="2:27" x14ac:dyDescent="0.25">
      <c r="B983" s="7">
        <f>_xlfn.ISOWEEKNUM(CHPP_DELAY[[#This Row],[DATE]])</f>
        <v>32</v>
      </c>
      <c r="C983" s="2" t="str">
        <f>UPPER(TEXT(MONTH(CHPP_DELAY[[#This Row],[DATE]])*29,"mmm"))</f>
        <v>AUG</v>
      </c>
      <c r="D983" s="27">
        <f>YEAR(CHPP_DELAY[[#This Row],[DATE]])</f>
        <v>2025</v>
      </c>
      <c r="E983" s="11">
        <f>(CHPP_DELAY[[#This Row],[START]]-CHPP_DELAY[[#This Row],[STOP]])*24</f>
        <v>0.21666666666666856</v>
      </c>
      <c r="F983" s="14" t="str" cm="1">
        <f t="array" ref="F983">_xlfn.IFNA(_xlfn.IFS(CHPP_DELAY[[#This Row],[SCH MTN]]&lt;&gt;"","Scheduled",CHPP_DELAY[[#This Row],[UNSCH MTN]]&lt;&gt;"","Unscheduled"),"")</f>
        <v>Unscheduled</v>
      </c>
      <c r="G983" s="26">
        <f>24*(DAY(EOMONTH(CHPP_DELAY[[#This Row],[DATE]],0)))</f>
        <v>744</v>
      </c>
      <c r="H983" s="14">
        <v>0.85</v>
      </c>
      <c r="I983" s="14">
        <v>0.9</v>
      </c>
      <c r="J983" s="14"/>
      <c r="K983" s="14"/>
      <c r="L983" s="3">
        <v>45879</v>
      </c>
      <c r="M983" s="6">
        <v>1.0979166666666667</v>
      </c>
      <c r="N983" s="6">
        <v>1.1069444444444445</v>
      </c>
      <c r="O983" t="s">
        <v>113</v>
      </c>
      <c r="P983" t="s">
        <v>91</v>
      </c>
      <c r="Q983" s="11">
        <v>9.0277777777778567E-3</v>
      </c>
      <c r="S983" t="s">
        <v>155</v>
      </c>
      <c r="Y983" t="s">
        <v>994</v>
      </c>
      <c r="AA983" t="str" cm="1">
        <f t="array" ref="AA983">_xlfn.IFS(AND(CHPP_DELAY[[#This Row],[Column1]]="",CHPP_DELAY[[#This Row],[Column2]]=""),"",CHPP_DELAY[[#This Row],[Column1]]&lt;&gt;"",CHPP_DELAY[[#This Row],[Column1]],CHPP_DELAY[[#This Row],[Column2]]&lt;&gt;"",CHPP_DELAY[[#This Row],[Column2]])</f>
        <v>Centrifuge 1425_block chute sensor_active (due to sensor error)</v>
      </c>
    </row>
    <row r="984" spans="2:27" x14ac:dyDescent="0.25">
      <c r="B984" s="7">
        <f>_xlfn.ISOWEEKNUM(CHPP_DELAY[[#This Row],[DATE]])</f>
        <v>33</v>
      </c>
      <c r="C984" s="2" t="str">
        <f>UPPER(TEXT(MONTH(CHPP_DELAY[[#This Row],[DATE]])*29,"mmm"))</f>
        <v>AUG</v>
      </c>
      <c r="D984" s="27">
        <f>YEAR(CHPP_DELAY[[#This Row],[DATE]])</f>
        <v>2025</v>
      </c>
      <c r="E984" s="11">
        <f>(CHPP_DELAY[[#This Row],[START]]-CHPP_DELAY[[#This Row],[STOP]])*24</f>
        <v>0</v>
      </c>
      <c r="F984" s="14" t="str" cm="1">
        <f t="array" ref="F984">_xlfn.IFNA(_xlfn.IFS(CHPP_DELAY[[#This Row],[SCH MTN]]&lt;&gt;"","Scheduled",CHPP_DELAY[[#This Row],[UNSCH MTN]]&lt;&gt;"","Unscheduled"),"")</f>
        <v/>
      </c>
      <c r="G984" s="26">
        <f>24*(DAY(EOMONTH(CHPP_DELAY[[#This Row],[DATE]],0)))</f>
        <v>744</v>
      </c>
      <c r="H984" s="14">
        <v>0.85</v>
      </c>
      <c r="I984" s="14">
        <v>0.9</v>
      </c>
      <c r="J984" s="14"/>
      <c r="K984" s="14"/>
      <c r="L984" s="3">
        <v>45880</v>
      </c>
      <c r="M984" s="6">
        <v>0.25</v>
      </c>
      <c r="N984" s="6">
        <v>0.25</v>
      </c>
      <c r="O984" t="s">
        <v>58</v>
      </c>
      <c r="P984" t="s">
        <v>58</v>
      </c>
      <c r="Q984" s="11">
        <v>0</v>
      </c>
      <c r="Y984" t="s">
        <v>166</v>
      </c>
      <c r="AA984" t="str" cm="1">
        <f t="array" ref="AA984">_xlfn.IFS(AND(CHPP_DELAY[[#This Row],[Column1]]="",CHPP_DELAY[[#This Row],[Column2]]=""),"",CHPP_DELAY[[#This Row],[Column1]]&lt;&gt;"",CHPP_DELAY[[#This Row],[Column1]],CHPP_DELAY[[#This Row],[Column2]]&lt;&gt;"",CHPP_DELAY[[#This Row],[Column2]])</f>
        <v>No delay</v>
      </c>
    </row>
    <row r="985" spans="2:27" x14ac:dyDescent="0.25">
      <c r="B985" s="7">
        <f>_xlfn.ISOWEEKNUM(CHPP_DELAY[[#This Row],[DATE]])</f>
        <v>33</v>
      </c>
      <c r="C985" s="2" t="str">
        <f>UPPER(TEXT(MONTH(CHPP_DELAY[[#This Row],[DATE]])*29,"mmm"))</f>
        <v>AUG</v>
      </c>
      <c r="D985" s="27">
        <f>YEAR(CHPP_DELAY[[#This Row],[DATE]])</f>
        <v>2025</v>
      </c>
      <c r="E985" s="11">
        <f>(CHPP_DELAY[[#This Row],[START]]-CHPP_DELAY[[#This Row],[STOP]])*24</f>
        <v>0.43333333333333446</v>
      </c>
      <c r="F985" s="14" t="str" cm="1">
        <f t="array" ref="F985">_xlfn.IFNA(_xlfn.IFS(CHPP_DELAY[[#This Row],[SCH MTN]]&lt;&gt;"","Scheduled",CHPP_DELAY[[#This Row],[UNSCH MTN]]&lt;&gt;"","Unscheduled"),"")</f>
        <v/>
      </c>
      <c r="G985" s="26">
        <f>24*(DAY(EOMONTH(CHPP_DELAY[[#This Row],[DATE]],0)))</f>
        <v>744</v>
      </c>
      <c r="H985" s="14">
        <v>0.85</v>
      </c>
      <c r="I985" s="14">
        <v>0.9</v>
      </c>
      <c r="J985" s="14"/>
      <c r="K985" s="14"/>
      <c r="L985" s="3">
        <v>45881</v>
      </c>
      <c r="M985" s="6">
        <v>0.85763888888888884</v>
      </c>
      <c r="N985" s="6">
        <v>0.87569444444444444</v>
      </c>
      <c r="O985" t="s">
        <v>53</v>
      </c>
      <c r="P985" t="s">
        <v>54</v>
      </c>
      <c r="Q985" s="11">
        <v>1.8055555555555602E-2</v>
      </c>
      <c r="V985" t="s">
        <v>162</v>
      </c>
      <c r="Y985" t="s">
        <v>202</v>
      </c>
      <c r="AA985" t="str" cm="1">
        <f t="array" ref="AA985">_xlfn.IFS(AND(CHPP_DELAY[[#This Row],[Column1]]="",CHPP_DELAY[[#This Row],[Column2]]=""),"",CHPP_DELAY[[#This Row],[Column1]]&lt;&gt;"",CHPP_DELAY[[#This Row],[Column1]],CHPP_DELAY[[#This Row],[Column2]]&lt;&gt;"",CHPP_DELAY[[#This Row],[Column2]])</f>
        <v>Feeder breaker_block (due to oversize OB)</v>
      </c>
    </row>
    <row r="986" spans="2:27" x14ac:dyDescent="0.25">
      <c r="B986" s="7">
        <f>_xlfn.ISOWEEKNUM(CHPP_DELAY[[#This Row],[DATE]])</f>
        <v>33</v>
      </c>
      <c r="C986" s="2" t="str">
        <f>UPPER(TEXT(MONTH(CHPP_DELAY[[#This Row],[DATE]])*29,"mmm"))</f>
        <v>AUG</v>
      </c>
      <c r="D986" s="27">
        <f>YEAR(CHPP_DELAY[[#This Row],[DATE]])</f>
        <v>2025</v>
      </c>
      <c r="E986" s="11">
        <f>(CHPP_DELAY[[#This Row],[START]]-CHPP_DELAY[[#This Row],[STOP]])*24</f>
        <v>2.1333333333333311</v>
      </c>
      <c r="F986" s="14" t="str" cm="1">
        <f t="array" ref="F986">_xlfn.IFNA(_xlfn.IFS(CHPP_DELAY[[#This Row],[SCH MTN]]&lt;&gt;"","Scheduled",CHPP_DELAY[[#This Row],[UNSCH MTN]]&lt;&gt;"","Unscheduled"),"")</f>
        <v/>
      </c>
      <c r="G986" s="26">
        <f>24*(DAY(EOMONTH(CHPP_DELAY[[#This Row],[DATE]],0)))</f>
        <v>744</v>
      </c>
      <c r="H986" s="14">
        <v>0.85</v>
      </c>
      <c r="I986" s="14">
        <v>0.9</v>
      </c>
      <c r="J986" s="14"/>
      <c r="K986" s="14"/>
      <c r="L986" s="3">
        <v>45881</v>
      </c>
      <c r="M986" s="6">
        <v>1.1291666666666667</v>
      </c>
      <c r="N986" s="6">
        <v>1.2180555555555554</v>
      </c>
      <c r="O986" t="s">
        <v>58</v>
      </c>
      <c r="P986" t="s">
        <v>58</v>
      </c>
      <c r="Q986" s="11">
        <v>8.8888888888888795E-2</v>
      </c>
      <c r="X986" t="s">
        <v>156</v>
      </c>
      <c r="Y986" t="s">
        <v>995</v>
      </c>
      <c r="AA986" t="str" cm="1">
        <f t="array" ref="AA986">_xlfn.IFS(AND(CHPP_DELAY[[#This Row],[Column1]]="",CHPP_DELAY[[#This Row],[Column2]]=""),"",CHPP_DELAY[[#This Row],[Column1]]&lt;&gt;"",CHPP_DELAY[[#This Row],[Column1]],CHPP_DELAY[[#This Row],[Column2]]&lt;&gt;"",CHPP_DELAY[[#This Row],[Column2]])</f>
        <v>Plant off (due to power station transformer earthing trip)</v>
      </c>
    </row>
    <row r="987" spans="2:27" x14ac:dyDescent="0.25">
      <c r="B987" s="7">
        <f>_xlfn.ISOWEEKNUM(CHPP_DELAY[[#This Row],[DATE]])</f>
        <v>33</v>
      </c>
      <c r="C987" s="2" t="str">
        <f>UPPER(TEXT(MONTH(CHPP_DELAY[[#This Row],[DATE]])*29,"mmm"))</f>
        <v>AUG</v>
      </c>
      <c r="D987" s="27">
        <f>YEAR(CHPP_DELAY[[#This Row],[DATE]])</f>
        <v>2025</v>
      </c>
      <c r="E987" s="11">
        <f>(CHPP_DELAY[[#This Row],[START]]-CHPP_DELAY[[#This Row],[STOP]])*24</f>
        <v>2.1166666666666671</v>
      </c>
      <c r="F987" s="14" t="str" cm="1">
        <f t="array" ref="F987">_xlfn.IFNA(_xlfn.IFS(CHPP_DELAY[[#This Row],[SCH MTN]]&lt;&gt;"","Scheduled",CHPP_DELAY[[#This Row],[UNSCH MTN]]&lt;&gt;"","Unscheduled"),"")</f>
        <v>Unscheduled</v>
      </c>
      <c r="G987" s="26">
        <f>24*(DAY(EOMONTH(CHPP_DELAY[[#This Row],[DATE]],0)))</f>
        <v>744</v>
      </c>
      <c r="H987" s="14">
        <v>0.85</v>
      </c>
      <c r="I987" s="14">
        <v>0.9</v>
      </c>
      <c r="J987" s="14"/>
      <c r="K987" s="14"/>
      <c r="L987" s="3">
        <v>45882</v>
      </c>
      <c r="M987" s="6">
        <v>0.40972222222222221</v>
      </c>
      <c r="N987" s="6">
        <v>0.49791666666666667</v>
      </c>
      <c r="O987" t="s">
        <v>58</v>
      </c>
      <c r="P987" t="s">
        <v>58</v>
      </c>
      <c r="Q987" s="11">
        <v>8.8194444444444464E-2</v>
      </c>
      <c r="S987" t="s">
        <v>155</v>
      </c>
      <c r="Y987" t="s">
        <v>996</v>
      </c>
      <c r="AA987" t="str" cm="1">
        <f t="array" ref="AA987">_xlfn.IFS(AND(CHPP_DELAY[[#This Row],[Column1]]="",CHPP_DELAY[[#This Row],[Column2]]=""),"",CHPP_DELAY[[#This Row],[Column1]]&lt;&gt;"",CHPP_DELAY[[#This Row],[Column1]],CHPP_DELAY[[#This Row],[Column2]]&lt;&gt;"",CHPP_DELAY[[#This Row],[Column2]])</f>
        <v>Plant off_SCADA lost communication (due to system error)</v>
      </c>
    </row>
    <row r="988" spans="2:27" x14ac:dyDescent="0.25">
      <c r="B988" s="7">
        <f>_xlfn.ISOWEEKNUM(CHPP_DELAY[[#This Row],[DATE]])</f>
        <v>33</v>
      </c>
      <c r="C988" s="2" t="str">
        <f>UPPER(TEXT(MONTH(CHPP_DELAY[[#This Row],[DATE]])*29,"mmm"))</f>
        <v>AUG</v>
      </c>
      <c r="D988" s="27">
        <f>YEAR(CHPP_DELAY[[#This Row],[DATE]])</f>
        <v>2025</v>
      </c>
      <c r="E988" s="11">
        <f>(CHPP_DELAY[[#This Row],[START]]-CHPP_DELAY[[#This Row],[STOP]])*24</f>
        <v>0.93333333333333268</v>
      </c>
      <c r="F988" s="14" t="str" cm="1">
        <f t="array" ref="F988">_xlfn.IFNA(_xlfn.IFS(CHPP_DELAY[[#This Row],[SCH MTN]]&lt;&gt;"","Scheduled",CHPP_DELAY[[#This Row],[UNSCH MTN]]&lt;&gt;"","Unscheduled"),"")</f>
        <v/>
      </c>
      <c r="G988" s="26">
        <f>24*(DAY(EOMONTH(CHPP_DELAY[[#This Row],[DATE]],0)))</f>
        <v>744</v>
      </c>
      <c r="H988" s="14">
        <v>0.85</v>
      </c>
      <c r="I988" s="14">
        <v>0.9</v>
      </c>
      <c r="J988" s="14"/>
      <c r="K988" s="14"/>
      <c r="L988" s="3">
        <v>45882</v>
      </c>
      <c r="M988" s="6">
        <v>0.68541666666666667</v>
      </c>
      <c r="N988" s="6">
        <v>0.72430555555555554</v>
      </c>
      <c r="O988" t="s">
        <v>83</v>
      </c>
      <c r="P988" t="s">
        <v>29</v>
      </c>
      <c r="Q988" s="11">
        <v>3.8888888888888862E-2</v>
      </c>
      <c r="V988" t="s">
        <v>161</v>
      </c>
      <c r="Y988" t="s">
        <v>853</v>
      </c>
      <c r="AA988" t="str" cm="1">
        <f t="array" ref="AA988">_xlfn.IFS(AND(CHPP_DELAY[[#This Row],[Column1]]="",CHPP_DELAY[[#This Row],[Column2]]=""),"",CHPP_DELAY[[#This Row],[Column1]]&lt;&gt;"",CHPP_DELAY[[#This Row],[Column1]],CHPP_DELAY[[#This Row],[Column2]]&lt;&gt;"",CHPP_DELAY[[#This Row],[Column2]])</f>
        <v>Thickener_dirty water (due to material not setling)</v>
      </c>
    </row>
    <row r="989" spans="2:27" x14ac:dyDescent="0.25">
      <c r="B989" s="7">
        <f>_xlfn.ISOWEEKNUM(CHPP_DELAY[[#This Row],[DATE]])</f>
        <v>33</v>
      </c>
      <c r="C989" s="2" t="str">
        <f>UPPER(TEXT(MONTH(CHPP_DELAY[[#This Row],[DATE]])*29,"mmm"))</f>
        <v>AUG</v>
      </c>
      <c r="D989" s="27">
        <f>YEAR(CHPP_DELAY[[#This Row],[DATE]])</f>
        <v>2025</v>
      </c>
      <c r="E989" s="11">
        <f>(CHPP_DELAY[[#This Row],[START]]-CHPP_DELAY[[#This Row],[STOP]])*24</f>
        <v>0.46666666666666767</v>
      </c>
      <c r="F989" s="14" t="str" cm="1">
        <f t="array" ref="F989">_xlfn.IFNA(_xlfn.IFS(CHPP_DELAY[[#This Row],[SCH MTN]]&lt;&gt;"","Scheduled",CHPP_DELAY[[#This Row],[UNSCH MTN]]&lt;&gt;"","Unscheduled"),"")</f>
        <v>Unscheduled</v>
      </c>
      <c r="G989" s="26">
        <f>24*(DAY(EOMONTH(CHPP_DELAY[[#This Row],[DATE]],0)))</f>
        <v>744</v>
      </c>
      <c r="H989" s="14">
        <v>0.85</v>
      </c>
      <c r="I989" s="14">
        <v>0.9</v>
      </c>
      <c r="J989" s="14"/>
      <c r="K989" s="14"/>
      <c r="L989" s="3">
        <v>45883</v>
      </c>
      <c r="M989" s="6">
        <v>0.63611111111111107</v>
      </c>
      <c r="N989" s="6">
        <v>0.65555555555555556</v>
      </c>
      <c r="O989" t="s">
        <v>455</v>
      </c>
      <c r="P989" t="s">
        <v>271</v>
      </c>
      <c r="Q989" s="11">
        <v>1.9444444444444486E-2</v>
      </c>
      <c r="S989" t="s">
        <v>155</v>
      </c>
      <c r="Y989" t="s">
        <v>997</v>
      </c>
      <c r="AA989" t="str" cm="1">
        <f t="array" ref="AA989">_xlfn.IFS(AND(CHPP_DELAY[[#This Row],[Column1]]="",CHPP_DELAY[[#This Row],[Column2]]=""),"",CHPP_DELAY[[#This Row],[Column1]]&lt;&gt;"",CHPP_DELAY[[#This Row],[Column1]],CHPP_DELAY[[#This Row],[Column2]]&lt;&gt;"",CHPP_DELAY[[#This Row],[Column2]])</f>
        <v>Sinks screen_underpan_patching (due to leak in drain section)</v>
      </c>
    </row>
    <row r="990" spans="2:27" x14ac:dyDescent="0.25">
      <c r="B990" s="7">
        <f>_xlfn.ISOWEEKNUM(CHPP_DELAY[[#This Row],[DATE]])</f>
        <v>33</v>
      </c>
      <c r="C990" s="2" t="str">
        <f>UPPER(TEXT(MONTH(CHPP_DELAY[[#This Row],[DATE]])*29,"mmm"))</f>
        <v>AUG</v>
      </c>
      <c r="D990" s="27">
        <f>YEAR(CHPP_DELAY[[#This Row],[DATE]])</f>
        <v>2025</v>
      </c>
      <c r="E990" s="11">
        <f>(CHPP_DELAY[[#This Row],[START]]-CHPP_DELAY[[#This Row],[STOP]])*24</f>
        <v>0</v>
      </c>
      <c r="F990" s="14" t="str" cm="1">
        <f t="array" ref="F990">_xlfn.IFNA(_xlfn.IFS(CHPP_DELAY[[#This Row],[SCH MTN]]&lt;&gt;"","Scheduled",CHPP_DELAY[[#This Row],[UNSCH MTN]]&lt;&gt;"","Unscheduled"),"")</f>
        <v/>
      </c>
      <c r="G990" s="26">
        <f>24*(DAY(EOMONTH(CHPP_DELAY[[#This Row],[DATE]],0)))</f>
        <v>744</v>
      </c>
      <c r="H990" s="14">
        <v>0.85</v>
      </c>
      <c r="I990" s="14">
        <v>0.9</v>
      </c>
      <c r="J990" s="14"/>
      <c r="K990" s="14"/>
      <c r="L990" s="3">
        <v>45884</v>
      </c>
      <c r="M990" s="6">
        <v>0.25</v>
      </c>
      <c r="N990" s="6">
        <v>0.25</v>
      </c>
      <c r="O990" t="s">
        <v>58</v>
      </c>
      <c r="P990" t="s">
        <v>58</v>
      </c>
      <c r="Q990" s="11">
        <v>0</v>
      </c>
      <c r="Y990" t="s">
        <v>166</v>
      </c>
      <c r="AA990" t="str" cm="1">
        <f t="array" ref="AA990">_xlfn.IFS(AND(CHPP_DELAY[[#This Row],[Column1]]="",CHPP_DELAY[[#This Row],[Column2]]=""),"",CHPP_DELAY[[#This Row],[Column1]]&lt;&gt;"",CHPP_DELAY[[#This Row],[Column1]],CHPP_DELAY[[#This Row],[Column2]]&lt;&gt;"",CHPP_DELAY[[#This Row],[Column2]])</f>
        <v>No delay</v>
      </c>
    </row>
    <row r="991" spans="2:27" x14ac:dyDescent="0.25">
      <c r="B991" s="7">
        <f>_xlfn.ISOWEEKNUM(CHPP_DELAY[[#This Row],[DATE]])</f>
        <v>33</v>
      </c>
      <c r="C991" s="2" t="str">
        <f>UPPER(TEXT(MONTH(CHPP_DELAY[[#This Row],[DATE]])*29,"mmm"))</f>
        <v>AUG</v>
      </c>
      <c r="D991" s="27">
        <f>YEAR(CHPP_DELAY[[#This Row],[DATE]])</f>
        <v>2025</v>
      </c>
      <c r="E991" s="11">
        <f>(CHPP_DELAY[[#This Row],[START]]-CHPP_DELAY[[#This Row],[STOP]])*24</f>
        <v>6.666666666666643E-2</v>
      </c>
      <c r="F991" s="14" t="str" cm="1">
        <f t="array" ref="F991">_xlfn.IFNA(_xlfn.IFS(CHPP_DELAY[[#This Row],[SCH MTN]]&lt;&gt;"","Scheduled",CHPP_DELAY[[#This Row],[UNSCH MTN]]&lt;&gt;"","Unscheduled"),"")</f>
        <v>Unscheduled</v>
      </c>
      <c r="G991" s="26">
        <f>24*(DAY(EOMONTH(CHPP_DELAY[[#This Row],[DATE]],0)))</f>
        <v>744</v>
      </c>
      <c r="H991" s="14">
        <v>0.85</v>
      </c>
      <c r="I991" s="14">
        <v>0.9</v>
      </c>
      <c r="J991" s="14"/>
      <c r="K991" s="14"/>
      <c r="L991" s="3">
        <v>45885</v>
      </c>
      <c r="M991" s="6">
        <v>0.75</v>
      </c>
      <c r="N991" s="6">
        <v>0.75277777777777777</v>
      </c>
      <c r="O991" t="s">
        <v>16</v>
      </c>
      <c r="P991" t="s">
        <v>17</v>
      </c>
      <c r="Q991" s="11">
        <v>2.7777777777777679E-3</v>
      </c>
      <c r="S991" t="s">
        <v>155</v>
      </c>
      <c r="Y991" t="s">
        <v>998</v>
      </c>
      <c r="AA991" t="str" cm="1">
        <f t="array" ref="AA991">_xlfn.IFS(AND(CHPP_DELAY[[#This Row],[Column1]]="",CHPP_DELAY[[#This Row],[Column2]]=""),"",CHPP_DELAY[[#This Row],[Column1]]&lt;&gt;"",CHPP_DELAY[[#This Row],[Column1]],CHPP_DELAY[[#This Row],[Column2]]&lt;&gt;"",CHPP_DELAY[[#This Row],[Column2]])</f>
        <v>Desliming screen_block (due to metal contamination)</v>
      </c>
    </row>
    <row r="992" spans="2:27" x14ac:dyDescent="0.25">
      <c r="B992" s="7">
        <f>_xlfn.ISOWEEKNUM(CHPP_DELAY[[#This Row],[DATE]])</f>
        <v>33</v>
      </c>
      <c r="C992" s="2" t="str">
        <f>UPPER(TEXT(MONTH(CHPP_DELAY[[#This Row],[DATE]])*29,"mmm"))</f>
        <v>AUG</v>
      </c>
      <c r="D992" s="27">
        <f>YEAR(CHPP_DELAY[[#This Row],[DATE]])</f>
        <v>2025</v>
      </c>
      <c r="E992" s="11">
        <f>(CHPP_DELAY[[#This Row],[START]]-CHPP_DELAY[[#This Row],[STOP]])*24</f>
        <v>0.46666666666666767</v>
      </c>
      <c r="F992" s="14" t="str" cm="1">
        <f t="array" ref="F992">_xlfn.IFNA(_xlfn.IFS(CHPP_DELAY[[#This Row],[SCH MTN]]&lt;&gt;"","Scheduled",CHPP_DELAY[[#This Row],[UNSCH MTN]]&lt;&gt;"","Unscheduled"),"")</f>
        <v/>
      </c>
      <c r="G992" s="26">
        <f>24*(DAY(EOMONTH(CHPP_DELAY[[#This Row],[DATE]],0)))</f>
        <v>744</v>
      </c>
      <c r="H992" s="14">
        <v>0.85</v>
      </c>
      <c r="I992" s="14">
        <v>0.9</v>
      </c>
      <c r="J992" s="14"/>
      <c r="K992" s="14"/>
      <c r="L992" s="3">
        <v>45885</v>
      </c>
      <c r="M992" s="6">
        <v>0.79305555555555551</v>
      </c>
      <c r="N992" s="6">
        <v>0.8125</v>
      </c>
      <c r="O992" t="s">
        <v>26</v>
      </c>
      <c r="P992" t="s">
        <v>27</v>
      </c>
      <c r="Q992" s="11">
        <v>1.9444444444444486E-2</v>
      </c>
      <c r="U992" t="s">
        <v>137</v>
      </c>
      <c r="Y992" t="s">
        <v>999</v>
      </c>
      <c r="AA992" t="str" cm="1">
        <f t="array" ref="AA992">_xlfn.IFS(AND(CHPP_DELAY[[#This Row],[Column1]]="",CHPP_DELAY[[#This Row],[Column2]]=""),"",CHPP_DELAY[[#This Row],[Column1]]&lt;&gt;"",CHPP_DELAY[[#This Row],[Column1]],CHPP_DELAY[[#This Row],[Column2]]&lt;&gt;"",CHPP_DELAY[[#This Row],[Column2]])</f>
        <v>Product collector conveyor_chute_block (due to much sticky product material)</v>
      </c>
    </row>
    <row r="993" spans="2:27" x14ac:dyDescent="0.25">
      <c r="B993" s="7">
        <f>_xlfn.ISOWEEKNUM(CHPP_DELAY[[#This Row],[DATE]])</f>
        <v>33</v>
      </c>
      <c r="C993" s="2" t="str">
        <f>UPPER(TEXT(MONTH(CHPP_DELAY[[#This Row],[DATE]])*29,"mmm"))</f>
        <v>AUG</v>
      </c>
      <c r="D993" s="27">
        <f>YEAR(CHPP_DELAY[[#This Row],[DATE]])</f>
        <v>2025</v>
      </c>
      <c r="E993" s="11">
        <f>(CHPP_DELAY[[#This Row],[START]]-CHPP_DELAY[[#This Row],[STOP]])*24</f>
        <v>0.5166666666666675</v>
      </c>
      <c r="F993" s="14" t="str" cm="1">
        <f t="array" ref="F993">_xlfn.IFNA(_xlfn.IFS(CHPP_DELAY[[#This Row],[SCH MTN]]&lt;&gt;"","Scheduled",CHPP_DELAY[[#This Row],[UNSCH MTN]]&lt;&gt;"","Unscheduled"),"")</f>
        <v/>
      </c>
      <c r="G993" s="26">
        <f>24*(DAY(EOMONTH(CHPP_DELAY[[#This Row],[DATE]],0)))</f>
        <v>744</v>
      </c>
      <c r="H993" s="14">
        <v>0.85</v>
      </c>
      <c r="I993" s="14">
        <v>0.9</v>
      </c>
      <c r="J993" s="14"/>
      <c r="K993" s="14"/>
      <c r="L993" s="3">
        <v>45885</v>
      </c>
      <c r="M993" s="6">
        <v>0.83958333333333335</v>
      </c>
      <c r="N993" s="6">
        <v>0.86111111111111116</v>
      </c>
      <c r="O993" t="s">
        <v>26</v>
      </c>
      <c r="P993" t="s">
        <v>27</v>
      </c>
      <c r="Q993" s="11">
        <v>2.1527777777777812E-2</v>
      </c>
      <c r="U993" t="s">
        <v>137</v>
      </c>
      <c r="Y993" t="s">
        <v>999</v>
      </c>
      <c r="AA993" t="str" cm="1">
        <f t="array" ref="AA993">_xlfn.IFS(AND(CHPP_DELAY[[#This Row],[Column1]]="",CHPP_DELAY[[#This Row],[Column2]]=""),"",CHPP_DELAY[[#This Row],[Column1]]&lt;&gt;"",CHPP_DELAY[[#This Row],[Column1]],CHPP_DELAY[[#This Row],[Column2]]&lt;&gt;"",CHPP_DELAY[[#This Row],[Column2]])</f>
        <v>Product collector conveyor_chute_block (due to much sticky product material)</v>
      </c>
    </row>
    <row r="994" spans="2:27" x14ac:dyDescent="0.25">
      <c r="B994" s="7">
        <f>_xlfn.ISOWEEKNUM(CHPP_DELAY[[#This Row],[DATE]])</f>
        <v>33</v>
      </c>
      <c r="C994" s="2" t="str">
        <f>UPPER(TEXT(MONTH(CHPP_DELAY[[#This Row],[DATE]])*29,"mmm"))</f>
        <v>AUG</v>
      </c>
      <c r="D994" s="27">
        <f>YEAR(CHPP_DELAY[[#This Row],[DATE]])</f>
        <v>2025</v>
      </c>
      <c r="E994" s="11">
        <f>(CHPP_DELAY[[#This Row],[START]]-CHPP_DELAY[[#This Row],[STOP]])*24</f>
        <v>6.666666666666643E-2</v>
      </c>
      <c r="F994" s="14" t="str" cm="1">
        <f t="array" ref="F994">_xlfn.IFNA(_xlfn.IFS(CHPP_DELAY[[#This Row],[SCH MTN]]&lt;&gt;"","Scheduled",CHPP_DELAY[[#This Row],[UNSCH MTN]]&lt;&gt;"","Unscheduled"),"")</f>
        <v>Unscheduled</v>
      </c>
      <c r="G994" s="26">
        <f>24*(DAY(EOMONTH(CHPP_DELAY[[#This Row],[DATE]],0)))</f>
        <v>744</v>
      </c>
      <c r="H994" s="14">
        <v>0.85</v>
      </c>
      <c r="I994" s="14">
        <v>0.9</v>
      </c>
      <c r="J994" s="14"/>
      <c r="K994" s="14"/>
      <c r="L994" s="3">
        <v>45885</v>
      </c>
      <c r="M994" s="6">
        <v>0.9770833333333333</v>
      </c>
      <c r="N994" s="6">
        <v>0.97986111111111107</v>
      </c>
      <c r="O994" t="s">
        <v>43</v>
      </c>
      <c r="P994" t="s">
        <v>44</v>
      </c>
      <c r="Q994" s="11">
        <v>2.7777777777777679E-3</v>
      </c>
      <c r="S994" t="s">
        <v>155</v>
      </c>
      <c r="Y994" t="s">
        <v>1000</v>
      </c>
      <c r="AA994" t="str" cm="1">
        <f t="array" ref="AA994">_xlfn.IFS(AND(CHPP_DELAY[[#This Row],[Column1]]="",CHPP_DELAY[[#This Row],[Column2]]=""),"",CHPP_DELAY[[#This Row],[Column1]]&lt;&gt;"",CHPP_DELAY[[#This Row],[Column1]],CHPP_DELAY[[#This Row],[Column2]]&lt;&gt;"",CHPP_DELAY[[#This Row],[Column2]])</f>
        <v>HM cyclone_pressure_low (under investigation)</v>
      </c>
    </row>
    <row r="995" spans="2:27" x14ac:dyDescent="0.25">
      <c r="B995" s="7">
        <f>_xlfn.ISOWEEKNUM(CHPP_DELAY[[#This Row],[DATE]])</f>
        <v>33</v>
      </c>
      <c r="C995" s="2" t="str">
        <f>UPPER(TEXT(MONTH(CHPP_DELAY[[#This Row],[DATE]])*29,"mmm"))</f>
        <v>AUG</v>
      </c>
      <c r="D995" s="27">
        <f>YEAR(CHPP_DELAY[[#This Row],[DATE]])</f>
        <v>2025</v>
      </c>
      <c r="E995" s="11">
        <f>(CHPP_DELAY[[#This Row],[START]]-CHPP_DELAY[[#This Row],[STOP]])*24</f>
        <v>8.3333333333333037E-2</v>
      </c>
      <c r="F995" s="14" t="str" cm="1">
        <f t="array" ref="F995">_xlfn.IFNA(_xlfn.IFS(CHPP_DELAY[[#This Row],[SCH MTN]]&lt;&gt;"","Scheduled",CHPP_DELAY[[#This Row],[UNSCH MTN]]&lt;&gt;"","Unscheduled"),"")</f>
        <v/>
      </c>
      <c r="G995" s="26">
        <f>24*(DAY(EOMONTH(CHPP_DELAY[[#This Row],[DATE]],0)))</f>
        <v>744</v>
      </c>
      <c r="H995" s="14">
        <v>0.85</v>
      </c>
      <c r="I995" s="14">
        <v>0.9</v>
      </c>
      <c r="J995" s="14"/>
      <c r="K995" s="14"/>
      <c r="L995" s="3">
        <v>45886</v>
      </c>
      <c r="M995" s="6">
        <v>0.46805555555555556</v>
      </c>
      <c r="N995" s="6">
        <v>0.47152777777777777</v>
      </c>
      <c r="O995" t="s">
        <v>81</v>
      </c>
      <c r="P995" t="s">
        <v>82</v>
      </c>
      <c r="Q995" s="11">
        <v>3.4722222222222099E-3</v>
      </c>
      <c r="V995" t="s">
        <v>702</v>
      </c>
      <c r="Y995" t="s">
        <v>1001</v>
      </c>
      <c r="AA995" t="str" cm="1">
        <f t="array" ref="AA995">_xlfn.IFS(AND(CHPP_DELAY[[#This Row],[Column1]]="",CHPP_DELAY[[#This Row],[Column2]]=""),"",CHPP_DELAY[[#This Row],[Column1]]&lt;&gt;"",CHPP_DELAY[[#This Row],[Column1]],CHPP_DELAY[[#This Row],[Column2]]&lt;&gt;"",CHPP_DELAY[[#This Row],[Column2]])</f>
        <v>Plant feed bin_low level (due to the feed position is too far from the hopper)</v>
      </c>
    </row>
    <row r="996" spans="2:27" x14ac:dyDescent="0.25">
      <c r="B996" s="7">
        <f>_xlfn.ISOWEEKNUM(CHPP_DELAY[[#This Row],[DATE]])</f>
        <v>33</v>
      </c>
      <c r="C996" s="2" t="str">
        <f>UPPER(TEXT(MONTH(CHPP_DELAY[[#This Row],[DATE]])*29,"mmm"))</f>
        <v>AUG</v>
      </c>
      <c r="D996" s="27">
        <f>YEAR(CHPP_DELAY[[#This Row],[DATE]])</f>
        <v>2025</v>
      </c>
      <c r="E996" s="11">
        <f>(CHPP_DELAY[[#This Row],[START]]-CHPP_DELAY[[#This Row],[STOP]])*24</f>
        <v>4.9999999999999822E-2</v>
      </c>
      <c r="F996" s="14" t="str" cm="1">
        <f t="array" ref="F996">_xlfn.IFNA(_xlfn.IFS(CHPP_DELAY[[#This Row],[SCH MTN]]&lt;&gt;"","Scheduled",CHPP_DELAY[[#This Row],[UNSCH MTN]]&lt;&gt;"","Unscheduled"),"")</f>
        <v/>
      </c>
      <c r="G996" s="26">
        <f>24*(DAY(EOMONTH(CHPP_DELAY[[#This Row],[DATE]],0)))</f>
        <v>744</v>
      </c>
      <c r="H996" s="14">
        <v>0.85</v>
      </c>
      <c r="I996" s="14">
        <v>0.9</v>
      </c>
      <c r="J996" s="14"/>
      <c r="K996" s="14"/>
      <c r="L996" s="3">
        <v>45886</v>
      </c>
      <c r="M996" s="6">
        <v>0.51666666666666672</v>
      </c>
      <c r="N996" s="6">
        <v>0.51875000000000004</v>
      </c>
      <c r="O996" t="s">
        <v>37</v>
      </c>
      <c r="P996" t="s">
        <v>38</v>
      </c>
      <c r="Q996" s="11">
        <v>2.0833333333333259E-3</v>
      </c>
      <c r="V996" t="s">
        <v>161</v>
      </c>
      <c r="Y996" t="s">
        <v>204</v>
      </c>
      <c r="AA996" t="str" cm="1">
        <f t="array" ref="AA996">_xlfn.IFS(AND(CHPP_DELAY[[#This Row],[Column1]]="",CHPP_DELAY[[#This Row],[Column2]]=""),"",CHPP_DELAY[[#This Row],[Column1]]&lt;&gt;"",CHPP_DELAY[[#This Row],[Column1]],CHPP_DELAY[[#This Row],[Column2]]&lt;&gt;"",CHPP_DELAY[[#This Row],[Column2]])</f>
        <v>Vibrating feeder_chute_block (due to sticky material)</v>
      </c>
    </row>
    <row r="997" spans="2:27" x14ac:dyDescent="0.25">
      <c r="B997" s="7">
        <f>_xlfn.ISOWEEKNUM(CHPP_DELAY[[#This Row],[DATE]])</f>
        <v>33</v>
      </c>
      <c r="C997" s="2" t="str">
        <f>UPPER(TEXT(MONTH(CHPP_DELAY[[#This Row],[DATE]])*29,"mmm"))</f>
        <v>AUG</v>
      </c>
      <c r="D997" s="27">
        <f>YEAR(CHPP_DELAY[[#This Row],[DATE]])</f>
        <v>2025</v>
      </c>
      <c r="E997" s="11">
        <f>(CHPP_DELAY[[#This Row],[START]]-CHPP_DELAY[[#This Row],[STOP]])*24</f>
        <v>1.583333333333333</v>
      </c>
      <c r="F997" s="14" t="str" cm="1">
        <f t="array" ref="F997">_xlfn.IFNA(_xlfn.IFS(CHPP_DELAY[[#This Row],[SCH MTN]]&lt;&gt;"","Scheduled",CHPP_DELAY[[#This Row],[UNSCH MTN]]&lt;&gt;"","Unscheduled"),"")</f>
        <v>Unscheduled</v>
      </c>
      <c r="G997" s="26">
        <f>24*(DAY(EOMONTH(CHPP_DELAY[[#This Row],[DATE]],0)))</f>
        <v>744</v>
      </c>
      <c r="H997" s="14">
        <v>0.85</v>
      </c>
      <c r="I997" s="14">
        <v>0.9</v>
      </c>
      <c r="J997" s="14"/>
      <c r="K997" s="14"/>
      <c r="L997" s="3">
        <v>45886</v>
      </c>
      <c r="M997" s="6">
        <v>0.81597222222222221</v>
      </c>
      <c r="N997" s="6">
        <v>0.88194444444444442</v>
      </c>
      <c r="O997" t="s">
        <v>43</v>
      </c>
      <c r="P997" t="s">
        <v>44</v>
      </c>
      <c r="Q997" s="11">
        <v>6.597222222222221E-2</v>
      </c>
      <c r="S997" t="s">
        <v>155</v>
      </c>
      <c r="Y997" t="s">
        <v>1002</v>
      </c>
      <c r="AA997" t="str" cm="1">
        <f t="array" ref="AA997">_xlfn.IFS(AND(CHPP_DELAY[[#This Row],[Column1]]="",CHPP_DELAY[[#This Row],[Column2]]=""),"",CHPP_DELAY[[#This Row],[Column1]]&lt;&gt;"",CHPP_DELAY[[#This Row],[Column1]],CHPP_DELAY[[#This Row],[Column2]]&lt;&gt;"",CHPP_DELAY[[#This Row],[Column2]])</f>
        <v>DMC_underflow pipe_repair (due to leakage in underflow pipe)</v>
      </c>
    </row>
    <row r="998" spans="2:27" x14ac:dyDescent="0.25">
      <c r="B998" s="7">
        <f>_xlfn.ISOWEEKNUM(CHPP_DELAY[[#This Row],[DATE]])</f>
        <v>33</v>
      </c>
      <c r="C998" s="2" t="str">
        <f>UPPER(TEXT(MONTH(CHPP_DELAY[[#This Row],[DATE]])*29,"mmm"))</f>
        <v>AUG</v>
      </c>
      <c r="D998" s="27">
        <f>YEAR(CHPP_DELAY[[#This Row],[DATE]])</f>
        <v>2025</v>
      </c>
      <c r="E998" s="11">
        <f>(CHPP_DELAY[[#This Row],[START]]-CHPP_DELAY[[#This Row],[STOP]])*24</f>
        <v>4.2000000000000011</v>
      </c>
      <c r="F998" s="14" t="str" cm="1">
        <f t="array" ref="F998">_xlfn.IFNA(_xlfn.IFS(CHPP_DELAY[[#This Row],[SCH MTN]]&lt;&gt;"","Scheduled",CHPP_DELAY[[#This Row],[UNSCH MTN]]&lt;&gt;"","Unscheduled"),"")</f>
        <v>Unscheduled</v>
      </c>
      <c r="G998" s="26">
        <f>24*(DAY(EOMONTH(CHPP_DELAY[[#This Row],[DATE]],0)))</f>
        <v>744</v>
      </c>
      <c r="H998" s="14">
        <v>0.85</v>
      </c>
      <c r="I998" s="14">
        <v>0.9</v>
      </c>
      <c r="J998" s="14"/>
      <c r="K998" s="14"/>
      <c r="L998" s="3">
        <v>45886</v>
      </c>
      <c r="M998" s="6">
        <v>0.96875</v>
      </c>
      <c r="N998" s="6">
        <v>1.14375</v>
      </c>
      <c r="O998" t="s">
        <v>56</v>
      </c>
      <c r="P998" t="s">
        <v>59</v>
      </c>
      <c r="Q998" s="11">
        <v>0.17500000000000004</v>
      </c>
      <c r="S998" t="s">
        <v>155</v>
      </c>
      <c r="Y998" t="s">
        <v>1003</v>
      </c>
      <c r="AA998" t="str" cm="1">
        <f t="array" ref="AA998">_xlfn.IFS(AND(CHPP_DELAY[[#This Row],[Column1]]="",CHPP_DELAY[[#This Row],[Column2]]=""),"",CHPP_DELAY[[#This Row],[Column1]]&lt;&gt;"",CHPP_DELAY[[#This Row],[Column1]],CHPP_DELAY[[#This Row],[Column2]]&lt;&gt;"",CHPP_DELAY[[#This Row],[Column2]])</f>
        <v>Vacuum disc filter_trip (due to bearing stuck &amp; motor replacement)</v>
      </c>
    </row>
    <row r="999" spans="2:27" x14ac:dyDescent="0.25">
      <c r="B999" s="7">
        <f>_xlfn.ISOWEEKNUM(CHPP_DELAY[[#This Row],[DATE]])</f>
        <v>34</v>
      </c>
      <c r="C999" s="2" t="str">
        <f>UPPER(TEXT(MONTH(CHPP_DELAY[[#This Row],[DATE]])*29,"mmm"))</f>
        <v>AUG</v>
      </c>
      <c r="D999" s="27">
        <f>YEAR(CHPP_DELAY[[#This Row],[DATE]])</f>
        <v>2025</v>
      </c>
      <c r="E999" s="11">
        <f>(CHPP_DELAY[[#This Row],[START]]-CHPP_DELAY[[#This Row],[STOP]])*24</f>
        <v>0.30000000000000027</v>
      </c>
      <c r="F999" s="14" t="str" cm="1">
        <f t="array" ref="F999">_xlfn.IFNA(_xlfn.IFS(CHPP_DELAY[[#This Row],[SCH MTN]]&lt;&gt;"","Scheduled",CHPP_DELAY[[#This Row],[UNSCH MTN]]&lt;&gt;"","Unscheduled"),"")</f>
        <v/>
      </c>
      <c r="G999" s="26">
        <f>24*(DAY(EOMONTH(CHPP_DELAY[[#This Row],[DATE]],0)))</f>
        <v>744</v>
      </c>
      <c r="H999" s="14">
        <v>0.85</v>
      </c>
      <c r="I999" s="14">
        <v>0.9</v>
      </c>
      <c r="J999" s="14"/>
      <c r="K999" s="14"/>
      <c r="L999" s="3">
        <v>45887</v>
      </c>
      <c r="M999" s="6">
        <v>0.25208333333333333</v>
      </c>
      <c r="N999" s="6">
        <v>0.26458333333333334</v>
      </c>
      <c r="O999" t="s">
        <v>81</v>
      </c>
      <c r="P999" t="s">
        <v>82</v>
      </c>
      <c r="Q999" s="11">
        <v>1.2500000000000011E-2</v>
      </c>
      <c r="V999" t="s">
        <v>179</v>
      </c>
      <c r="Y999" t="s">
        <v>1004</v>
      </c>
      <c r="AA999" t="str" cm="1">
        <f t="array" ref="AA999">_xlfn.IFS(AND(CHPP_DELAY[[#This Row],[Column1]]="",CHPP_DELAY[[#This Row],[Column2]]=""),"",CHPP_DELAY[[#This Row],[Column1]]&lt;&gt;"",CHPP_DELAY[[#This Row],[Column1]],CHPP_DELAY[[#This Row],[Column2]]&lt;&gt;"",CHPP_DELAY[[#This Row],[Column2]])</f>
        <v>Plant feed bin_low level (due to loader operator change shift)</v>
      </c>
    </row>
    <row r="1000" spans="2:27" x14ac:dyDescent="0.25">
      <c r="B1000" s="7">
        <f>_xlfn.ISOWEEKNUM(CHPP_DELAY[[#This Row],[DATE]])</f>
        <v>34</v>
      </c>
      <c r="C1000" s="2" t="str">
        <f>UPPER(TEXT(MONTH(CHPP_DELAY[[#This Row],[DATE]])*29,"mmm"))</f>
        <v>AUG</v>
      </c>
      <c r="D1000" s="27">
        <f>YEAR(CHPP_DELAY[[#This Row],[DATE]])</f>
        <v>2025</v>
      </c>
      <c r="E1000" s="11">
        <f>(CHPP_DELAY[[#This Row],[START]]-CHPP_DELAY[[#This Row],[STOP]])*24</f>
        <v>6.666666666666643E-2</v>
      </c>
      <c r="F1000" s="14" t="str" cm="1">
        <f t="array" ref="F1000">_xlfn.IFNA(_xlfn.IFS(CHPP_DELAY[[#This Row],[SCH MTN]]&lt;&gt;"","Scheduled",CHPP_DELAY[[#This Row],[UNSCH MTN]]&lt;&gt;"","Unscheduled"),"")</f>
        <v>Unscheduled</v>
      </c>
      <c r="G1000" s="26">
        <f>24*(DAY(EOMONTH(CHPP_DELAY[[#This Row],[DATE]],0)))</f>
        <v>744</v>
      </c>
      <c r="H1000" s="14">
        <v>0.85</v>
      </c>
      <c r="I1000" s="14">
        <v>0.9</v>
      </c>
      <c r="J1000" s="14"/>
      <c r="K1000" s="14"/>
      <c r="L1000" s="3">
        <v>45887</v>
      </c>
      <c r="M1000" s="6">
        <v>0.4</v>
      </c>
      <c r="N1000" s="6">
        <v>0.40277777777777779</v>
      </c>
      <c r="O1000" t="s">
        <v>16</v>
      </c>
      <c r="P1000" t="s">
        <v>17</v>
      </c>
      <c r="Q1000" s="11">
        <v>2.7777777777777679E-3</v>
      </c>
      <c r="S1000" t="s">
        <v>18</v>
      </c>
      <c r="Y1000" t="s">
        <v>1005</v>
      </c>
      <c r="AA1000" t="str" cm="1">
        <f t="array" ref="AA1000">_xlfn.IFS(AND(CHPP_DELAY[[#This Row],[Column1]]="",CHPP_DELAY[[#This Row],[Column2]]=""),"",CHPP_DELAY[[#This Row],[Column1]]&lt;&gt;"",CHPP_DELAY[[#This Row],[Column1]],CHPP_DELAY[[#This Row],[Column2]]&lt;&gt;"",CHPP_DELAY[[#This Row],[Column2]])</f>
        <v>Desliming screen_block (due to oversize material)</v>
      </c>
    </row>
    <row r="1001" spans="2:27" x14ac:dyDescent="0.25">
      <c r="B1001" s="7">
        <f>_xlfn.ISOWEEKNUM(CHPP_DELAY[[#This Row],[DATE]])</f>
        <v>34</v>
      </c>
      <c r="C1001" s="2" t="str">
        <f>UPPER(TEXT(MONTH(CHPP_DELAY[[#This Row],[DATE]])*29,"mmm"))</f>
        <v>AUG</v>
      </c>
      <c r="D1001" s="27">
        <f>YEAR(CHPP_DELAY[[#This Row],[DATE]])</f>
        <v>2025</v>
      </c>
      <c r="E1001" s="11">
        <f>(CHPP_DELAY[[#This Row],[START]]-CHPP_DELAY[[#This Row],[STOP]])*24</f>
        <v>6.666666666666643E-2</v>
      </c>
      <c r="F1001" s="14" t="str" cm="1">
        <f t="array" ref="F1001">_xlfn.IFNA(_xlfn.IFS(CHPP_DELAY[[#This Row],[SCH MTN]]&lt;&gt;"","Scheduled",CHPP_DELAY[[#This Row],[UNSCH MTN]]&lt;&gt;"","Unscheduled"),"")</f>
        <v>Unscheduled</v>
      </c>
      <c r="G1001" s="26">
        <f>24*(DAY(EOMONTH(CHPP_DELAY[[#This Row],[DATE]],0)))</f>
        <v>744</v>
      </c>
      <c r="H1001" s="14">
        <v>0.85</v>
      </c>
      <c r="I1001" s="14">
        <v>0.9</v>
      </c>
      <c r="J1001" s="14"/>
      <c r="K1001" s="14"/>
      <c r="L1001" s="3">
        <v>45887</v>
      </c>
      <c r="M1001" s="6">
        <v>0.72083333333333333</v>
      </c>
      <c r="N1001" s="6">
        <v>0.72361111111111109</v>
      </c>
      <c r="O1001" t="s">
        <v>16</v>
      </c>
      <c r="P1001" t="s">
        <v>17</v>
      </c>
      <c r="Q1001" s="11">
        <v>2.7777777777777679E-3</v>
      </c>
      <c r="S1001" t="s">
        <v>18</v>
      </c>
      <c r="Y1001" t="s">
        <v>1005</v>
      </c>
      <c r="AA1001" t="str" cm="1">
        <f t="array" ref="AA1001">_xlfn.IFS(AND(CHPP_DELAY[[#This Row],[Column1]]="",CHPP_DELAY[[#This Row],[Column2]]=""),"",CHPP_DELAY[[#This Row],[Column1]]&lt;&gt;"",CHPP_DELAY[[#This Row],[Column1]],CHPP_DELAY[[#This Row],[Column2]]&lt;&gt;"",CHPP_DELAY[[#This Row],[Column2]])</f>
        <v>Desliming screen_block (due to oversize material)</v>
      </c>
    </row>
    <row r="1002" spans="2:27" x14ac:dyDescent="0.25">
      <c r="B1002" s="7">
        <f>_xlfn.ISOWEEKNUM(CHPP_DELAY[[#This Row],[DATE]])</f>
        <v>34</v>
      </c>
      <c r="C1002" s="2" t="str">
        <f>UPPER(TEXT(MONTH(CHPP_DELAY[[#This Row],[DATE]])*29,"mmm"))</f>
        <v>AUG</v>
      </c>
      <c r="D1002" s="27">
        <f>YEAR(CHPP_DELAY[[#This Row],[DATE]])</f>
        <v>2025</v>
      </c>
      <c r="E1002" s="11">
        <f>(CHPP_DELAY[[#This Row],[START]]-CHPP_DELAY[[#This Row],[STOP]])*24</f>
        <v>6.666666666666643E-2</v>
      </c>
      <c r="F1002" s="14" t="str" cm="1">
        <f t="array" ref="F1002">_xlfn.IFNA(_xlfn.IFS(CHPP_DELAY[[#This Row],[SCH MTN]]&lt;&gt;"","Scheduled",CHPP_DELAY[[#This Row],[UNSCH MTN]]&lt;&gt;"","Unscheduled"),"")</f>
        <v>Unscheduled</v>
      </c>
      <c r="G1002" s="26">
        <f>24*(DAY(EOMONTH(CHPP_DELAY[[#This Row],[DATE]],0)))</f>
        <v>744</v>
      </c>
      <c r="H1002" s="14">
        <v>0.85</v>
      </c>
      <c r="I1002" s="14">
        <v>0.9</v>
      </c>
      <c r="J1002" s="14"/>
      <c r="K1002" s="14"/>
      <c r="L1002" s="3">
        <v>45887</v>
      </c>
      <c r="M1002" s="6">
        <v>0.84861111111111109</v>
      </c>
      <c r="N1002" s="6">
        <v>0.85138888888888886</v>
      </c>
      <c r="O1002" t="s">
        <v>16</v>
      </c>
      <c r="P1002" t="s">
        <v>17</v>
      </c>
      <c r="Q1002" s="11">
        <v>2.7777777777777679E-3</v>
      </c>
      <c r="S1002" t="s">
        <v>18</v>
      </c>
      <c r="Y1002" t="s">
        <v>1005</v>
      </c>
      <c r="AA1002" t="str" cm="1">
        <f t="array" ref="AA1002">_xlfn.IFS(AND(CHPP_DELAY[[#This Row],[Column1]]="",CHPP_DELAY[[#This Row],[Column2]]=""),"",CHPP_DELAY[[#This Row],[Column1]]&lt;&gt;"",CHPP_DELAY[[#This Row],[Column1]],CHPP_DELAY[[#This Row],[Column2]]&lt;&gt;"",CHPP_DELAY[[#This Row],[Column2]])</f>
        <v>Desliming screen_block (due to oversize material)</v>
      </c>
    </row>
    <row r="1003" spans="2:27" x14ac:dyDescent="0.25">
      <c r="B1003" s="7">
        <f>_xlfn.ISOWEEKNUM(CHPP_DELAY[[#This Row],[DATE]])</f>
        <v>34</v>
      </c>
      <c r="C1003" s="2" t="str">
        <f>UPPER(TEXT(MONTH(CHPP_DELAY[[#This Row],[DATE]])*29,"mmm"))</f>
        <v>AUG</v>
      </c>
      <c r="D1003" s="27">
        <f>YEAR(CHPP_DELAY[[#This Row],[DATE]])</f>
        <v>2025</v>
      </c>
      <c r="E1003" s="11">
        <f>(CHPP_DELAY[[#This Row],[START]]-CHPP_DELAY[[#This Row],[STOP]])*24</f>
        <v>4.9999999999999822E-2</v>
      </c>
      <c r="F1003" s="14" t="str" cm="1">
        <f t="array" ref="F1003">_xlfn.IFNA(_xlfn.IFS(CHPP_DELAY[[#This Row],[SCH MTN]]&lt;&gt;"","Scheduled",CHPP_DELAY[[#This Row],[UNSCH MTN]]&lt;&gt;"","Unscheduled"),"")</f>
        <v>Unscheduled</v>
      </c>
      <c r="G1003" s="26">
        <f>24*(DAY(EOMONTH(CHPP_DELAY[[#This Row],[DATE]],0)))</f>
        <v>744</v>
      </c>
      <c r="H1003" s="14">
        <v>0.85</v>
      </c>
      <c r="I1003" s="14">
        <v>0.9</v>
      </c>
      <c r="J1003" s="14"/>
      <c r="K1003" s="14"/>
      <c r="L1003" s="3">
        <v>45887</v>
      </c>
      <c r="M1003" s="6">
        <v>0.87083333333333335</v>
      </c>
      <c r="N1003" s="6">
        <v>0.87291666666666667</v>
      </c>
      <c r="O1003" t="s">
        <v>99</v>
      </c>
      <c r="P1003" t="s">
        <v>100</v>
      </c>
      <c r="Q1003" s="11">
        <v>2.0833333333333259E-3</v>
      </c>
      <c r="S1003" t="s">
        <v>155</v>
      </c>
      <c r="Y1003" t="s">
        <v>1006</v>
      </c>
      <c r="AA1003" t="str" cm="1">
        <f t="array" ref="AA1003">_xlfn.IFS(AND(CHPP_DELAY[[#This Row],[Column1]]="",CHPP_DELAY[[#This Row],[Column2]]=""),"",CHPP_DELAY[[#This Row],[Column1]]&lt;&gt;"",CHPP_DELAY[[#This Row],[Column1]],CHPP_DELAY[[#This Row],[Column2]]&lt;&gt;"",CHPP_DELAY[[#This Row],[Column2]])</f>
        <v>Gland service water pump_stop_no indication (under investigation)</v>
      </c>
    </row>
    <row r="1004" spans="2:27" x14ac:dyDescent="0.25">
      <c r="B1004" s="7">
        <f>_xlfn.ISOWEEKNUM(CHPP_DELAY[[#This Row],[DATE]])</f>
        <v>34</v>
      </c>
      <c r="C1004" s="2" t="str">
        <f>UPPER(TEXT(MONTH(CHPP_DELAY[[#This Row],[DATE]])*29,"mmm"))</f>
        <v>AUG</v>
      </c>
      <c r="D1004" s="27">
        <f>YEAR(CHPP_DELAY[[#This Row],[DATE]])</f>
        <v>2025</v>
      </c>
      <c r="E1004" s="11">
        <f>(CHPP_DELAY[[#This Row],[START]]-CHPP_DELAY[[#This Row],[STOP]])*24</f>
        <v>0.13333333333333286</v>
      </c>
      <c r="F1004" s="14" t="str" cm="1">
        <f t="array" ref="F1004">_xlfn.IFNA(_xlfn.IFS(CHPP_DELAY[[#This Row],[SCH MTN]]&lt;&gt;"","Scheduled",CHPP_DELAY[[#This Row],[UNSCH MTN]]&lt;&gt;"","Unscheduled"),"")</f>
        <v/>
      </c>
      <c r="G1004" s="26">
        <f>24*(DAY(EOMONTH(CHPP_DELAY[[#This Row],[DATE]],0)))</f>
        <v>744</v>
      </c>
      <c r="H1004" s="14">
        <v>0.85</v>
      </c>
      <c r="I1004" s="14">
        <v>0.9</v>
      </c>
      <c r="J1004" s="14"/>
      <c r="K1004" s="14"/>
      <c r="L1004" s="3">
        <v>45888</v>
      </c>
      <c r="M1004" s="6">
        <v>0.34513888888888888</v>
      </c>
      <c r="N1004" s="6">
        <v>0.35069444444444442</v>
      </c>
      <c r="O1004" t="s">
        <v>53</v>
      </c>
      <c r="P1004" t="s">
        <v>54</v>
      </c>
      <c r="Q1004" s="11">
        <v>5.5555555555555358E-3</v>
      </c>
      <c r="V1004" t="s">
        <v>162</v>
      </c>
      <c r="Y1004" t="s">
        <v>1007</v>
      </c>
      <c r="AA1004" t="str" cm="1">
        <f t="array" ref="AA1004">_xlfn.IFS(AND(CHPP_DELAY[[#This Row],[Column1]]="",CHPP_DELAY[[#This Row],[Column2]]=""),"",CHPP_DELAY[[#This Row],[Column1]]&lt;&gt;"",CHPP_DELAY[[#This Row],[Column1]],CHPP_DELAY[[#This Row],[Column2]]&lt;&gt;"",CHPP_DELAY[[#This Row],[Column2]])</f>
        <v>Feeder breaker_stuck (due to oversize OB)</v>
      </c>
    </row>
    <row r="1005" spans="2:27" x14ac:dyDescent="0.25">
      <c r="B1005" s="7">
        <f>_xlfn.ISOWEEKNUM(CHPP_DELAY[[#This Row],[DATE]])</f>
        <v>34</v>
      </c>
      <c r="C1005" s="2" t="str">
        <f>UPPER(TEXT(MONTH(CHPP_DELAY[[#This Row],[DATE]])*29,"mmm"))</f>
        <v>AUG</v>
      </c>
      <c r="D1005" s="27">
        <f>YEAR(CHPP_DELAY[[#This Row],[DATE]])</f>
        <v>2025</v>
      </c>
      <c r="E1005" s="11">
        <f>(CHPP_DELAY[[#This Row],[START]]-CHPP_DELAY[[#This Row],[STOP]])*24</f>
        <v>0.13333333333333286</v>
      </c>
      <c r="F1005" s="14" t="str" cm="1">
        <f t="array" ref="F1005">_xlfn.IFNA(_xlfn.IFS(CHPP_DELAY[[#This Row],[SCH MTN]]&lt;&gt;"","Scheduled",CHPP_DELAY[[#This Row],[UNSCH MTN]]&lt;&gt;"","Unscheduled"),"")</f>
        <v>Unscheduled</v>
      </c>
      <c r="G1005" s="26">
        <f>24*(DAY(EOMONTH(CHPP_DELAY[[#This Row],[DATE]],0)))</f>
        <v>744</v>
      </c>
      <c r="H1005" s="14">
        <v>0.85</v>
      </c>
      <c r="I1005" s="14">
        <v>0.9</v>
      </c>
      <c r="J1005" s="14"/>
      <c r="K1005" s="14"/>
      <c r="L1005" s="3">
        <v>45888</v>
      </c>
      <c r="M1005" s="6">
        <v>0.37638888888888888</v>
      </c>
      <c r="N1005" s="6">
        <v>0.38194444444444442</v>
      </c>
      <c r="O1005" t="s">
        <v>93</v>
      </c>
      <c r="P1005" t="s">
        <v>94</v>
      </c>
      <c r="Q1005" s="11">
        <v>5.5555555555555358E-3</v>
      </c>
      <c r="S1005" t="s">
        <v>155</v>
      </c>
      <c r="Y1005" t="s">
        <v>1008</v>
      </c>
      <c r="AA1005" t="str" cm="1">
        <f t="array" ref="AA1005">_xlfn.IFS(AND(CHPP_DELAY[[#This Row],[Column1]]="",CHPP_DELAY[[#This Row],[Column2]]=""),"",CHPP_DELAY[[#This Row],[Column1]]&lt;&gt;"",CHPP_DELAY[[#This Row],[Column1]],CHPP_DELAY[[#This Row],[Column2]]&lt;&gt;"",CHPP_DELAY[[#This Row],[Column2]])</f>
        <v>Secondary sizer_side plate_patching (due to side plate broken)</v>
      </c>
    </row>
    <row r="1006" spans="2:27" x14ac:dyDescent="0.25">
      <c r="B1006" s="7">
        <f>_xlfn.ISOWEEKNUM(CHPP_DELAY[[#This Row],[DATE]])</f>
        <v>34</v>
      </c>
      <c r="C1006" s="2" t="str">
        <f>UPPER(TEXT(MONTH(CHPP_DELAY[[#This Row],[DATE]])*29,"mmm"))</f>
        <v>AUG</v>
      </c>
      <c r="D1006" s="27">
        <f>YEAR(CHPP_DELAY[[#This Row],[DATE]])</f>
        <v>2025</v>
      </c>
      <c r="E1006" s="11">
        <f>(CHPP_DELAY[[#This Row],[START]]-CHPP_DELAY[[#This Row],[STOP]])*24</f>
        <v>6.666666666666643E-2</v>
      </c>
      <c r="F1006" s="14" t="str" cm="1">
        <f t="array" ref="F1006">_xlfn.IFNA(_xlfn.IFS(CHPP_DELAY[[#This Row],[SCH MTN]]&lt;&gt;"","Scheduled",CHPP_DELAY[[#This Row],[UNSCH MTN]]&lt;&gt;"","Unscheduled"),"")</f>
        <v>Unscheduled</v>
      </c>
      <c r="G1006" s="26">
        <f>24*(DAY(EOMONTH(CHPP_DELAY[[#This Row],[DATE]],0)))</f>
        <v>744</v>
      </c>
      <c r="H1006" s="14">
        <v>0.85</v>
      </c>
      <c r="I1006" s="14">
        <v>0.9</v>
      </c>
      <c r="J1006" s="14"/>
      <c r="K1006" s="14"/>
      <c r="L1006" s="3">
        <v>45889</v>
      </c>
      <c r="M1006" s="6">
        <v>0.44236111111111109</v>
      </c>
      <c r="N1006" s="6">
        <v>0.44513888888888886</v>
      </c>
      <c r="O1006" t="s">
        <v>572</v>
      </c>
      <c r="P1006" t="s">
        <v>378</v>
      </c>
      <c r="Q1006" s="11">
        <v>2.7777777777777679E-3</v>
      </c>
      <c r="S1006" t="s">
        <v>155</v>
      </c>
      <c r="Y1006" t="s">
        <v>1009</v>
      </c>
      <c r="AA1006" t="str" cm="1">
        <f t="array" ref="AA1006">_xlfn.IFS(AND(CHPP_DELAY[[#This Row],[Column1]]="",CHPP_DELAY[[#This Row],[Column2]]=""),"",CHPP_DELAY[[#This Row],[Column1]]&lt;&gt;"",CHPP_DELAY[[#This Row],[Column1]],CHPP_DELAY[[#This Row],[Column2]]&lt;&gt;"",CHPP_DELAY[[#This Row],[Column2]])</f>
        <v>Raw water pump_trip (due to level transmitter error)</v>
      </c>
    </row>
    <row r="1007" spans="2:27" x14ac:dyDescent="0.25">
      <c r="B1007" s="7">
        <f>_xlfn.ISOWEEKNUM(CHPP_DELAY[[#This Row],[DATE]])</f>
        <v>34</v>
      </c>
      <c r="C1007" s="2" t="str">
        <f>UPPER(TEXT(MONTH(CHPP_DELAY[[#This Row],[DATE]])*29,"mmm"))</f>
        <v>AUG</v>
      </c>
      <c r="D1007" s="27">
        <f>YEAR(CHPP_DELAY[[#This Row],[DATE]])</f>
        <v>2025</v>
      </c>
      <c r="E1007" s="11">
        <f>(CHPP_DELAY[[#This Row],[START]]-CHPP_DELAY[[#This Row],[STOP]])*24</f>
        <v>0.3833333333333333</v>
      </c>
      <c r="F1007" s="14" t="str" cm="1">
        <f t="array" ref="F1007">_xlfn.IFNA(_xlfn.IFS(CHPP_DELAY[[#This Row],[SCH MTN]]&lt;&gt;"","Scheduled",CHPP_DELAY[[#This Row],[UNSCH MTN]]&lt;&gt;"","Unscheduled"),"")</f>
        <v/>
      </c>
      <c r="G1007" s="26">
        <f>24*(DAY(EOMONTH(CHPP_DELAY[[#This Row],[DATE]],0)))</f>
        <v>744</v>
      </c>
      <c r="H1007" s="14">
        <v>0.85</v>
      </c>
      <c r="I1007" s="14">
        <v>0.9</v>
      </c>
      <c r="J1007" s="14"/>
      <c r="K1007" s="14"/>
      <c r="L1007" s="3">
        <v>45890</v>
      </c>
      <c r="M1007" s="6">
        <v>0.28263888888888888</v>
      </c>
      <c r="N1007" s="6">
        <v>0.2986111111111111</v>
      </c>
      <c r="O1007" t="s">
        <v>53</v>
      </c>
      <c r="P1007" t="s">
        <v>54</v>
      </c>
      <c r="Q1007" s="11">
        <v>1.5972222222222221E-2</v>
      </c>
      <c r="V1007" t="s">
        <v>162</v>
      </c>
      <c r="Y1007" t="s">
        <v>1007</v>
      </c>
      <c r="AA1007" t="str" cm="1">
        <f t="array" ref="AA1007">_xlfn.IFS(AND(CHPP_DELAY[[#This Row],[Column1]]="",CHPP_DELAY[[#This Row],[Column2]]=""),"",CHPP_DELAY[[#This Row],[Column1]]&lt;&gt;"",CHPP_DELAY[[#This Row],[Column1]],CHPP_DELAY[[#This Row],[Column2]]&lt;&gt;"",CHPP_DELAY[[#This Row],[Column2]])</f>
        <v>Feeder breaker_stuck (due to oversize OB)</v>
      </c>
    </row>
    <row r="1008" spans="2:27" x14ac:dyDescent="0.25">
      <c r="B1008" s="7">
        <f>_xlfn.ISOWEEKNUM(CHPP_DELAY[[#This Row],[DATE]])</f>
        <v>34</v>
      </c>
      <c r="C1008" s="2" t="str">
        <f>UPPER(TEXT(MONTH(CHPP_DELAY[[#This Row],[DATE]])*29,"mmm"))</f>
        <v>AUG</v>
      </c>
      <c r="D1008" s="27">
        <f>YEAR(CHPP_DELAY[[#This Row],[DATE]])</f>
        <v>2025</v>
      </c>
      <c r="E1008" s="11">
        <f>(CHPP_DELAY[[#This Row],[START]]-CHPP_DELAY[[#This Row],[STOP]])*24</f>
        <v>1.6666666666666607E-2</v>
      </c>
      <c r="F1008" s="14" t="str" cm="1">
        <f t="array" ref="F1008">_xlfn.IFNA(_xlfn.IFS(CHPP_DELAY[[#This Row],[SCH MTN]]&lt;&gt;"","Scheduled",CHPP_DELAY[[#This Row],[UNSCH MTN]]&lt;&gt;"","Unscheduled"),"")</f>
        <v>Unscheduled</v>
      </c>
      <c r="G1008" s="26">
        <f>24*(DAY(EOMONTH(CHPP_DELAY[[#This Row],[DATE]],0)))</f>
        <v>744</v>
      </c>
      <c r="H1008" s="14">
        <v>0.85</v>
      </c>
      <c r="I1008" s="14">
        <v>0.9</v>
      </c>
      <c r="J1008" s="14"/>
      <c r="K1008" s="14"/>
      <c r="L1008" s="3">
        <v>45890</v>
      </c>
      <c r="M1008" s="6">
        <v>0.85972222222222228</v>
      </c>
      <c r="N1008" s="6">
        <v>0.86041666666666672</v>
      </c>
      <c r="O1008" t="s">
        <v>568</v>
      </c>
      <c r="P1008" t="s">
        <v>374</v>
      </c>
      <c r="Q1008" s="11">
        <v>6.9444444444444198E-4</v>
      </c>
      <c r="S1008" t="s">
        <v>155</v>
      </c>
      <c r="Y1008" t="s">
        <v>1010</v>
      </c>
      <c r="AA1008" t="str" cm="1">
        <f t="array" ref="AA1008">_xlfn.IFS(AND(CHPP_DELAY[[#This Row],[Column1]]="",CHPP_DELAY[[#This Row],[Column2]]=""),"",CHPP_DELAY[[#This Row],[Column1]]&lt;&gt;"",CHPP_DELAY[[#This Row],[Column1]],CHPP_DELAY[[#This Row],[Column2]]&lt;&gt;"",CHPP_DELAY[[#This Row],[Column2]])</f>
        <v>Emergency dam U/F pump_trip (due to underflow pump interlock testing)</v>
      </c>
    </row>
    <row r="1009" spans="2:27" x14ac:dyDescent="0.25">
      <c r="B1009" s="7">
        <f>_xlfn.ISOWEEKNUM(CHPP_DELAY[[#This Row],[DATE]])</f>
        <v>34</v>
      </c>
      <c r="C1009" s="2" t="str">
        <f>UPPER(TEXT(MONTH(CHPP_DELAY[[#This Row],[DATE]])*29,"mmm"))</f>
        <v>AUG</v>
      </c>
      <c r="D1009" s="27">
        <f>YEAR(CHPP_DELAY[[#This Row],[DATE]])</f>
        <v>2025</v>
      </c>
      <c r="E1009" s="11">
        <f>(CHPP_DELAY[[#This Row],[START]]-CHPP_DELAY[[#This Row],[STOP]])*24</f>
        <v>0.60000000000000053</v>
      </c>
      <c r="F1009" s="14" t="str" cm="1">
        <f t="array" ref="F1009">_xlfn.IFNA(_xlfn.IFS(CHPP_DELAY[[#This Row],[SCH MTN]]&lt;&gt;"","Scheduled",CHPP_DELAY[[#This Row],[UNSCH MTN]]&lt;&gt;"","Unscheduled"),"")</f>
        <v/>
      </c>
      <c r="G1009" s="26">
        <f>24*(DAY(EOMONTH(CHPP_DELAY[[#This Row],[DATE]],0)))</f>
        <v>744</v>
      </c>
      <c r="H1009" s="14">
        <v>0.85</v>
      </c>
      <c r="I1009" s="14">
        <v>0.9</v>
      </c>
      <c r="J1009" s="14"/>
      <c r="K1009" s="14"/>
      <c r="L1009" s="3">
        <v>45891</v>
      </c>
      <c r="M1009" s="6">
        <v>0.75902777777777775</v>
      </c>
      <c r="N1009" s="6">
        <v>0.78402777777777777</v>
      </c>
      <c r="O1009" t="s">
        <v>81</v>
      </c>
      <c r="P1009" t="s">
        <v>82</v>
      </c>
      <c r="Q1009" s="11">
        <v>2.5000000000000022E-2</v>
      </c>
      <c r="V1009" t="s">
        <v>179</v>
      </c>
      <c r="Y1009" t="s">
        <v>1004</v>
      </c>
      <c r="AA1009" t="str" cm="1">
        <f t="array" ref="AA1009">_xlfn.IFS(AND(CHPP_DELAY[[#This Row],[Column1]]="",CHPP_DELAY[[#This Row],[Column2]]=""),"",CHPP_DELAY[[#This Row],[Column1]]&lt;&gt;"",CHPP_DELAY[[#This Row],[Column1]],CHPP_DELAY[[#This Row],[Column2]]&lt;&gt;"",CHPP_DELAY[[#This Row],[Column2]])</f>
        <v>Plant feed bin_low level (due to loader operator change shift)</v>
      </c>
    </row>
    <row r="1010" spans="2:27" x14ac:dyDescent="0.25">
      <c r="B1010" s="7">
        <f>_xlfn.ISOWEEKNUM(CHPP_DELAY[[#This Row],[DATE]])</f>
        <v>34</v>
      </c>
      <c r="C1010" s="2" t="str">
        <f>UPPER(TEXT(MONTH(CHPP_DELAY[[#This Row],[DATE]])*29,"mmm"))</f>
        <v>AUG</v>
      </c>
      <c r="D1010" s="27">
        <f>YEAR(CHPP_DELAY[[#This Row],[DATE]])</f>
        <v>2025</v>
      </c>
      <c r="E1010" s="11">
        <f>(CHPP_DELAY[[#This Row],[START]]-CHPP_DELAY[[#This Row],[STOP]])*24</f>
        <v>10.166666666666668</v>
      </c>
      <c r="F1010" s="14" t="str" cm="1">
        <f t="array" ref="F1010">_xlfn.IFNA(_xlfn.IFS(CHPP_DELAY[[#This Row],[SCH MTN]]&lt;&gt;"","Scheduled",CHPP_DELAY[[#This Row],[UNSCH MTN]]&lt;&gt;"","Unscheduled"),"")</f>
        <v>Unscheduled</v>
      </c>
      <c r="G1010" s="26">
        <f>24*(DAY(EOMONTH(CHPP_DELAY[[#This Row],[DATE]],0)))</f>
        <v>744</v>
      </c>
      <c r="H1010" s="14">
        <v>0.85</v>
      </c>
      <c r="I1010" s="14">
        <v>0.9</v>
      </c>
      <c r="J1010" s="14"/>
      <c r="K1010" s="14"/>
      <c r="L1010" s="3">
        <v>45891</v>
      </c>
      <c r="M1010" s="6">
        <v>0.79236111111111107</v>
      </c>
      <c r="N1010" s="6">
        <v>1.2159722222222222</v>
      </c>
      <c r="O1010" t="s">
        <v>119</v>
      </c>
      <c r="P1010" t="s">
        <v>120</v>
      </c>
      <c r="Q1010" s="11">
        <v>0.42361111111111116</v>
      </c>
      <c r="S1010" t="s">
        <v>155</v>
      </c>
      <c r="Y1010" t="s">
        <v>1011</v>
      </c>
      <c r="AA1010" t="str" cm="1">
        <f t="array" ref="AA1010">_xlfn.IFS(AND(CHPP_DELAY[[#This Row],[Column1]]="",CHPP_DELAY[[#This Row],[Column2]]=""),"",CHPP_DELAY[[#This Row],[Column1]]&lt;&gt;"",CHPP_DELAY[[#This Row],[Column1]],CHPP_DELAY[[#This Row],[Column2]]&lt;&gt;"",CHPP_DELAY[[#This Row],[Column2]])</f>
        <v>Filtrate pump_stuck (under investigation)</v>
      </c>
    </row>
    <row r="1011" spans="2:27" x14ac:dyDescent="0.25">
      <c r="B1011" s="7">
        <f>_xlfn.ISOWEEKNUM(CHPP_DELAY[[#This Row],[DATE]])</f>
        <v>34</v>
      </c>
      <c r="C1011" s="2" t="str">
        <f>UPPER(TEXT(MONTH(CHPP_DELAY[[#This Row],[DATE]])*29,"mmm"))</f>
        <v>AUG</v>
      </c>
      <c r="D1011" s="27">
        <f>YEAR(CHPP_DELAY[[#This Row],[DATE]])</f>
        <v>2025</v>
      </c>
      <c r="E1011" s="11">
        <f>(CHPP_DELAY[[#This Row],[START]]-CHPP_DELAY[[#This Row],[STOP]])*24</f>
        <v>9.9999999999999645E-2</v>
      </c>
      <c r="F1011" s="14" t="str" cm="1">
        <f t="array" ref="F1011">_xlfn.IFNA(_xlfn.IFS(CHPP_DELAY[[#This Row],[SCH MTN]]&lt;&gt;"","Scheduled",CHPP_DELAY[[#This Row],[UNSCH MTN]]&lt;&gt;"","Unscheduled"),"")</f>
        <v>Unscheduled</v>
      </c>
      <c r="G1011" s="26">
        <f>24*(DAY(EOMONTH(CHPP_DELAY[[#This Row],[DATE]],0)))</f>
        <v>744</v>
      </c>
      <c r="H1011" s="14">
        <v>0.85</v>
      </c>
      <c r="I1011" s="14">
        <v>0.9</v>
      </c>
      <c r="J1011" s="14"/>
      <c r="K1011" s="14"/>
      <c r="L1011" s="3">
        <v>45892</v>
      </c>
      <c r="M1011" s="6">
        <v>0.65555555555555556</v>
      </c>
      <c r="N1011" s="6">
        <v>0.65972222222222221</v>
      </c>
      <c r="O1011" t="s">
        <v>134</v>
      </c>
      <c r="P1011" t="s">
        <v>135</v>
      </c>
      <c r="Q1011" s="11">
        <v>4.1666666666666519E-3</v>
      </c>
      <c r="S1011" t="s">
        <v>155</v>
      </c>
      <c r="Y1011" t="s">
        <v>1012</v>
      </c>
      <c r="AA1011" t="str" cm="1">
        <f t="array" ref="AA1011">_xlfn.IFS(AND(CHPP_DELAY[[#This Row],[Column1]]="",CHPP_DELAY[[#This Row],[Column2]]=""),"",CHPP_DELAY[[#This Row],[Column1]]&lt;&gt;"",CHPP_DELAY[[#This Row],[Column1]],CHPP_DELAY[[#This Row],[Column2]]&lt;&gt;"",CHPP_DELAY[[#This Row],[Column2]])</f>
        <v>Vacuum pump_trip (due to overload water)</v>
      </c>
    </row>
    <row r="1012" spans="2:27" x14ac:dyDescent="0.25">
      <c r="B1012" s="7">
        <f>_xlfn.ISOWEEKNUM(CHPP_DELAY[[#This Row],[DATE]])</f>
        <v>34</v>
      </c>
      <c r="C1012" s="2" t="str">
        <f>UPPER(TEXT(MONTH(CHPP_DELAY[[#This Row],[DATE]])*29,"mmm"))</f>
        <v>AUG</v>
      </c>
      <c r="D1012" s="27">
        <f>YEAR(CHPP_DELAY[[#This Row],[DATE]])</f>
        <v>2025</v>
      </c>
      <c r="E1012" s="11">
        <f>(CHPP_DELAY[[#This Row],[START]]-CHPP_DELAY[[#This Row],[STOP]])*24</f>
        <v>0.75</v>
      </c>
      <c r="F1012" s="14" t="str" cm="1">
        <f t="array" ref="F1012">_xlfn.IFNA(_xlfn.IFS(CHPP_DELAY[[#This Row],[SCH MTN]]&lt;&gt;"","Scheduled",CHPP_DELAY[[#This Row],[UNSCH MTN]]&lt;&gt;"","Unscheduled"),"")</f>
        <v/>
      </c>
      <c r="G1012" s="26">
        <f>24*(DAY(EOMONTH(CHPP_DELAY[[#This Row],[DATE]],0)))</f>
        <v>744</v>
      </c>
      <c r="H1012" s="14">
        <v>0.85</v>
      </c>
      <c r="I1012" s="14">
        <v>0.9</v>
      </c>
      <c r="J1012" s="14"/>
      <c r="K1012" s="14"/>
      <c r="L1012" s="3">
        <v>45893</v>
      </c>
      <c r="M1012" s="6">
        <v>0.40277777777777779</v>
      </c>
      <c r="N1012" s="6">
        <v>0.43402777777777779</v>
      </c>
      <c r="O1012" t="s">
        <v>83</v>
      </c>
      <c r="P1012" t="s">
        <v>29</v>
      </c>
      <c r="Q1012" s="11">
        <v>3.125E-2</v>
      </c>
      <c r="V1012" t="s">
        <v>161</v>
      </c>
      <c r="Y1012" t="s">
        <v>853</v>
      </c>
      <c r="AA1012" t="str" cm="1">
        <f t="array" ref="AA1012">_xlfn.IFS(AND(CHPP_DELAY[[#This Row],[Column1]]="",CHPP_DELAY[[#This Row],[Column2]]=""),"",CHPP_DELAY[[#This Row],[Column1]]&lt;&gt;"",CHPP_DELAY[[#This Row],[Column1]],CHPP_DELAY[[#This Row],[Column2]]&lt;&gt;"",CHPP_DELAY[[#This Row],[Column2]])</f>
        <v>Thickener_dirty water (due to material not setling)</v>
      </c>
    </row>
    <row r="1013" spans="2:27" x14ac:dyDescent="0.25">
      <c r="B1013" s="7">
        <f>_xlfn.ISOWEEKNUM(CHPP_DELAY[[#This Row],[DATE]])</f>
        <v>34</v>
      </c>
      <c r="C1013" s="2" t="str">
        <f>UPPER(TEXT(MONTH(CHPP_DELAY[[#This Row],[DATE]])*29,"mmm"))</f>
        <v>AUG</v>
      </c>
      <c r="D1013" s="27">
        <f>YEAR(CHPP_DELAY[[#This Row],[DATE]])</f>
        <v>2025</v>
      </c>
      <c r="E1013" s="11">
        <f>(CHPP_DELAY[[#This Row],[START]]-CHPP_DELAY[[#This Row],[STOP]])*24</f>
        <v>0.71666666666666679</v>
      </c>
      <c r="F1013" s="14" t="str" cm="1">
        <f t="array" ref="F1013">_xlfn.IFNA(_xlfn.IFS(CHPP_DELAY[[#This Row],[SCH MTN]]&lt;&gt;"","Scheduled",CHPP_DELAY[[#This Row],[UNSCH MTN]]&lt;&gt;"","Unscheduled"),"")</f>
        <v/>
      </c>
      <c r="G1013" s="26">
        <f>24*(DAY(EOMONTH(CHPP_DELAY[[#This Row],[DATE]],0)))</f>
        <v>744</v>
      </c>
      <c r="H1013" s="14">
        <v>0.85</v>
      </c>
      <c r="I1013" s="14">
        <v>0.9</v>
      </c>
      <c r="J1013" s="14"/>
      <c r="K1013" s="14"/>
      <c r="L1013" s="3">
        <v>45893</v>
      </c>
      <c r="M1013" s="6">
        <v>0.53888888888888886</v>
      </c>
      <c r="N1013" s="6">
        <v>0.56874999999999998</v>
      </c>
      <c r="O1013" t="s">
        <v>83</v>
      </c>
      <c r="P1013" t="s">
        <v>29</v>
      </c>
      <c r="Q1013" s="11">
        <v>2.9861111111111116E-2</v>
      </c>
      <c r="V1013" t="s">
        <v>161</v>
      </c>
      <c r="Y1013" t="s">
        <v>853</v>
      </c>
      <c r="AA1013" t="str" cm="1">
        <f t="array" ref="AA1013">_xlfn.IFS(AND(CHPP_DELAY[[#This Row],[Column1]]="",CHPP_DELAY[[#This Row],[Column2]]=""),"",CHPP_DELAY[[#This Row],[Column1]]&lt;&gt;"",CHPP_DELAY[[#This Row],[Column1]],CHPP_DELAY[[#This Row],[Column2]]&lt;&gt;"",CHPP_DELAY[[#This Row],[Column2]])</f>
        <v>Thickener_dirty water (due to material not setling)</v>
      </c>
    </row>
    <row r="1014" spans="2:27" x14ac:dyDescent="0.25">
      <c r="B1014" s="7">
        <f>_xlfn.ISOWEEKNUM(CHPP_DELAY[[#This Row],[DATE]])</f>
        <v>34</v>
      </c>
      <c r="C1014" s="2" t="str">
        <f>UPPER(TEXT(MONTH(CHPP_DELAY[[#This Row],[DATE]])*29,"mmm"))</f>
        <v>AUG</v>
      </c>
      <c r="D1014" s="27">
        <f>YEAR(CHPP_DELAY[[#This Row],[DATE]])</f>
        <v>2025</v>
      </c>
      <c r="E1014" s="11">
        <f>(CHPP_DELAY[[#This Row],[START]]-CHPP_DELAY[[#This Row],[STOP]])*24</f>
        <v>1.6833333333333327</v>
      </c>
      <c r="F1014" s="14" t="str" cm="1">
        <f t="array" ref="F1014">_xlfn.IFNA(_xlfn.IFS(CHPP_DELAY[[#This Row],[SCH MTN]]&lt;&gt;"","Scheduled",CHPP_DELAY[[#This Row],[UNSCH MTN]]&lt;&gt;"","Unscheduled"),"")</f>
        <v/>
      </c>
      <c r="G1014" s="26">
        <f>24*(DAY(EOMONTH(CHPP_DELAY[[#This Row],[DATE]],0)))</f>
        <v>744</v>
      </c>
      <c r="H1014" s="14">
        <v>0.85</v>
      </c>
      <c r="I1014" s="14">
        <v>0.9</v>
      </c>
      <c r="J1014" s="14"/>
      <c r="K1014" s="14"/>
      <c r="L1014" s="3">
        <v>45893</v>
      </c>
      <c r="M1014" s="6">
        <v>0.65833333333333333</v>
      </c>
      <c r="N1014" s="6">
        <v>0.72847222222222219</v>
      </c>
      <c r="O1014" t="s">
        <v>83</v>
      </c>
      <c r="P1014" t="s">
        <v>29</v>
      </c>
      <c r="Q1014" s="11">
        <v>7.0138888888888862E-2</v>
      </c>
      <c r="V1014" t="s">
        <v>161</v>
      </c>
      <c r="Y1014" t="s">
        <v>853</v>
      </c>
      <c r="AA1014" t="str" cm="1">
        <f t="array" ref="AA1014">_xlfn.IFS(AND(CHPP_DELAY[[#This Row],[Column1]]="",CHPP_DELAY[[#This Row],[Column2]]=""),"",CHPP_DELAY[[#This Row],[Column1]]&lt;&gt;"",CHPP_DELAY[[#This Row],[Column1]],CHPP_DELAY[[#This Row],[Column2]]&lt;&gt;"",CHPP_DELAY[[#This Row],[Column2]])</f>
        <v>Thickener_dirty water (due to material not setling)</v>
      </c>
    </row>
    <row r="1015" spans="2:27" x14ac:dyDescent="0.25">
      <c r="B1015" s="7">
        <f>_xlfn.ISOWEEKNUM(CHPP_DELAY[[#This Row],[DATE]])</f>
        <v>35</v>
      </c>
      <c r="C1015" s="2" t="str">
        <f>UPPER(TEXT(MONTH(CHPP_DELAY[[#This Row],[DATE]])*29,"mmm"))</f>
        <v>AUG</v>
      </c>
      <c r="D1015" s="27">
        <f>YEAR(CHPP_DELAY[[#This Row],[DATE]])</f>
        <v>2025</v>
      </c>
      <c r="E1015" s="11">
        <f>(CHPP_DELAY[[#This Row],[START]]-CHPP_DELAY[[#This Row],[STOP]])*24</f>
        <v>0</v>
      </c>
      <c r="F1015" s="14" t="str" cm="1">
        <f t="array" ref="F1015">_xlfn.IFNA(_xlfn.IFS(CHPP_DELAY[[#This Row],[SCH MTN]]&lt;&gt;"","Scheduled",CHPP_DELAY[[#This Row],[UNSCH MTN]]&lt;&gt;"","Unscheduled"),"")</f>
        <v/>
      </c>
      <c r="G1015" s="26">
        <f>24*(DAY(EOMONTH(CHPP_DELAY[[#This Row],[DATE]],0)))</f>
        <v>744</v>
      </c>
      <c r="H1015" s="14">
        <v>0.85</v>
      </c>
      <c r="I1015" s="14">
        <v>0.9</v>
      </c>
      <c r="J1015" s="14"/>
      <c r="K1015" s="14"/>
      <c r="L1015" s="3">
        <v>45894</v>
      </c>
      <c r="M1015" s="6">
        <v>0.25</v>
      </c>
      <c r="N1015" s="6">
        <v>0.25</v>
      </c>
      <c r="O1015" t="s">
        <v>58</v>
      </c>
      <c r="P1015" t="s">
        <v>58</v>
      </c>
      <c r="Q1015" s="11">
        <v>0</v>
      </c>
      <c r="Y1015" t="s">
        <v>166</v>
      </c>
      <c r="AA1015" t="str" cm="1">
        <f t="array" ref="AA1015">_xlfn.IFS(AND(CHPP_DELAY[[#This Row],[Column1]]="",CHPP_DELAY[[#This Row],[Column2]]=""),"",CHPP_DELAY[[#This Row],[Column1]]&lt;&gt;"",CHPP_DELAY[[#This Row],[Column1]],CHPP_DELAY[[#This Row],[Column2]]&lt;&gt;"",CHPP_DELAY[[#This Row],[Column2]])</f>
        <v>No delay</v>
      </c>
    </row>
    <row r="1016" spans="2:27" x14ac:dyDescent="0.25">
      <c r="B1016" s="7">
        <f>_xlfn.ISOWEEKNUM(CHPP_DELAY[[#This Row],[DATE]])</f>
        <v>35</v>
      </c>
      <c r="C1016" s="2" t="str">
        <f>UPPER(TEXT(MONTH(CHPP_DELAY[[#This Row],[DATE]])*29,"mmm"))</f>
        <v>AUG</v>
      </c>
      <c r="D1016" s="27">
        <f>YEAR(CHPP_DELAY[[#This Row],[DATE]])</f>
        <v>2025</v>
      </c>
      <c r="E1016" s="11">
        <f>(CHPP_DELAY[[#This Row],[START]]-CHPP_DELAY[[#This Row],[STOP]])*24</f>
        <v>4.9999999999999822E-2</v>
      </c>
      <c r="F1016" s="14" t="str" cm="1">
        <f t="array" ref="F1016">_xlfn.IFNA(_xlfn.IFS(CHPP_DELAY[[#This Row],[SCH MTN]]&lt;&gt;"","Scheduled",CHPP_DELAY[[#This Row],[UNSCH MTN]]&lt;&gt;"","Unscheduled"),"")</f>
        <v>Unscheduled</v>
      </c>
      <c r="G1016" s="26">
        <f>24*(DAY(EOMONTH(CHPP_DELAY[[#This Row],[DATE]],0)))</f>
        <v>744</v>
      </c>
      <c r="H1016" s="14">
        <v>0.85</v>
      </c>
      <c r="I1016" s="14">
        <v>0.9</v>
      </c>
      <c r="J1016" s="14"/>
      <c r="K1016" s="14"/>
      <c r="L1016" s="3">
        <v>45895</v>
      </c>
      <c r="M1016" s="6">
        <v>0.32222222222222224</v>
      </c>
      <c r="N1016" s="6">
        <v>0.32430555555555557</v>
      </c>
      <c r="O1016" t="s">
        <v>16</v>
      </c>
      <c r="P1016" t="s">
        <v>17</v>
      </c>
      <c r="Q1016" s="11">
        <v>2.0833333333333259E-3</v>
      </c>
      <c r="S1016" t="s">
        <v>155</v>
      </c>
      <c r="Y1016" t="s">
        <v>124</v>
      </c>
      <c r="AA1016" t="str" cm="1">
        <f t="array" ref="AA1016">_xlfn.IFS(AND(CHPP_DELAY[[#This Row],[Column1]]="",CHPP_DELAY[[#This Row],[Column2]]=""),"",CHPP_DELAY[[#This Row],[Column1]]&lt;&gt;"",CHPP_DELAY[[#This Row],[Column1]],CHPP_DELAY[[#This Row],[Column2]]&lt;&gt;"",CHPP_DELAY[[#This Row],[Column2]])</f>
        <v>Desliming screen_grizzly_block (due to oversize material)</v>
      </c>
    </row>
    <row r="1017" spans="2:27" x14ac:dyDescent="0.25">
      <c r="B1017" s="7">
        <f>_xlfn.ISOWEEKNUM(CHPP_DELAY[[#This Row],[DATE]])</f>
        <v>35</v>
      </c>
      <c r="C1017" s="2" t="str">
        <f>UPPER(TEXT(MONTH(CHPP_DELAY[[#This Row],[DATE]])*29,"mmm"))</f>
        <v>AUG</v>
      </c>
      <c r="D1017" s="27">
        <f>YEAR(CHPP_DELAY[[#This Row],[DATE]])</f>
        <v>2025</v>
      </c>
      <c r="E1017" s="11">
        <f>(CHPP_DELAY[[#This Row],[START]]-CHPP_DELAY[[#This Row],[STOP]])*24</f>
        <v>0.16666666666666607</v>
      </c>
      <c r="F1017" s="14" t="str" cm="1">
        <f t="array" ref="F1017">_xlfn.IFNA(_xlfn.IFS(CHPP_DELAY[[#This Row],[SCH MTN]]&lt;&gt;"","Scheduled",CHPP_DELAY[[#This Row],[UNSCH MTN]]&lt;&gt;"","Unscheduled"),"")</f>
        <v>Unscheduled</v>
      </c>
      <c r="G1017" s="26">
        <f>24*(DAY(EOMONTH(CHPP_DELAY[[#This Row],[DATE]],0)))</f>
        <v>744</v>
      </c>
      <c r="H1017" s="14">
        <v>0.85</v>
      </c>
      <c r="I1017" s="14">
        <v>0.9</v>
      </c>
      <c r="J1017" s="14"/>
      <c r="K1017" s="14"/>
      <c r="L1017" s="3">
        <v>45895</v>
      </c>
      <c r="M1017" s="6">
        <v>0.67291666666666672</v>
      </c>
      <c r="N1017" s="6">
        <v>0.67986111111111114</v>
      </c>
      <c r="O1017" t="s">
        <v>19</v>
      </c>
      <c r="P1017" t="s">
        <v>20</v>
      </c>
      <c r="Q1017" s="11">
        <v>6.9444444444444198E-3</v>
      </c>
      <c r="S1017" t="s">
        <v>155</v>
      </c>
      <c r="Y1017" t="s">
        <v>123</v>
      </c>
      <c r="AA1017" t="str" cm="1">
        <f t="array" ref="AA101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018" spans="2:27" x14ac:dyDescent="0.25">
      <c r="B1018" s="7">
        <f>_xlfn.ISOWEEKNUM(CHPP_DELAY[[#This Row],[DATE]])</f>
        <v>35</v>
      </c>
      <c r="C1018" s="2" t="str">
        <f>UPPER(TEXT(MONTH(CHPP_DELAY[[#This Row],[DATE]])*29,"mmm"))</f>
        <v>AUG</v>
      </c>
      <c r="D1018" s="27">
        <f>YEAR(CHPP_DELAY[[#This Row],[DATE]])</f>
        <v>2025</v>
      </c>
      <c r="E1018" s="11">
        <f>(CHPP_DELAY[[#This Row],[START]]-CHPP_DELAY[[#This Row],[STOP]])*24</f>
        <v>0.29999999999999893</v>
      </c>
      <c r="F1018" s="14" t="str" cm="1">
        <f t="array" ref="F1018">_xlfn.IFNA(_xlfn.IFS(CHPP_DELAY[[#This Row],[SCH MTN]]&lt;&gt;"","Scheduled",CHPP_DELAY[[#This Row],[UNSCH MTN]]&lt;&gt;"","Unscheduled"),"")</f>
        <v>Scheduled</v>
      </c>
      <c r="G1018" s="26">
        <f>24*(DAY(EOMONTH(CHPP_DELAY[[#This Row],[DATE]],0)))</f>
        <v>744</v>
      </c>
      <c r="H1018" s="14">
        <v>0.85</v>
      </c>
      <c r="I1018" s="14">
        <v>0.9</v>
      </c>
      <c r="J1018" s="14"/>
      <c r="K1018" s="14"/>
      <c r="L1018" s="3">
        <v>45895</v>
      </c>
      <c r="M1018" s="6">
        <v>1.2375</v>
      </c>
      <c r="N1018" s="6">
        <v>1.25</v>
      </c>
      <c r="O1018" t="s">
        <v>13</v>
      </c>
      <c r="P1018" t="s">
        <v>58</v>
      </c>
      <c r="Q1018" s="11">
        <v>1.2499999999999956E-2</v>
      </c>
      <c r="R1018" t="s">
        <v>13</v>
      </c>
      <c r="Y1018" t="s">
        <v>13</v>
      </c>
      <c r="AA1018" t="str" cm="1">
        <f t="array" ref="AA1018">_xlfn.IFS(AND(CHPP_DELAY[[#This Row],[Column1]]="",CHPP_DELAY[[#This Row],[Column2]]=""),"",CHPP_DELAY[[#This Row],[Column1]]&lt;&gt;"",CHPP_DELAY[[#This Row],[Column1]],CHPP_DELAY[[#This Row],[Column2]]&lt;&gt;"",CHPP_DELAY[[#This Row],[Column2]])</f>
        <v>Maintenance Day</v>
      </c>
    </row>
    <row r="1019" spans="2:27" x14ac:dyDescent="0.25">
      <c r="B1019" s="7">
        <f>_xlfn.ISOWEEKNUM(CHPP_DELAY[[#This Row],[DATE]])</f>
        <v>35</v>
      </c>
      <c r="C1019" s="2" t="str">
        <f>UPPER(TEXT(MONTH(CHPP_DELAY[[#This Row],[DATE]])*29,"mmm"))</f>
        <v>AUG</v>
      </c>
      <c r="D1019" s="27">
        <f>YEAR(CHPP_DELAY[[#This Row],[DATE]])</f>
        <v>2025</v>
      </c>
      <c r="E1019" s="11">
        <f>(CHPP_DELAY[[#This Row],[START]]-CHPP_DELAY[[#This Row],[STOP]])*24</f>
        <v>14</v>
      </c>
      <c r="F1019" s="14" t="str" cm="1">
        <f t="array" ref="F1019">_xlfn.IFNA(_xlfn.IFS(CHPP_DELAY[[#This Row],[SCH MTN]]&lt;&gt;"","Scheduled",CHPP_DELAY[[#This Row],[UNSCH MTN]]&lt;&gt;"","Unscheduled"),"")</f>
        <v>Scheduled</v>
      </c>
      <c r="G1019" s="26">
        <f>24*(DAY(EOMONTH(CHPP_DELAY[[#This Row],[DATE]],0)))</f>
        <v>744</v>
      </c>
      <c r="H1019" s="14">
        <v>0.85</v>
      </c>
      <c r="I1019" s="14">
        <v>0.9</v>
      </c>
      <c r="J1019" s="14"/>
      <c r="K1019" s="14"/>
      <c r="L1019" s="3">
        <v>45896</v>
      </c>
      <c r="M1019" s="6">
        <v>0.25</v>
      </c>
      <c r="N1019" s="6">
        <v>0.83333333333333337</v>
      </c>
      <c r="O1019" t="s">
        <v>13</v>
      </c>
      <c r="P1019" t="s">
        <v>58</v>
      </c>
      <c r="Q1019" s="11">
        <v>0.58333333333333337</v>
      </c>
      <c r="R1019" t="s">
        <v>13</v>
      </c>
      <c r="Y1019" t="s">
        <v>13</v>
      </c>
      <c r="AA1019" t="str" cm="1">
        <f t="array" ref="AA1019">_xlfn.IFS(AND(CHPP_DELAY[[#This Row],[Column1]]="",CHPP_DELAY[[#This Row],[Column2]]=""),"",CHPP_DELAY[[#This Row],[Column1]]&lt;&gt;"",CHPP_DELAY[[#This Row],[Column1]],CHPP_DELAY[[#This Row],[Column2]]&lt;&gt;"",CHPP_DELAY[[#This Row],[Column2]])</f>
        <v>Maintenance Day</v>
      </c>
    </row>
    <row r="1020" spans="2:27" x14ac:dyDescent="0.25">
      <c r="B1020" s="7">
        <f>_xlfn.ISOWEEKNUM(CHPP_DELAY[[#This Row],[DATE]])</f>
        <v>35</v>
      </c>
      <c r="C1020" s="2" t="str">
        <f>UPPER(TEXT(MONTH(CHPP_DELAY[[#This Row],[DATE]])*29,"mmm"))</f>
        <v>AUG</v>
      </c>
      <c r="D1020" s="27">
        <f>YEAR(CHPP_DELAY[[#This Row],[DATE]])</f>
        <v>2025</v>
      </c>
      <c r="E1020" s="11">
        <f>(CHPP_DELAY[[#This Row],[START]]-CHPP_DELAY[[#This Row],[STOP]])*24</f>
        <v>10</v>
      </c>
      <c r="F1020" s="14" t="str" cm="1">
        <f t="array" ref="F1020">_xlfn.IFNA(_xlfn.IFS(CHPP_DELAY[[#This Row],[SCH MTN]]&lt;&gt;"","Scheduled",CHPP_DELAY[[#This Row],[UNSCH MTN]]&lt;&gt;"","Unscheduled"),"")</f>
        <v>Unscheduled</v>
      </c>
      <c r="G1020" s="26">
        <f>24*(DAY(EOMONTH(CHPP_DELAY[[#This Row],[DATE]],0)))</f>
        <v>744</v>
      </c>
      <c r="H1020" s="14">
        <v>0.85</v>
      </c>
      <c r="I1020" s="14">
        <v>0.9</v>
      </c>
      <c r="J1020" s="14"/>
      <c r="K1020" s="14"/>
      <c r="L1020" s="3">
        <v>45896</v>
      </c>
      <c r="M1020" s="6">
        <v>0.83333333333333337</v>
      </c>
      <c r="N1020" s="6">
        <v>1.25</v>
      </c>
      <c r="O1020" t="s">
        <v>16</v>
      </c>
      <c r="P1020" t="s">
        <v>17</v>
      </c>
      <c r="Q1020" s="11">
        <v>0.41666666666666663</v>
      </c>
      <c r="S1020" t="s">
        <v>201</v>
      </c>
      <c r="Y1020" t="s">
        <v>1013</v>
      </c>
      <c r="AA1020" t="str" cm="1">
        <f t="array" ref="AA1020">_xlfn.IFS(AND(CHPP_DELAY[[#This Row],[Column1]]="",CHPP_DELAY[[#This Row],[Column2]]=""),"",CHPP_DELAY[[#This Row],[Column1]]&lt;&gt;"",CHPP_DELAY[[#This Row],[Column1]],CHPP_DELAY[[#This Row],[Column2]]&lt;&gt;"",CHPP_DELAY[[#This Row],[Column2]])</f>
        <v>Desliming screen_maintenance overruns (due to crossbeam repair)</v>
      </c>
    </row>
    <row r="1021" spans="2:27" x14ac:dyDescent="0.25">
      <c r="B1021" s="7">
        <f>_xlfn.ISOWEEKNUM(CHPP_DELAY[[#This Row],[DATE]])</f>
        <v>35</v>
      </c>
      <c r="C1021" s="2" t="str">
        <f>UPPER(TEXT(MONTH(CHPP_DELAY[[#This Row],[DATE]])*29,"mmm"))</f>
        <v>AUG</v>
      </c>
      <c r="D1021" s="27">
        <f>YEAR(CHPP_DELAY[[#This Row],[DATE]])</f>
        <v>2025</v>
      </c>
      <c r="E1021" s="11">
        <f>(CHPP_DELAY[[#This Row],[START]]-CHPP_DELAY[[#This Row],[STOP]])*24</f>
        <v>7.5333333333333332</v>
      </c>
      <c r="F1021" s="14" t="str" cm="1">
        <f t="array" ref="F1021">_xlfn.IFNA(_xlfn.IFS(CHPP_DELAY[[#This Row],[SCH MTN]]&lt;&gt;"","Scheduled",CHPP_DELAY[[#This Row],[UNSCH MTN]]&lt;&gt;"","Unscheduled"),"")</f>
        <v>Unscheduled</v>
      </c>
      <c r="G1021" s="26">
        <f>24*(DAY(EOMONTH(CHPP_DELAY[[#This Row],[DATE]],0)))</f>
        <v>744</v>
      </c>
      <c r="H1021" s="14">
        <v>0.85</v>
      </c>
      <c r="I1021" s="14">
        <v>0.9</v>
      </c>
      <c r="J1021" s="14"/>
      <c r="K1021" s="14"/>
      <c r="L1021" s="3">
        <v>45897</v>
      </c>
      <c r="M1021" s="6">
        <v>0.25</v>
      </c>
      <c r="N1021" s="6">
        <v>0.56388888888888888</v>
      </c>
      <c r="O1021" t="s">
        <v>16</v>
      </c>
      <c r="P1021" t="s">
        <v>17</v>
      </c>
      <c r="Q1021" s="11">
        <v>0.31388888888888888</v>
      </c>
      <c r="S1021" t="s">
        <v>201</v>
      </c>
      <c r="Y1021" t="s">
        <v>1013</v>
      </c>
      <c r="AA1021" t="str" cm="1">
        <f t="array" ref="AA1021">_xlfn.IFS(AND(CHPP_DELAY[[#This Row],[Column1]]="",CHPP_DELAY[[#This Row],[Column2]]=""),"",CHPP_DELAY[[#This Row],[Column1]]&lt;&gt;"",CHPP_DELAY[[#This Row],[Column1]],CHPP_DELAY[[#This Row],[Column2]]&lt;&gt;"",CHPP_DELAY[[#This Row],[Column2]])</f>
        <v>Desliming screen_maintenance overruns (due to crossbeam repair)</v>
      </c>
    </row>
    <row r="1022" spans="2:27" x14ac:dyDescent="0.25">
      <c r="B1022" s="7">
        <f>_xlfn.ISOWEEKNUM(CHPP_DELAY[[#This Row],[DATE]])</f>
        <v>35</v>
      </c>
      <c r="C1022" s="2" t="str">
        <f>UPPER(TEXT(MONTH(CHPP_DELAY[[#This Row],[DATE]])*29,"mmm"))</f>
        <v>AUG</v>
      </c>
      <c r="D1022" s="27">
        <f>YEAR(CHPP_DELAY[[#This Row],[DATE]])</f>
        <v>2025</v>
      </c>
      <c r="E1022" s="11">
        <f>(CHPP_DELAY[[#This Row],[START]]-CHPP_DELAY[[#This Row],[STOP]])*24</f>
        <v>0.19999999999999929</v>
      </c>
      <c r="F1022" s="14" t="str" cm="1">
        <f t="array" ref="F1022">_xlfn.IFNA(_xlfn.IFS(CHPP_DELAY[[#This Row],[SCH MTN]]&lt;&gt;"","Scheduled",CHPP_DELAY[[#This Row],[UNSCH MTN]]&lt;&gt;"","Unscheduled"),"")</f>
        <v>Unscheduled</v>
      </c>
      <c r="G1022" s="26">
        <f>24*(DAY(EOMONTH(CHPP_DELAY[[#This Row],[DATE]],0)))</f>
        <v>744</v>
      </c>
      <c r="H1022" s="14">
        <v>0.85</v>
      </c>
      <c r="I1022" s="14">
        <v>0.9</v>
      </c>
      <c r="J1022" s="14"/>
      <c r="K1022" s="14"/>
      <c r="L1022" s="3">
        <v>45897</v>
      </c>
      <c r="M1022" s="6">
        <v>0.875</v>
      </c>
      <c r="N1022" s="6">
        <v>0.8833333333333333</v>
      </c>
      <c r="O1022" t="s">
        <v>43</v>
      </c>
      <c r="P1022" t="s">
        <v>44</v>
      </c>
      <c r="Q1022" s="11">
        <v>8.3333333333333037E-3</v>
      </c>
      <c r="S1022" t="s">
        <v>155</v>
      </c>
      <c r="Y1022" t="s">
        <v>1000</v>
      </c>
      <c r="AA1022" t="str" cm="1">
        <f t="array" ref="AA1022">_xlfn.IFS(AND(CHPP_DELAY[[#This Row],[Column1]]="",CHPP_DELAY[[#This Row],[Column2]]=""),"",CHPP_DELAY[[#This Row],[Column1]]&lt;&gt;"",CHPP_DELAY[[#This Row],[Column1]],CHPP_DELAY[[#This Row],[Column2]]&lt;&gt;"",CHPP_DELAY[[#This Row],[Column2]])</f>
        <v>HM cyclone_pressure_low (under investigation)</v>
      </c>
    </row>
    <row r="1023" spans="2:27" x14ac:dyDescent="0.25">
      <c r="B1023" s="7">
        <f>_xlfn.ISOWEEKNUM(CHPP_DELAY[[#This Row],[DATE]])</f>
        <v>35</v>
      </c>
      <c r="C1023" s="2" t="str">
        <f>UPPER(TEXT(MONTH(CHPP_DELAY[[#This Row],[DATE]])*29,"mmm"))</f>
        <v>AUG</v>
      </c>
      <c r="D1023" s="27">
        <f>YEAR(CHPP_DELAY[[#This Row],[DATE]])</f>
        <v>2025</v>
      </c>
      <c r="E1023" s="11">
        <f>(CHPP_DELAY[[#This Row],[START]]-CHPP_DELAY[[#This Row],[STOP]])*24</f>
        <v>0.16666666666666607</v>
      </c>
      <c r="F1023" s="14" t="str" cm="1">
        <f t="array" ref="F1023">_xlfn.IFNA(_xlfn.IFS(CHPP_DELAY[[#This Row],[SCH MTN]]&lt;&gt;"","Scheduled",CHPP_DELAY[[#This Row],[UNSCH MTN]]&lt;&gt;"","Unscheduled"),"")</f>
        <v/>
      </c>
      <c r="G1023" s="26">
        <f>24*(DAY(EOMONTH(CHPP_DELAY[[#This Row],[DATE]],0)))</f>
        <v>744</v>
      </c>
      <c r="H1023" s="14">
        <v>0.85</v>
      </c>
      <c r="I1023" s="14">
        <v>0.9</v>
      </c>
      <c r="J1023" s="14"/>
      <c r="K1023" s="14"/>
      <c r="L1023" s="3">
        <v>45897</v>
      </c>
      <c r="M1023" s="6">
        <v>1.0527777777777778</v>
      </c>
      <c r="N1023" s="6">
        <v>1.0597222222222222</v>
      </c>
      <c r="O1023" t="s">
        <v>37</v>
      </c>
      <c r="P1023" t="s">
        <v>38</v>
      </c>
      <c r="Q1023" s="11">
        <v>6.9444444444444198E-3</v>
      </c>
      <c r="V1023" t="s">
        <v>161</v>
      </c>
      <c r="Y1023" t="s">
        <v>130</v>
      </c>
      <c r="AA1023" t="str" cm="1">
        <f t="array" ref="AA1023">_xlfn.IFS(AND(CHPP_DELAY[[#This Row],[Column1]]="",CHPP_DELAY[[#This Row],[Column2]]=""),"",CHPP_DELAY[[#This Row],[Column1]]&lt;&gt;"",CHPP_DELAY[[#This Row],[Column1]],CHPP_DELAY[[#This Row],[Column2]]&lt;&gt;"",CHPP_DELAY[[#This Row],[Column2]])</f>
        <v>Vibrating feeder_block (due to sticky material)</v>
      </c>
    </row>
    <row r="1024" spans="2:27" x14ac:dyDescent="0.25">
      <c r="B1024" s="7">
        <f>_xlfn.ISOWEEKNUM(CHPP_DELAY[[#This Row],[DATE]])</f>
        <v>35</v>
      </c>
      <c r="C1024" s="2" t="str">
        <f>UPPER(TEXT(MONTH(CHPP_DELAY[[#This Row],[DATE]])*29,"mmm"))</f>
        <v>AUG</v>
      </c>
      <c r="D1024" s="27">
        <f>YEAR(CHPP_DELAY[[#This Row],[DATE]])</f>
        <v>2025</v>
      </c>
      <c r="E1024" s="11">
        <f>(CHPP_DELAY[[#This Row],[START]]-CHPP_DELAY[[#This Row],[STOP]])*24</f>
        <v>0.43333333333333179</v>
      </c>
      <c r="F1024" s="14" t="str" cm="1">
        <f t="array" ref="F1024">_xlfn.IFNA(_xlfn.IFS(CHPP_DELAY[[#This Row],[SCH MTN]]&lt;&gt;"","Scheduled",CHPP_DELAY[[#This Row],[UNSCH MTN]]&lt;&gt;"","Unscheduled"),"")</f>
        <v>Unscheduled</v>
      </c>
      <c r="G1024" s="26">
        <f>24*(DAY(EOMONTH(CHPP_DELAY[[#This Row],[DATE]],0)))</f>
        <v>744</v>
      </c>
      <c r="H1024" s="14">
        <v>0.85</v>
      </c>
      <c r="I1024" s="14">
        <v>0.9</v>
      </c>
      <c r="J1024" s="14"/>
      <c r="K1024" s="14"/>
      <c r="L1024" s="3">
        <v>45897</v>
      </c>
      <c r="M1024" s="6">
        <v>1.20625</v>
      </c>
      <c r="N1024" s="6">
        <v>1.2243055555555555</v>
      </c>
      <c r="O1024" t="s">
        <v>113</v>
      </c>
      <c r="P1024" t="s">
        <v>91</v>
      </c>
      <c r="Q1024" s="11">
        <v>1.8055555555555491E-2</v>
      </c>
      <c r="S1024" t="s">
        <v>155</v>
      </c>
      <c r="Y1024" t="s">
        <v>1014</v>
      </c>
      <c r="AA1024" t="str" cm="1">
        <f t="array" ref="AA1024">_xlfn.IFS(AND(CHPP_DELAY[[#This Row],[Column1]]="",CHPP_DELAY[[#This Row],[Column2]]=""),"",CHPP_DELAY[[#This Row],[Column1]]&lt;&gt;"",CHPP_DELAY[[#This Row],[Column1]],CHPP_DELAY[[#This Row],[Column2]]&lt;&gt;"",CHPP_DELAY[[#This Row],[Column2]])</f>
        <v>Centrifuge_clutch sensor_release (due to sensor cable detached)</v>
      </c>
    </row>
    <row r="1025" spans="2:27" x14ac:dyDescent="0.25">
      <c r="B1025" s="7">
        <f>_xlfn.ISOWEEKNUM(CHPP_DELAY[[#This Row],[DATE]])</f>
        <v>35</v>
      </c>
      <c r="C1025" s="2" t="str">
        <f>UPPER(TEXT(MONTH(CHPP_DELAY[[#This Row],[DATE]])*29,"mmm"))</f>
        <v>AUG</v>
      </c>
      <c r="D1025" s="27">
        <f>YEAR(CHPP_DELAY[[#This Row],[DATE]])</f>
        <v>2025</v>
      </c>
      <c r="E1025" s="11">
        <f>(CHPP_DELAY[[#This Row],[START]]-CHPP_DELAY[[#This Row],[STOP]])*24</f>
        <v>9.9999999999999645E-2</v>
      </c>
      <c r="F1025" s="14" t="str" cm="1">
        <f t="array" ref="F1025">_xlfn.IFNA(_xlfn.IFS(CHPP_DELAY[[#This Row],[SCH MTN]]&lt;&gt;"","Scheduled",CHPP_DELAY[[#This Row],[UNSCH MTN]]&lt;&gt;"","Unscheduled"),"")</f>
        <v/>
      </c>
      <c r="G1025" s="26">
        <f>24*(DAY(EOMONTH(CHPP_DELAY[[#This Row],[DATE]],0)))</f>
        <v>744</v>
      </c>
      <c r="H1025" s="14">
        <v>0.85</v>
      </c>
      <c r="I1025" s="14">
        <v>0.9</v>
      </c>
      <c r="J1025" s="14"/>
      <c r="K1025" s="14"/>
      <c r="L1025" s="3">
        <v>45898</v>
      </c>
      <c r="M1025" s="6">
        <v>0.87083333333333335</v>
      </c>
      <c r="N1025" s="6">
        <v>0.875</v>
      </c>
      <c r="O1025" t="s">
        <v>19</v>
      </c>
      <c r="P1025" t="s">
        <v>20</v>
      </c>
      <c r="Q1025" s="11">
        <v>4.1666666666666519E-3</v>
      </c>
      <c r="U1025" t="s">
        <v>137</v>
      </c>
      <c r="Y1025" t="s">
        <v>180</v>
      </c>
      <c r="AA1025" t="str" cm="1">
        <f t="array" ref="AA102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26" spans="2:27" x14ac:dyDescent="0.25">
      <c r="B1026" s="7">
        <f>_xlfn.ISOWEEKNUM(CHPP_DELAY[[#This Row],[DATE]])</f>
        <v>35</v>
      </c>
      <c r="C1026" s="2" t="str">
        <f>UPPER(TEXT(MONTH(CHPP_DELAY[[#This Row],[DATE]])*29,"mmm"))</f>
        <v>AUG</v>
      </c>
      <c r="D1026" s="27">
        <f>YEAR(CHPP_DELAY[[#This Row],[DATE]])</f>
        <v>2025</v>
      </c>
      <c r="E1026" s="11">
        <f>(CHPP_DELAY[[#This Row],[START]]-CHPP_DELAY[[#This Row],[STOP]])*24</f>
        <v>9.9999999999999645E-2</v>
      </c>
      <c r="F1026" s="14" t="str" cm="1">
        <f t="array" ref="F1026">_xlfn.IFNA(_xlfn.IFS(CHPP_DELAY[[#This Row],[SCH MTN]]&lt;&gt;"","Scheduled",CHPP_DELAY[[#This Row],[UNSCH MTN]]&lt;&gt;"","Unscheduled"),"")</f>
        <v/>
      </c>
      <c r="G1026" s="26">
        <f>24*(DAY(EOMONTH(CHPP_DELAY[[#This Row],[DATE]],0)))</f>
        <v>744</v>
      </c>
      <c r="H1026" s="14">
        <v>0.85</v>
      </c>
      <c r="I1026" s="14">
        <v>0.9</v>
      </c>
      <c r="J1026" s="14"/>
      <c r="K1026" s="14"/>
      <c r="L1026" s="3">
        <v>45898</v>
      </c>
      <c r="M1026" s="6">
        <v>0.88055555555555554</v>
      </c>
      <c r="N1026" s="6">
        <v>0.88472222222222219</v>
      </c>
      <c r="O1026" t="s">
        <v>19</v>
      </c>
      <c r="P1026" t="s">
        <v>20</v>
      </c>
      <c r="Q1026" s="11">
        <v>4.1666666666666519E-3</v>
      </c>
      <c r="U1026" t="s">
        <v>137</v>
      </c>
      <c r="Y1026" t="s">
        <v>180</v>
      </c>
      <c r="AA1026" t="str" cm="1">
        <f t="array" ref="AA102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27" spans="2:27" x14ac:dyDescent="0.25">
      <c r="B1027" s="7">
        <f>_xlfn.ISOWEEKNUM(CHPP_DELAY[[#This Row],[DATE]])</f>
        <v>35</v>
      </c>
      <c r="C1027" s="2" t="str">
        <f>UPPER(TEXT(MONTH(CHPP_DELAY[[#This Row],[DATE]])*29,"mmm"))</f>
        <v>AUG</v>
      </c>
      <c r="D1027" s="27">
        <f>YEAR(CHPP_DELAY[[#This Row],[DATE]])</f>
        <v>2025</v>
      </c>
      <c r="E1027" s="11">
        <f>(CHPP_DELAY[[#This Row],[START]]-CHPP_DELAY[[#This Row],[STOP]])*24</f>
        <v>0.48333333333333428</v>
      </c>
      <c r="F1027" s="14" t="str" cm="1">
        <f t="array" ref="F1027">_xlfn.IFNA(_xlfn.IFS(CHPP_DELAY[[#This Row],[SCH MTN]]&lt;&gt;"","Scheduled",CHPP_DELAY[[#This Row],[UNSCH MTN]]&lt;&gt;"","Unscheduled"),"")</f>
        <v/>
      </c>
      <c r="G1027" s="26">
        <f>24*(DAY(EOMONTH(CHPP_DELAY[[#This Row],[DATE]],0)))</f>
        <v>744</v>
      </c>
      <c r="H1027" s="14">
        <v>0.85</v>
      </c>
      <c r="I1027" s="14">
        <v>0.9</v>
      </c>
      <c r="J1027" s="14"/>
      <c r="K1027" s="14"/>
      <c r="L1027" s="3">
        <v>45898</v>
      </c>
      <c r="M1027" s="6">
        <v>1.1152777777777778</v>
      </c>
      <c r="N1027" s="6">
        <v>1.1354166666666667</v>
      </c>
      <c r="O1027" t="s">
        <v>26</v>
      </c>
      <c r="P1027" t="s">
        <v>27</v>
      </c>
      <c r="Q1027" s="11">
        <v>2.0138888888888928E-2</v>
      </c>
      <c r="U1027" t="s">
        <v>137</v>
      </c>
      <c r="Y1027" t="s">
        <v>1015</v>
      </c>
      <c r="AA1027" t="str" cm="1">
        <f t="array" ref="AA1027">_xlfn.IFS(AND(CHPP_DELAY[[#This Row],[Column1]]="",CHPP_DELAY[[#This Row],[Column2]]=""),"",CHPP_DELAY[[#This Row],[Column1]]&lt;&gt;"",CHPP_DELAY[[#This Row],[Column1]],CHPP_DELAY[[#This Row],[Column2]]&lt;&gt;"",CHPP_DELAY[[#This Row],[Column2]])</f>
        <v>Product collector conveyor_chute_block (due to sticky material)</v>
      </c>
    </row>
    <row r="1028" spans="2:27" x14ac:dyDescent="0.25">
      <c r="B1028" s="7">
        <f>_xlfn.ISOWEEKNUM(CHPP_DELAY[[#This Row],[DATE]])</f>
        <v>35</v>
      </c>
      <c r="C1028" s="2" t="str">
        <f>UPPER(TEXT(MONTH(CHPP_DELAY[[#This Row],[DATE]])*29,"mmm"))</f>
        <v>AUG</v>
      </c>
      <c r="D1028" s="27">
        <f>YEAR(CHPP_DELAY[[#This Row],[DATE]])</f>
        <v>2025</v>
      </c>
      <c r="E1028" s="11">
        <f>(CHPP_DELAY[[#This Row],[START]]-CHPP_DELAY[[#This Row],[STOP]])*24</f>
        <v>0.25000000000000178</v>
      </c>
      <c r="F1028" s="14" t="str" cm="1">
        <f t="array" ref="F1028">_xlfn.IFNA(_xlfn.IFS(CHPP_DELAY[[#This Row],[SCH MTN]]&lt;&gt;"","Scheduled",CHPP_DELAY[[#This Row],[UNSCH MTN]]&lt;&gt;"","Unscheduled"),"")</f>
        <v/>
      </c>
      <c r="G1028" s="26">
        <f>24*(DAY(EOMONTH(CHPP_DELAY[[#This Row],[DATE]],0)))</f>
        <v>744</v>
      </c>
      <c r="H1028" s="14">
        <v>0.85</v>
      </c>
      <c r="I1028" s="14">
        <v>0.9</v>
      </c>
      <c r="J1028" s="14"/>
      <c r="K1028" s="14"/>
      <c r="L1028" s="3">
        <v>45898</v>
      </c>
      <c r="M1028" s="6">
        <v>1.1944444444444444</v>
      </c>
      <c r="N1028" s="6">
        <v>1.2048611111111112</v>
      </c>
      <c r="O1028" t="s">
        <v>81</v>
      </c>
      <c r="P1028" t="s">
        <v>82</v>
      </c>
      <c r="Q1028" s="11">
        <v>1.0416666666666741E-2</v>
      </c>
      <c r="V1028" t="s">
        <v>171</v>
      </c>
      <c r="Y1028" t="s">
        <v>213</v>
      </c>
      <c r="AA1028" t="str" cm="1">
        <f t="array" ref="AA1028">_xlfn.IFS(AND(CHPP_DELAY[[#This Row],[Column1]]="",CHPP_DELAY[[#This Row],[Column2]]=""),"",CHPP_DELAY[[#This Row],[Column1]]&lt;&gt;"",CHPP_DELAY[[#This Row],[Column1]],CHPP_DELAY[[#This Row],[Column2]]&lt;&gt;"",CHPP_DELAY[[#This Row],[Column2]])</f>
        <v>Feed bin_low level (due to WL refueling)</v>
      </c>
    </row>
    <row r="1029" spans="2:27" x14ac:dyDescent="0.25">
      <c r="B1029" s="7">
        <f>_xlfn.ISOWEEKNUM(CHPP_DELAY[[#This Row],[DATE]])</f>
        <v>35</v>
      </c>
      <c r="C1029" s="2" t="str">
        <f>UPPER(TEXT(MONTH(CHPP_DELAY[[#This Row],[DATE]])*29,"mmm"))</f>
        <v>AUG</v>
      </c>
      <c r="D1029" s="27">
        <f>YEAR(CHPP_DELAY[[#This Row],[DATE]])</f>
        <v>2025</v>
      </c>
      <c r="E1029" s="11">
        <f>(CHPP_DELAY[[#This Row],[START]]-CHPP_DELAY[[#This Row],[STOP]])*24</f>
        <v>0.3833333333333333</v>
      </c>
      <c r="F1029" s="14" t="str" cm="1">
        <f t="array" ref="F1029">_xlfn.IFNA(_xlfn.IFS(CHPP_DELAY[[#This Row],[SCH MTN]]&lt;&gt;"","Scheduled",CHPP_DELAY[[#This Row],[UNSCH MTN]]&lt;&gt;"","Unscheduled"),"")</f>
        <v/>
      </c>
      <c r="G1029" s="26">
        <f>24*(DAY(EOMONTH(CHPP_DELAY[[#This Row],[DATE]],0)))</f>
        <v>744</v>
      </c>
      <c r="H1029" s="14">
        <v>0.85</v>
      </c>
      <c r="I1029" s="14">
        <v>0.9</v>
      </c>
      <c r="J1029" s="14"/>
      <c r="K1029" s="14"/>
      <c r="L1029" s="3">
        <v>45899</v>
      </c>
      <c r="M1029" s="6">
        <v>0.30486111111111114</v>
      </c>
      <c r="N1029" s="6">
        <v>0.32083333333333336</v>
      </c>
      <c r="O1029" t="s">
        <v>81</v>
      </c>
      <c r="P1029" t="s">
        <v>82</v>
      </c>
      <c r="Q1029" s="11">
        <v>1.5972222222222221E-2</v>
      </c>
      <c r="V1029" t="s">
        <v>702</v>
      </c>
      <c r="Y1029" t="s">
        <v>789</v>
      </c>
      <c r="AA1029" t="str" cm="1">
        <f t="array" ref="AA1029">_xlfn.IFS(AND(CHPP_DELAY[[#This Row],[Column1]]="",CHPP_DELAY[[#This Row],[Column2]]=""),"",CHPP_DELAY[[#This Row],[Column1]]&lt;&gt;"",CHPP_DELAY[[#This Row],[Column1]],CHPP_DELAY[[#This Row],[Column2]]&lt;&gt;"",CHPP_DELAY[[#This Row],[Column2]])</f>
        <v>Feed bin_low level (due to the material position is too far from hopper)</v>
      </c>
    </row>
    <row r="1030" spans="2:27" x14ac:dyDescent="0.25">
      <c r="B1030" s="7">
        <f>_xlfn.ISOWEEKNUM(CHPP_DELAY[[#This Row],[DATE]])</f>
        <v>35</v>
      </c>
      <c r="C1030" s="2" t="str">
        <f>UPPER(TEXT(MONTH(CHPP_DELAY[[#This Row],[DATE]])*29,"mmm"))</f>
        <v>AUG</v>
      </c>
      <c r="D1030" s="27">
        <f>YEAR(CHPP_DELAY[[#This Row],[DATE]])</f>
        <v>2025</v>
      </c>
      <c r="E1030" s="11">
        <f>(CHPP_DELAY[[#This Row],[START]]-CHPP_DELAY[[#This Row],[STOP]])*24</f>
        <v>0.46666666666666767</v>
      </c>
      <c r="F1030" s="14" t="str" cm="1">
        <f t="array" ref="F1030">_xlfn.IFNA(_xlfn.IFS(CHPP_DELAY[[#This Row],[SCH MTN]]&lt;&gt;"","Scheduled",CHPP_DELAY[[#This Row],[UNSCH MTN]]&lt;&gt;"","Unscheduled"),"")</f>
        <v/>
      </c>
      <c r="G1030" s="26">
        <f>24*(DAY(EOMONTH(CHPP_DELAY[[#This Row],[DATE]],0)))</f>
        <v>744</v>
      </c>
      <c r="H1030" s="14">
        <v>0.85</v>
      </c>
      <c r="I1030" s="14">
        <v>0.9</v>
      </c>
      <c r="J1030" s="14"/>
      <c r="K1030" s="14"/>
      <c r="L1030" s="3">
        <v>45899</v>
      </c>
      <c r="M1030" s="6">
        <v>0.37986111111111109</v>
      </c>
      <c r="N1030" s="6">
        <v>0.39930555555555558</v>
      </c>
      <c r="O1030" t="s">
        <v>16</v>
      </c>
      <c r="P1030" t="s">
        <v>17</v>
      </c>
      <c r="Q1030" s="11">
        <v>1.9444444444444486E-2</v>
      </c>
      <c r="V1030" t="s">
        <v>161</v>
      </c>
      <c r="Y1030" t="s">
        <v>1016</v>
      </c>
      <c r="AA1030" t="str" cm="1">
        <f t="array" ref="AA1030">_xlfn.IFS(AND(CHPP_DELAY[[#This Row],[Column1]]="",CHPP_DELAY[[#This Row],[Column2]]=""),"",CHPP_DELAY[[#This Row],[Column1]]&lt;&gt;"",CHPP_DELAY[[#This Row],[Column1]],CHPP_DELAY[[#This Row],[Column2]]&lt;&gt;"",CHPP_DELAY[[#This Row],[Column2]])</f>
        <v>Desliming screen_grizzly_block (due to clay)</v>
      </c>
    </row>
    <row r="1031" spans="2:27" x14ac:dyDescent="0.25">
      <c r="B1031" s="7">
        <f>_xlfn.ISOWEEKNUM(CHPP_DELAY[[#This Row],[DATE]])</f>
        <v>35</v>
      </c>
      <c r="C1031" s="2" t="str">
        <f>UPPER(TEXT(MONTH(CHPP_DELAY[[#This Row],[DATE]])*29,"mmm"))</f>
        <v>AUG</v>
      </c>
      <c r="D1031" s="27">
        <f>YEAR(CHPP_DELAY[[#This Row],[DATE]])</f>
        <v>2025</v>
      </c>
      <c r="E1031" s="11">
        <f>(CHPP_DELAY[[#This Row],[START]]-CHPP_DELAY[[#This Row],[STOP]])*24</f>
        <v>0.84999999999999964</v>
      </c>
      <c r="F1031" s="14" t="str" cm="1">
        <f t="array" ref="F1031">_xlfn.IFNA(_xlfn.IFS(CHPP_DELAY[[#This Row],[SCH MTN]]&lt;&gt;"","Scheduled",CHPP_DELAY[[#This Row],[UNSCH MTN]]&lt;&gt;"","Unscheduled"),"")</f>
        <v/>
      </c>
      <c r="G1031" s="26">
        <f>24*(DAY(EOMONTH(CHPP_DELAY[[#This Row],[DATE]],0)))</f>
        <v>744</v>
      </c>
      <c r="H1031" s="14">
        <v>0.85</v>
      </c>
      <c r="I1031" s="14">
        <v>0.9</v>
      </c>
      <c r="J1031" s="14"/>
      <c r="K1031" s="14"/>
      <c r="L1031" s="3">
        <v>45899</v>
      </c>
      <c r="M1031" s="6">
        <v>0.69236111111111109</v>
      </c>
      <c r="N1031" s="6">
        <v>0.72777777777777775</v>
      </c>
      <c r="O1031" t="s">
        <v>83</v>
      </c>
      <c r="P1031" t="s">
        <v>29</v>
      </c>
      <c r="Q1031" s="11">
        <v>3.5416666666666652E-2</v>
      </c>
      <c r="V1031" t="s">
        <v>161</v>
      </c>
      <c r="Y1031" t="s">
        <v>853</v>
      </c>
      <c r="AA1031" t="str" cm="1">
        <f t="array" ref="AA1031">_xlfn.IFS(AND(CHPP_DELAY[[#This Row],[Column1]]="",CHPP_DELAY[[#This Row],[Column2]]=""),"",CHPP_DELAY[[#This Row],[Column1]]&lt;&gt;"",CHPP_DELAY[[#This Row],[Column1]],CHPP_DELAY[[#This Row],[Column2]]&lt;&gt;"",CHPP_DELAY[[#This Row],[Column2]])</f>
        <v>Thickener_dirty water (due to material not setling)</v>
      </c>
    </row>
    <row r="1032" spans="2:27" x14ac:dyDescent="0.25">
      <c r="B1032" s="7">
        <f>_xlfn.ISOWEEKNUM(CHPP_DELAY[[#This Row],[DATE]])</f>
        <v>35</v>
      </c>
      <c r="C1032" s="2" t="str">
        <f>UPPER(TEXT(MONTH(CHPP_DELAY[[#This Row],[DATE]])*29,"mmm"))</f>
        <v>AUG</v>
      </c>
      <c r="D1032" s="27">
        <f>YEAR(CHPP_DELAY[[#This Row],[DATE]])</f>
        <v>2025</v>
      </c>
      <c r="E1032" s="11">
        <f>(CHPP_DELAY[[#This Row],[START]]-CHPP_DELAY[[#This Row],[STOP]])*24</f>
        <v>0.11666666666666625</v>
      </c>
      <c r="F1032" s="14" t="str" cm="1">
        <f t="array" ref="F1032">_xlfn.IFNA(_xlfn.IFS(CHPP_DELAY[[#This Row],[SCH MTN]]&lt;&gt;"","Scheduled",CHPP_DELAY[[#This Row],[UNSCH MTN]]&lt;&gt;"","Unscheduled"),"")</f>
        <v>Unscheduled</v>
      </c>
      <c r="G1032" s="26">
        <f>24*(DAY(EOMONTH(CHPP_DELAY[[#This Row],[DATE]],0)))</f>
        <v>744</v>
      </c>
      <c r="H1032" s="14">
        <v>0.85</v>
      </c>
      <c r="I1032" s="14">
        <v>0.9</v>
      </c>
      <c r="J1032" s="14"/>
      <c r="K1032" s="14"/>
      <c r="L1032" s="3">
        <v>45899</v>
      </c>
      <c r="M1032" s="6">
        <v>0.83750000000000002</v>
      </c>
      <c r="N1032" s="6">
        <v>0.84236111111111112</v>
      </c>
      <c r="O1032" t="s">
        <v>19</v>
      </c>
      <c r="P1032" t="s">
        <v>20</v>
      </c>
      <c r="Q1032" s="11">
        <v>4.8611111111110938E-3</v>
      </c>
      <c r="S1032" t="s">
        <v>155</v>
      </c>
      <c r="Y1032" t="s">
        <v>123</v>
      </c>
      <c r="AA1032" t="str" cm="1">
        <f t="array" ref="AA103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033" spans="2:27" x14ac:dyDescent="0.25">
      <c r="B1033" s="7">
        <f>_xlfn.ISOWEEKNUM(CHPP_DELAY[[#This Row],[DATE]])</f>
        <v>35</v>
      </c>
      <c r="C1033" s="2" t="str">
        <f>UPPER(TEXT(MONTH(CHPP_DELAY[[#This Row],[DATE]])*29,"mmm"))</f>
        <v>AUG</v>
      </c>
      <c r="D1033" s="27">
        <f>YEAR(CHPP_DELAY[[#This Row],[DATE]])</f>
        <v>2025</v>
      </c>
      <c r="E1033" s="11">
        <f>(CHPP_DELAY[[#This Row],[START]]-CHPP_DELAY[[#This Row],[STOP]])*24</f>
        <v>0.61666666666666714</v>
      </c>
      <c r="F1033" s="14" t="str" cm="1">
        <f t="array" ref="F1033">_xlfn.IFNA(_xlfn.IFS(CHPP_DELAY[[#This Row],[SCH MTN]]&lt;&gt;"","Scheduled",CHPP_DELAY[[#This Row],[UNSCH MTN]]&lt;&gt;"","Unscheduled"),"")</f>
        <v>Unscheduled</v>
      </c>
      <c r="G1033" s="26">
        <f>24*(DAY(EOMONTH(CHPP_DELAY[[#This Row],[DATE]],0)))</f>
        <v>744</v>
      </c>
      <c r="H1033" s="14">
        <v>0.85</v>
      </c>
      <c r="I1033" s="14">
        <v>0.9</v>
      </c>
      <c r="J1033" s="14"/>
      <c r="K1033" s="14"/>
      <c r="L1033" s="3">
        <v>45899</v>
      </c>
      <c r="M1033" s="6">
        <v>0.84583333333333333</v>
      </c>
      <c r="N1033" s="6">
        <v>0.87152777777777779</v>
      </c>
      <c r="O1033" t="s">
        <v>16</v>
      </c>
      <c r="P1033" t="s">
        <v>17</v>
      </c>
      <c r="Q1033" s="11">
        <v>2.5694444444444464E-2</v>
      </c>
      <c r="S1033" t="s">
        <v>155</v>
      </c>
      <c r="Y1033" t="s">
        <v>124</v>
      </c>
      <c r="AA1033" t="str" cm="1">
        <f t="array" ref="AA1033">_xlfn.IFS(AND(CHPP_DELAY[[#This Row],[Column1]]="",CHPP_DELAY[[#This Row],[Column2]]=""),"",CHPP_DELAY[[#This Row],[Column1]]&lt;&gt;"",CHPP_DELAY[[#This Row],[Column1]],CHPP_DELAY[[#This Row],[Column2]]&lt;&gt;"",CHPP_DELAY[[#This Row],[Column2]])</f>
        <v>Desliming screen_grizzly_block (due to oversize material)</v>
      </c>
    </row>
    <row r="1034" spans="2:27" x14ac:dyDescent="0.25">
      <c r="B1034" s="7">
        <f>_xlfn.ISOWEEKNUM(CHPP_DELAY[[#This Row],[DATE]])</f>
        <v>35</v>
      </c>
      <c r="C1034" s="2" t="str">
        <f>UPPER(TEXT(MONTH(CHPP_DELAY[[#This Row],[DATE]])*29,"mmm"))</f>
        <v>AUG</v>
      </c>
      <c r="D1034" s="27">
        <f>YEAR(CHPP_DELAY[[#This Row],[DATE]])</f>
        <v>2025</v>
      </c>
      <c r="E1034" s="11">
        <f>(CHPP_DELAY[[#This Row],[START]]-CHPP_DELAY[[#This Row],[STOP]])*24</f>
        <v>0.11666666666666625</v>
      </c>
      <c r="F1034" s="14" t="str" cm="1">
        <f t="array" ref="F1034">_xlfn.IFNA(_xlfn.IFS(CHPP_DELAY[[#This Row],[SCH MTN]]&lt;&gt;"","Scheduled",CHPP_DELAY[[#This Row],[UNSCH MTN]]&lt;&gt;"","Unscheduled"),"")</f>
        <v>Unscheduled</v>
      </c>
      <c r="G1034" s="26">
        <f>24*(DAY(EOMONTH(CHPP_DELAY[[#This Row],[DATE]],0)))</f>
        <v>744</v>
      </c>
      <c r="H1034" s="14">
        <v>0.85</v>
      </c>
      <c r="I1034" s="14">
        <v>0.9</v>
      </c>
      <c r="J1034" s="14"/>
      <c r="K1034" s="14"/>
      <c r="L1034" s="3">
        <v>45899</v>
      </c>
      <c r="M1034" s="6">
        <v>0.89375000000000004</v>
      </c>
      <c r="N1034" s="6">
        <v>0.89861111111111114</v>
      </c>
      <c r="O1034" t="s">
        <v>19</v>
      </c>
      <c r="P1034" t="s">
        <v>20</v>
      </c>
      <c r="Q1034" s="11">
        <v>4.8611111111110938E-3</v>
      </c>
      <c r="S1034" t="s">
        <v>155</v>
      </c>
      <c r="Y1034" t="s">
        <v>123</v>
      </c>
      <c r="AA1034" t="str" cm="1">
        <f t="array" ref="AA103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035" spans="2:27" x14ac:dyDescent="0.25">
      <c r="B1035" s="7">
        <f>_xlfn.ISOWEEKNUM(CHPP_DELAY[[#This Row],[DATE]])</f>
        <v>35</v>
      </c>
      <c r="C1035" s="2" t="str">
        <f>UPPER(TEXT(MONTH(CHPP_DELAY[[#This Row],[DATE]])*29,"mmm"))</f>
        <v>AUG</v>
      </c>
      <c r="D1035" s="27">
        <f>YEAR(CHPP_DELAY[[#This Row],[DATE]])</f>
        <v>2025</v>
      </c>
      <c r="E1035" s="11">
        <f>(CHPP_DELAY[[#This Row],[START]]-CHPP_DELAY[[#This Row],[STOP]])*24</f>
        <v>0.11666666666666625</v>
      </c>
      <c r="F1035" s="14" t="str" cm="1">
        <f t="array" ref="F1035">_xlfn.IFNA(_xlfn.IFS(CHPP_DELAY[[#This Row],[SCH MTN]]&lt;&gt;"","Scheduled",CHPP_DELAY[[#This Row],[UNSCH MTN]]&lt;&gt;"","Unscheduled"),"")</f>
        <v>Unscheduled</v>
      </c>
      <c r="G1035" s="26">
        <f>24*(DAY(EOMONTH(CHPP_DELAY[[#This Row],[DATE]],0)))</f>
        <v>744</v>
      </c>
      <c r="H1035" s="14">
        <v>0.85</v>
      </c>
      <c r="I1035" s="14">
        <v>0.9</v>
      </c>
      <c r="J1035" s="14"/>
      <c r="K1035" s="14"/>
      <c r="L1035" s="3">
        <v>45899</v>
      </c>
      <c r="M1035" s="6">
        <v>0.90416666666666667</v>
      </c>
      <c r="N1035" s="6">
        <v>0.90902777777777777</v>
      </c>
      <c r="O1035" t="s">
        <v>19</v>
      </c>
      <c r="P1035" t="s">
        <v>20</v>
      </c>
      <c r="Q1035" s="11">
        <v>4.8611111111110938E-3</v>
      </c>
      <c r="S1035" t="s">
        <v>155</v>
      </c>
      <c r="Y1035" t="s">
        <v>123</v>
      </c>
      <c r="AA1035" t="str" cm="1">
        <f t="array" ref="AA103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036" spans="2:27" x14ac:dyDescent="0.25">
      <c r="B1036" s="7">
        <f>_xlfn.ISOWEEKNUM(CHPP_DELAY[[#This Row],[DATE]])</f>
        <v>35</v>
      </c>
      <c r="C1036" s="2" t="str">
        <f>UPPER(TEXT(MONTH(CHPP_DELAY[[#This Row],[DATE]])*29,"mmm"))</f>
        <v>AUG</v>
      </c>
      <c r="D1036" s="27">
        <f>YEAR(CHPP_DELAY[[#This Row],[DATE]])</f>
        <v>2025</v>
      </c>
      <c r="E1036" s="11">
        <f>(CHPP_DELAY[[#This Row],[START]]-CHPP_DELAY[[#This Row],[STOP]])*24</f>
        <v>1.7666666666666657</v>
      </c>
      <c r="F1036" s="14" t="str" cm="1">
        <f t="array" ref="F1036">_xlfn.IFNA(_xlfn.IFS(CHPP_DELAY[[#This Row],[SCH MTN]]&lt;&gt;"","Scheduled",CHPP_DELAY[[#This Row],[UNSCH MTN]]&lt;&gt;"","Unscheduled"),"")</f>
        <v>Unscheduled</v>
      </c>
      <c r="G1036" s="26">
        <f>24*(DAY(EOMONTH(CHPP_DELAY[[#This Row],[DATE]],0)))</f>
        <v>744</v>
      </c>
      <c r="H1036" s="14">
        <v>0.85</v>
      </c>
      <c r="I1036" s="14">
        <v>0.9</v>
      </c>
      <c r="J1036" s="14"/>
      <c r="K1036" s="14"/>
      <c r="L1036" s="3">
        <v>45899</v>
      </c>
      <c r="M1036" s="6">
        <v>1.0458333333333334</v>
      </c>
      <c r="N1036" s="6">
        <v>1.1194444444444445</v>
      </c>
      <c r="O1036" t="s">
        <v>75</v>
      </c>
      <c r="P1036" t="s">
        <v>136</v>
      </c>
      <c r="Q1036" s="11">
        <v>7.3611111111111072E-2</v>
      </c>
      <c r="S1036" t="s">
        <v>155</v>
      </c>
      <c r="Y1036" t="s">
        <v>1017</v>
      </c>
      <c r="AA1036" t="str" cm="1">
        <f t="array" ref="AA1036">_xlfn.IFS(AND(CHPP_DELAY[[#This Row],[Column1]]="",CHPP_DELAY[[#This Row],[Column2]]=""),"",CHPP_DELAY[[#This Row],[Column1]]&lt;&gt;"",CHPP_DELAY[[#This Row],[Column1]],CHPP_DELAY[[#This Row],[Column2]]&lt;&gt;"",CHPP_DELAY[[#This Row],[Column2]])</f>
        <v>Shuttle conveyor_trip (due to motor frame detached)</v>
      </c>
    </row>
    <row r="1037" spans="2:27" x14ac:dyDescent="0.25">
      <c r="B1037" s="7">
        <f>_xlfn.ISOWEEKNUM(CHPP_DELAY[[#This Row],[DATE]])</f>
        <v>35</v>
      </c>
      <c r="C1037" s="2" t="str">
        <f>UPPER(TEXT(MONTH(CHPP_DELAY[[#This Row],[DATE]])*29,"mmm"))</f>
        <v>AUG</v>
      </c>
      <c r="D1037" s="27">
        <f>YEAR(CHPP_DELAY[[#This Row],[DATE]])</f>
        <v>2025</v>
      </c>
      <c r="E1037" s="11">
        <f>(CHPP_DELAY[[#This Row],[START]]-CHPP_DELAY[[#This Row],[STOP]])*24</f>
        <v>0.79999999999999982</v>
      </c>
      <c r="F1037" s="14" t="str" cm="1">
        <f t="array" ref="F1037">_xlfn.IFNA(_xlfn.IFS(CHPP_DELAY[[#This Row],[SCH MTN]]&lt;&gt;"","Scheduled",CHPP_DELAY[[#This Row],[UNSCH MTN]]&lt;&gt;"","Unscheduled"),"")</f>
        <v>Unscheduled</v>
      </c>
      <c r="G1037" s="26">
        <f>24*(DAY(EOMONTH(CHPP_DELAY[[#This Row],[DATE]],0)))</f>
        <v>744</v>
      </c>
      <c r="H1037" s="14">
        <v>0.85</v>
      </c>
      <c r="I1037" s="14">
        <v>0.9</v>
      </c>
      <c r="J1037" s="14"/>
      <c r="K1037" s="14"/>
      <c r="L1037" s="3">
        <v>45900</v>
      </c>
      <c r="M1037" s="6">
        <v>0.3923611111111111</v>
      </c>
      <c r="N1037" s="6">
        <v>0.42569444444444443</v>
      </c>
      <c r="O1037" t="s">
        <v>75</v>
      </c>
      <c r="P1037" t="s">
        <v>136</v>
      </c>
      <c r="Q1037" s="11">
        <v>3.3333333333333326E-2</v>
      </c>
      <c r="S1037" t="s">
        <v>155</v>
      </c>
      <c r="Y1037" t="s">
        <v>1018</v>
      </c>
      <c r="AA1037" t="str" cm="1">
        <f t="array" ref="AA1037">_xlfn.IFS(AND(CHPP_DELAY[[#This Row],[Column1]]="",CHPP_DELAY[[#This Row],[Column2]]=""),"",CHPP_DELAY[[#This Row],[Column1]]&lt;&gt;"",CHPP_DELAY[[#This Row],[Column1]],CHPP_DELAY[[#This Row],[Column2]]&lt;&gt;"",CHPP_DELAY[[#This Row],[Column2]])</f>
        <v>Shuttle conveyor_trip (due tosensor emergency parting support radial broken)</v>
      </c>
    </row>
    <row r="1038" spans="2:27" x14ac:dyDescent="0.25">
      <c r="B1038" s="7">
        <f>_xlfn.ISOWEEKNUM(CHPP_DELAY[[#This Row],[DATE]])</f>
        <v>35</v>
      </c>
      <c r="C1038" s="2" t="str">
        <f>UPPER(TEXT(MONTH(CHPP_DELAY[[#This Row],[DATE]])*29,"mmm"))</f>
        <v>AUG</v>
      </c>
      <c r="D1038" s="27">
        <f>YEAR(CHPP_DELAY[[#This Row],[DATE]])</f>
        <v>2025</v>
      </c>
      <c r="E1038" s="11">
        <f>(CHPP_DELAY[[#This Row],[START]]-CHPP_DELAY[[#This Row],[STOP]])*24</f>
        <v>8.3333333333333037E-2</v>
      </c>
      <c r="F1038" s="14" t="str" cm="1">
        <f t="array" ref="F1038">_xlfn.IFNA(_xlfn.IFS(CHPP_DELAY[[#This Row],[SCH MTN]]&lt;&gt;"","Scheduled",CHPP_DELAY[[#This Row],[UNSCH MTN]]&lt;&gt;"","Unscheduled"),"")</f>
        <v/>
      </c>
      <c r="G1038" s="26">
        <f>24*(DAY(EOMONTH(CHPP_DELAY[[#This Row],[DATE]],0)))</f>
        <v>744</v>
      </c>
      <c r="H1038" s="14">
        <v>0.85</v>
      </c>
      <c r="I1038" s="14">
        <v>0.9</v>
      </c>
      <c r="J1038" s="14"/>
      <c r="K1038" s="14"/>
      <c r="L1038" s="3">
        <v>45900</v>
      </c>
      <c r="M1038" s="6">
        <v>0.70625000000000004</v>
      </c>
      <c r="N1038" s="6">
        <v>0.70972222222222225</v>
      </c>
      <c r="O1038" t="s">
        <v>37</v>
      </c>
      <c r="P1038" t="s">
        <v>38</v>
      </c>
      <c r="Q1038" s="11">
        <v>3.4722222222222099E-3</v>
      </c>
      <c r="V1038" t="s">
        <v>161</v>
      </c>
      <c r="Y1038" t="s">
        <v>204</v>
      </c>
      <c r="AA1038" t="str" cm="1">
        <f t="array" ref="AA1038">_xlfn.IFS(AND(CHPP_DELAY[[#This Row],[Column1]]="",CHPP_DELAY[[#This Row],[Column2]]=""),"",CHPP_DELAY[[#This Row],[Column1]]&lt;&gt;"",CHPP_DELAY[[#This Row],[Column1]],CHPP_DELAY[[#This Row],[Column2]]&lt;&gt;"",CHPP_DELAY[[#This Row],[Column2]])</f>
        <v>Vibrating feeder_chute_block (due to sticky material)</v>
      </c>
    </row>
    <row r="1039" spans="2:27" x14ac:dyDescent="0.25">
      <c r="B1039" s="7">
        <f>_xlfn.ISOWEEKNUM(CHPP_DELAY[[#This Row],[DATE]])</f>
        <v>35</v>
      </c>
      <c r="C1039" s="2" t="str">
        <f>UPPER(TEXT(MONTH(CHPP_DELAY[[#This Row],[DATE]])*29,"mmm"))</f>
        <v>AUG</v>
      </c>
      <c r="D1039" s="27">
        <f>YEAR(CHPP_DELAY[[#This Row],[DATE]])</f>
        <v>2025</v>
      </c>
      <c r="E1039" s="11">
        <f>(CHPP_DELAY[[#This Row],[START]]-CHPP_DELAY[[#This Row],[STOP]])*24</f>
        <v>0.26666666666666572</v>
      </c>
      <c r="F1039" s="14" t="str" cm="1">
        <f t="array" ref="F1039">_xlfn.IFNA(_xlfn.IFS(CHPP_DELAY[[#This Row],[SCH MTN]]&lt;&gt;"","Scheduled",CHPP_DELAY[[#This Row],[UNSCH MTN]]&lt;&gt;"","Unscheduled"),"")</f>
        <v>Unscheduled</v>
      </c>
      <c r="G1039" s="26">
        <f>24*(DAY(EOMONTH(CHPP_DELAY[[#This Row],[DATE]],0)))</f>
        <v>744</v>
      </c>
      <c r="H1039" s="14">
        <v>0.85</v>
      </c>
      <c r="I1039" s="14">
        <v>0.9</v>
      </c>
      <c r="J1039" s="14"/>
      <c r="K1039" s="14"/>
      <c r="L1039" s="3">
        <v>45900</v>
      </c>
      <c r="M1039" s="6">
        <v>0.81458333333333333</v>
      </c>
      <c r="N1039" s="6">
        <v>0.8256944444444444</v>
      </c>
      <c r="O1039" t="s">
        <v>75</v>
      </c>
      <c r="P1039" t="s">
        <v>136</v>
      </c>
      <c r="Q1039" s="11">
        <v>1.1111111111111072E-2</v>
      </c>
      <c r="S1039" t="s">
        <v>155</v>
      </c>
      <c r="Y1039" t="s">
        <v>1019</v>
      </c>
      <c r="AA1039" t="str" cm="1">
        <f t="array" ref="AA1039">_xlfn.IFS(AND(CHPP_DELAY[[#This Row],[Column1]]="",CHPP_DELAY[[#This Row],[Column2]]=""),"",CHPP_DELAY[[#This Row],[Column1]]&lt;&gt;"",CHPP_DELAY[[#This Row],[Column1]],CHPP_DELAY[[#This Row],[Column2]]&lt;&gt;"",CHPP_DELAY[[#This Row],[Column2]])</f>
        <v>Shuttle conveyor_trip (due to sensor emergency parting support radial broken)</v>
      </c>
    </row>
    <row r="1040" spans="2:27" x14ac:dyDescent="0.25">
      <c r="B1040" s="7">
        <f>_xlfn.ISOWEEKNUM(CHPP_DELAY[[#This Row],[DATE]])</f>
        <v>35</v>
      </c>
      <c r="C1040" s="2" t="str">
        <f>UPPER(TEXT(MONTH(CHPP_DELAY[[#This Row],[DATE]])*29,"mmm"))</f>
        <v>AUG</v>
      </c>
      <c r="D1040" s="27">
        <f>YEAR(CHPP_DELAY[[#This Row],[DATE]])</f>
        <v>2025</v>
      </c>
      <c r="E1040" s="11">
        <f>(CHPP_DELAY[[#This Row],[START]]-CHPP_DELAY[[#This Row],[STOP]])*24</f>
        <v>0.13333333333333286</v>
      </c>
      <c r="F1040" s="14" t="str" cm="1">
        <f t="array" ref="F1040">_xlfn.IFNA(_xlfn.IFS(CHPP_DELAY[[#This Row],[SCH MTN]]&lt;&gt;"","Scheduled",CHPP_DELAY[[#This Row],[UNSCH MTN]]&lt;&gt;"","Unscheduled"),"")</f>
        <v>Unscheduled</v>
      </c>
      <c r="G1040" s="26">
        <f>24*(DAY(EOMONTH(CHPP_DELAY[[#This Row],[DATE]],0)))</f>
        <v>744</v>
      </c>
      <c r="H1040" s="14">
        <v>0.85</v>
      </c>
      <c r="I1040" s="14">
        <v>0.9</v>
      </c>
      <c r="J1040" s="14"/>
      <c r="K1040" s="14"/>
      <c r="L1040" s="3">
        <v>45900</v>
      </c>
      <c r="M1040" s="6">
        <v>1.1027777777777779</v>
      </c>
      <c r="N1040" s="6">
        <v>1.1083333333333334</v>
      </c>
      <c r="O1040" t="s">
        <v>81</v>
      </c>
      <c r="P1040" t="s">
        <v>82</v>
      </c>
      <c r="Q1040" s="11">
        <v>5.5555555555555358E-3</v>
      </c>
      <c r="S1040" t="s">
        <v>155</v>
      </c>
      <c r="Y1040" t="s">
        <v>1020</v>
      </c>
      <c r="AA1040" t="str" cm="1">
        <f t="array" ref="AA1040">_xlfn.IFS(AND(CHPP_DELAY[[#This Row],[Column1]]="",CHPP_DELAY[[#This Row],[Column2]]=""),"",CHPP_DELAY[[#This Row],[Column1]]&lt;&gt;"",CHPP_DELAY[[#This Row],[Column1]],CHPP_DELAY[[#This Row],[Column2]]&lt;&gt;"",CHPP_DELAY[[#This Row],[Column2]])</f>
        <v>Feed bin_low level (due to metal detector error)</v>
      </c>
    </row>
    <row r="1041" spans="2:27" x14ac:dyDescent="0.25">
      <c r="B1041" s="7">
        <f>_xlfn.ISOWEEKNUM(CHPP_DELAY[[#This Row],[DATE]])</f>
        <v>35</v>
      </c>
      <c r="C1041" s="2" t="str">
        <f>UPPER(TEXT(MONTH(CHPP_DELAY[[#This Row],[DATE]])*29,"mmm"))</f>
        <v>AUG</v>
      </c>
      <c r="D1041" s="27">
        <f>YEAR(CHPP_DELAY[[#This Row],[DATE]])</f>
        <v>2025</v>
      </c>
      <c r="E1041" s="11">
        <f>(CHPP_DELAY[[#This Row],[START]]-CHPP_DELAY[[#This Row],[STOP]])*24</f>
        <v>0.20000000000000462</v>
      </c>
      <c r="F1041" s="14" t="str" cm="1">
        <f t="array" ref="F1041">_xlfn.IFNA(_xlfn.IFS(CHPP_DELAY[[#This Row],[SCH MTN]]&lt;&gt;"","Scheduled",CHPP_DELAY[[#This Row],[UNSCH MTN]]&lt;&gt;"","Unscheduled"),"")</f>
        <v>Unscheduled</v>
      </c>
      <c r="G1041" s="26">
        <f>24*(DAY(EOMONTH(CHPP_DELAY[[#This Row],[DATE]],0)))</f>
        <v>744</v>
      </c>
      <c r="H1041" s="14">
        <v>0.85</v>
      </c>
      <c r="I1041" s="14">
        <v>0.9</v>
      </c>
      <c r="J1041" s="14"/>
      <c r="K1041" s="14"/>
      <c r="L1041" s="3">
        <v>45900</v>
      </c>
      <c r="M1041" s="6">
        <v>1.1187499999999999</v>
      </c>
      <c r="N1041" s="6">
        <v>1.1270833333333334</v>
      </c>
      <c r="O1041" t="s">
        <v>81</v>
      </c>
      <c r="P1041" t="s">
        <v>82</v>
      </c>
      <c r="Q1041" s="11">
        <v>8.3333333333335258E-3</v>
      </c>
      <c r="S1041" t="s">
        <v>155</v>
      </c>
      <c r="Y1041" t="s">
        <v>1020</v>
      </c>
      <c r="AA1041" t="str" cm="1">
        <f t="array" ref="AA1041">_xlfn.IFS(AND(CHPP_DELAY[[#This Row],[Column1]]="",CHPP_DELAY[[#This Row],[Column2]]=""),"",CHPP_DELAY[[#This Row],[Column1]]&lt;&gt;"",CHPP_DELAY[[#This Row],[Column1]],CHPP_DELAY[[#This Row],[Column2]]&lt;&gt;"",CHPP_DELAY[[#This Row],[Column2]])</f>
        <v>Feed bin_low level (due to metal detector error)</v>
      </c>
    </row>
    <row r="1042" spans="2:27" x14ac:dyDescent="0.25">
      <c r="B1042" s="7">
        <f>_xlfn.ISOWEEKNUM(CHPP_DELAY[[#This Row],[DATE]])</f>
        <v>35</v>
      </c>
      <c r="C1042" s="2" t="str">
        <f>UPPER(TEXT(MONTH(CHPP_DELAY[[#This Row],[DATE]])*29,"mmm"))</f>
        <v>AUG</v>
      </c>
      <c r="D1042" s="27">
        <f>YEAR(CHPP_DELAY[[#This Row],[DATE]])</f>
        <v>2025</v>
      </c>
      <c r="E1042" s="11">
        <f>(CHPP_DELAY[[#This Row],[START]]-CHPP_DELAY[[#This Row],[STOP]])*24</f>
        <v>0.15000000000000213</v>
      </c>
      <c r="F1042" s="14" t="str" cm="1">
        <f t="array" ref="F1042">_xlfn.IFNA(_xlfn.IFS(CHPP_DELAY[[#This Row],[SCH MTN]]&lt;&gt;"","Scheduled",CHPP_DELAY[[#This Row],[UNSCH MTN]]&lt;&gt;"","Unscheduled"),"")</f>
        <v>Unscheduled</v>
      </c>
      <c r="G1042" s="26">
        <f>24*(DAY(EOMONTH(CHPP_DELAY[[#This Row],[DATE]],0)))</f>
        <v>744</v>
      </c>
      <c r="H1042" s="14">
        <v>0.85</v>
      </c>
      <c r="I1042" s="14">
        <v>0.9</v>
      </c>
      <c r="J1042" s="14"/>
      <c r="K1042" s="14"/>
      <c r="L1042" s="3">
        <v>45900</v>
      </c>
      <c r="M1042" s="6">
        <v>1.1416666666666666</v>
      </c>
      <c r="N1042" s="6">
        <v>1.1479166666666667</v>
      </c>
      <c r="O1042" t="s">
        <v>43</v>
      </c>
      <c r="P1042" t="s">
        <v>44</v>
      </c>
      <c r="Q1042" s="11">
        <v>6.2500000000000888E-3</v>
      </c>
      <c r="S1042" t="s">
        <v>155</v>
      </c>
      <c r="Y1042" t="s">
        <v>1021</v>
      </c>
      <c r="AA1042" t="str" cm="1">
        <f t="array" ref="AA1042">_xlfn.IFS(AND(CHPP_DELAY[[#This Row],[Column1]]="",CHPP_DELAY[[#This Row],[Column2]]=""),"",CHPP_DELAY[[#This Row],[Column1]]&lt;&gt;"",CHPP_DELAY[[#This Row],[Column1]],CHPP_DELAY[[#This Row],[Column2]]&lt;&gt;"",CHPP_DELAY[[#This Row],[Column2]])</f>
        <v>HM cylone_low pressure (under investigation)</v>
      </c>
    </row>
    <row r="1043" spans="2:27" x14ac:dyDescent="0.25">
      <c r="B1043" s="7">
        <f>_xlfn.ISOWEEKNUM(CHPP_DELAY[[#This Row],[DATE]])</f>
        <v>35</v>
      </c>
      <c r="C1043" s="2" t="str">
        <f>UPPER(TEXT(MONTH(CHPP_DELAY[[#This Row],[DATE]])*29,"mmm"))</f>
        <v>AUG</v>
      </c>
      <c r="D1043" s="27">
        <f>YEAR(CHPP_DELAY[[#This Row],[DATE]])</f>
        <v>2025</v>
      </c>
      <c r="E1043" s="11">
        <f>(CHPP_DELAY[[#This Row],[START]]-CHPP_DELAY[[#This Row],[STOP]])*24</f>
        <v>9.9999999999999645E-2</v>
      </c>
      <c r="F1043" s="14" t="str" cm="1">
        <f t="array" ref="F1043">_xlfn.IFNA(_xlfn.IFS(CHPP_DELAY[[#This Row],[SCH MTN]]&lt;&gt;"","Scheduled",CHPP_DELAY[[#This Row],[UNSCH MTN]]&lt;&gt;"","Unscheduled"),"")</f>
        <v>Unscheduled</v>
      </c>
      <c r="G1043" s="26">
        <f>24*(DAY(EOMONTH(CHPP_DELAY[[#This Row],[DATE]],0)))</f>
        <v>744</v>
      </c>
      <c r="H1043" s="14">
        <v>0.85</v>
      </c>
      <c r="I1043" s="14">
        <v>0.9</v>
      </c>
      <c r="J1043" s="14"/>
      <c r="K1043" s="14"/>
      <c r="L1043" s="3">
        <v>45900</v>
      </c>
      <c r="M1043" s="6">
        <v>1.1861111111111111</v>
      </c>
      <c r="N1043" s="6">
        <v>1.1902777777777778</v>
      </c>
      <c r="O1043" t="s">
        <v>19</v>
      </c>
      <c r="P1043" t="s">
        <v>20</v>
      </c>
      <c r="Q1043" s="11">
        <v>4.1666666666666519E-3</v>
      </c>
      <c r="S1043" t="s">
        <v>155</v>
      </c>
      <c r="Y1043" t="s">
        <v>123</v>
      </c>
      <c r="AA1043" t="str" cm="1">
        <f t="array" ref="AA104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044" spans="2:27" x14ac:dyDescent="0.25">
      <c r="B1044" s="7">
        <f>_xlfn.ISOWEEKNUM(CHPP_DELAY[[#This Row],[DATE]])</f>
        <v>35</v>
      </c>
      <c r="C1044" s="2" t="str">
        <f>UPPER(TEXT(MONTH(CHPP_DELAY[[#This Row],[DATE]])*29,"mmm"))</f>
        <v>AUG</v>
      </c>
      <c r="D1044" s="27">
        <f>YEAR(CHPP_DELAY[[#This Row],[DATE]])</f>
        <v>2025</v>
      </c>
      <c r="E1044" s="11">
        <f>(CHPP_DELAY[[#This Row],[START]]-CHPP_DELAY[[#This Row],[STOP]])*24</f>
        <v>0.11666666666666359</v>
      </c>
      <c r="F1044" s="14" t="str" cm="1">
        <f t="array" ref="F1044">_xlfn.IFNA(_xlfn.IFS(CHPP_DELAY[[#This Row],[SCH MTN]]&lt;&gt;"","Scheduled",CHPP_DELAY[[#This Row],[UNSCH MTN]]&lt;&gt;"","Unscheduled"),"")</f>
        <v>Unscheduled</v>
      </c>
      <c r="G1044" s="26">
        <f>24*(DAY(EOMONTH(CHPP_DELAY[[#This Row],[DATE]],0)))</f>
        <v>744</v>
      </c>
      <c r="H1044" s="14">
        <v>0.85</v>
      </c>
      <c r="I1044" s="14">
        <v>0.9</v>
      </c>
      <c r="J1044" s="14"/>
      <c r="K1044" s="14"/>
      <c r="L1044" s="3">
        <v>45900</v>
      </c>
      <c r="M1044" s="6">
        <v>1.195138888888889</v>
      </c>
      <c r="N1044" s="6">
        <v>1.2</v>
      </c>
      <c r="O1044" t="s">
        <v>19</v>
      </c>
      <c r="P1044" t="s">
        <v>20</v>
      </c>
      <c r="Q1044" s="11">
        <v>4.8611111111109828E-3</v>
      </c>
      <c r="S1044" t="s">
        <v>155</v>
      </c>
      <c r="Y1044" t="s">
        <v>123</v>
      </c>
      <c r="AA1044" t="str" cm="1">
        <f t="array" ref="AA104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045" spans="2:27" x14ac:dyDescent="0.25">
      <c r="B1045" s="7">
        <f>_xlfn.ISOWEEKNUM(CHPP_DELAY[[#This Row],[DATE]])</f>
        <v>52</v>
      </c>
      <c r="C1045" s="2" t="str">
        <f>UPPER(TEXT(MONTH(CHPP_DELAY[[#This Row],[DATE]])*29,"mmm"))</f>
        <v>JAN</v>
      </c>
      <c r="D1045" s="27">
        <f>YEAR(CHPP_DELAY[[#This Row],[DATE]])</f>
        <v>1900</v>
      </c>
      <c r="E1045" s="11">
        <f>(CHPP_DELAY[[#This Row],[START]]-CHPP_DELAY[[#This Row],[STOP]])*24</f>
        <v>0</v>
      </c>
      <c r="F1045" s="14" t="str" cm="1">
        <f t="array" ref="F1045">_xlfn.IFNA(_xlfn.IFS(CHPP_DELAY[[#This Row],[SCH MTN]]&lt;&gt;"","Scheduled",CHPP_DELAY[[#This Row],[UNSCH MTN]]&lt;&gt;"","Unscheduled"),"")</f>
        <v/>
      </c>
      <c r="G1045" s="26">
        <f>24*(DAY(EOMONTH(CHPP_DELAY[[#This Row],[DATE]],0)))</f>
        <v>744</v>
      </c>
      <c r="H1045" s="14">
        <v>0.85</v>
      </c>
      <c r="I1045" s="14">
        <v>0.9</v>
      </c>
      <c r="J1045" s="14"/>
      <c r="K1045" s="14"/>
      <c r="L1045" s="3"/>
      <c r="M1045" s="6"/>
      <c r="N1045" s="6"/>
      <c r="Q1045" s="11"/>
      <c r="AA1045" t="str" cm="1">
        <f t="array" ref="AA1045">_xlfn.IFS(AND(CHPP_DELAY[[#This Row],[Column1]]="",CHPP_DELAY[[#This Row],[Column2]]=""),"",CHPP_DELAY[[#This Row],[Column1]]&lt;&gt;"",CHPP_DELAY[[#This Row],[Column1]],CHPP_DELAY[[#This Row],[Column2]]&lt;&gt;"",CHPP_DELAY[[#This Row],[Column2]])</f>
        <v/>
      </c>
    </row>
    <row r="1046" spans="2:27" x14ac:dyDescent="0.25">
      <c r="B1046" s="7">
        <f>_xlfn.ISOWEEKNUM(CHPP_DELAY[[#This Row],[DATE]])</f>
        <v>52</v>
      </c>
      <c r="C1046" s="2" t="str">
        <f>UPPER(TEXT(MONTH(CHPP_DELAY[[#This Row],[DATE]])*29,"mmm"))</f>
        <v>JAN</v>
      </c>
      <c r="D1046" s="27">
        <f>YEAR(CHPP_DELAY[[#This Row],[DATE]])</f>
        <v>1900</v>
      </c>
      <c r="E1046" s="11">
        <f>(CHPP_DELAY[[#This Row],[START]]-CHPP_DELAY[[#This Row],[STOP]])*24</f>
        <v>0</v>
      </c>
      <c r="F1046" s="14" t="str" cm="1">
        <f t="array" ref="F1046">_xlfn.IFNA(_xlfn.IFS(CHPP_DELAY[[#This Row],[SCH MTN]]&lt;&gt;"","Scheduled",CHPP_DELAY[[#This Row],[UNSCH MTN]]&lt;&gt;"","Unscheduled"),"")</f>
        <v/>
      </c>
      <c r="G1046" s="26">
        <f>24*(DAY(EOMONTH(CHPP_DELAY[[#This Row],[DATE]],0)))</f>
        <v>744</v>
      </c>
      <c r="H1046" s="14">
        <v>0.85</v>
      </c>
      <c r="I1046" s="14">
        <v>0.9</v>
      </c>
      <c r="J1046" s="14"/>
      <c r="K1046" s="14"/>
      <c r="L1046" s="3"/>
      <c r="M1046" s="6"/>
      <c r="N1046" s="6"/>
      <c r="Q1046" s="11"/>
      <c r="AA1046" t="str" cm="1">
        <f t="array" ref="AA1046">_xlfn.IFS(AND(CHPP_DELAY[[#This Row],[Column1]]="",CHPP_DELAY[[#This Row],[Column2]]=""),"",CHPP_DELAY[[#This Row],[Column1]]&lt;&gt;"",CHPP_DELAY[[#This Row],[Column1]],CHPP_DELAY[[#This Row],[Column2]]&lt;&gt;"",CHPP_DELAY[[#This Row],[Column2]])</f>
        <v/>
      </c>
    </row>
    <row r="1047" spans="2:27" x14ac:dyDescent="0.25">
      <c r="B1047" s="7">
        <f>_xlfn.ISOWEEKNUM(CHPP_DELAY[[#This Row],[DATE]])</f>
        <v>52</v>
      </c>
      <c r="C1047" s="2" t="str">
        <f>UPPER(TEXT(MONTH(CHPP_DELAY[[#This Row],[DATE]])*29,"mmm"))</f>
        <v>JAN</v>
      </c>
      <c r="D1047" s="27">
        <f>YEAR(CHPP_DELAY[[#This Row],[DATE]])</f>
        <v>1900</v>
      </c>
      <c r="E1047" s="11">
        <f>(CHPP_DELAY[[#This Row],[START]]-CHPP_DELAY[[#This Row],[STOP]])*24</f>
        <v>0</v>
      </c>
      <c r="F1047" s="14" t="str" cm="1">
        <f t="array" ref="F1047">_xlfn.IFNA(_xlfn.IFS(CHPP_DELAY[[#This Row],[SCH MTN]]&lt;&gt;"","Scheduled",CHPP_DELAY[[#This Row],[UNSCH MTN]]&lt;&gt;"","Unscheduled"),"")</f>
        <v/>
      </c>
      <c r="G1047" s="26">
        <f>24*(DAY(EOMONTH(CHPP_DELAY[[#This Row],[DATE]],0)))</f>
        <v>744</v>
      </c>
      <c r="H1047" s="14">
        <v>0.85</v>
      </c>
      <c r="I1047" s="14">
        <v>0.9</v>
      </c>
      <c r="J1047" s="14"/>
      <c r="K1047" s="14"/>
      <c r="L1047" s="3"/>
      <c r="M1047" s="6"/>
      <c r="N1047" s="6"/>
      <c r="Q1047" s="11"/>
      <c r="AA1047" t="str" cm="1">
        <f t="array" ref="AA1047">_xlfn.IFS(AND(CHPP_DELAY[[#This Row],[Column1]]="",CHPP_DELAY[[#This Row],[Column2]]=""),"",CHPP_DELAY[[#This Row],[Column1]]&lt;&gt;"",CHPP_DELAY[[#This Row],[Column1]],CHPP_DELAY[[#This Row],[Column2]]&lt;&gt;"",CHPP_DELAY[[#This Row],[Column2]])</f>
        <v/>
      </c>
    </row>
    <row r="1048" spans="2:27" x14ac:dyDescent="0.25">
      <c r="B1048" s="7">
        <f>_xlfn.ISOWEEKNUM(CHPP_DELAY[[#This Row],[DATE]])</f>
        <v>52</v>
      </c>
      <c r="C1048" s="2" t="str">
        <f>UPPER(TEXT(MONTH(CHPP_DELAY[[#This Row],[DATE]])*29,"mmm"))</f>
        <v>JAN</v>
      </c>
      <c r="D1048" s="27">
        <f>YEAR(CHPP_DELAY[[#This Row],[DATE]])</f>
        <v>1900</v>
      </c>
      <c r="E1048" s="11">
        <f>(CHPP_DELAY[[#This Row],[START]]-CHPP_DELAY[[#This Row],[STOP]])*24</f>
        <v>0</v>
      </c>
      <c r="F1048" s="14" t="str" cm="1">
        <f t="array" ref="F1048">_xlfn.IFNA(_xlfn.IFS(CHPP_DELAY[[#This Row],[SCH MTN]]&lt;&gt;"","Scheduled",CHPP_DELAY[[#This Row],[UNSCH MTN]]&lt;&gt;"","Unscheduled"),"")</f>
        <v/>
      </c>
      <c r="G1048" s="26">
        <f>24*(DAY(EOMONTH(CHPP_DELAY[[#This Row],[DATE]],0)))</f>
        <v>744</v>
      </c>
      <c r="H1048" s="14">
        <v>0.85</v>
      </c>
      <c r="I1048" s="14">
        <v>0.9</v>
      </c>
      <c r="J1048" s="14"/>
      <c r="K1048" s="14"/>
      <c r="L1048" s="3"/>
      <c r="M1048" s="6"/>
      <c r="N1048" s="6"/>
      <c r="Q1048" s="11"/>
      <c r="AA1048" t="str" cm="1">
        <f t="array" ref="AA1048">_xlfn.IFS(AND(CHPP_DELAY[[#This Row],[Column1]]="",CHPP_DELAY[[#This Row],[Column2]]=""),"",CHPP_DELAY[[#This Row],[Column1]]&lt;&gt;"",CHPP_DELAY[[#This Row],[Column1]],CHPP_DELAY[[#This Row],[Column2]]&lt;&gt;"",CHPP_DELAY[[#This Row],[Column2]])</f>
        <v/>
      </c>
    </row>
    <row r="1049" spans="2:27" x14ac:dyDescent="0.25">
      <c r="B1049" s="7">
        <f>_xlfn.ISOWEEKNUM(CHPP_DELAY[[#This Row],[DATE]])</f>
        <v>52</v>
      </c>
      <c r="C1049" s="2" t="str">
        <f>UPPER(TEXT(MONTH(CHPP_DELAY[[#This Row],[DATE]])*29,"mmm"))</f>
        <v>JAN</v>
      </c>
      <c r="D1049" s="27">
        <f>YEAR(CHPP_DELAY[[#This Row],[DATE]])</f>
        <v>1900</v>
      </c>
      <c r="E1049" s="11">
        <f>(CHPP_DELAY[[#This Row],[START]]-CHPP_DELAY[[#This Row],[STOP]])*24</f>
        <v>0</v>
      </c>
      <c r="F1049" s="14" t="str" cm="1">
        <f t="array" ref="F1049">_xlfn.IFNA(_xlfn.IFS(CHPP_DELAY[[#This Row],[SCH MTN]]&lt;&gt;"","Scheduled",CHPP_DELAY[[#This Row],[UNSCH MTN]]&lt;&gt;"","Unscheduled"),"")</f>
        <v/>
      </c>
      <c r="G1049" s="26">
        <f>24*(DAY(EOMONTH(CHPP_DELAY[[#This Row],[DATE]],0)))</f>
        <v>744</v>
      </c>
      <c r="H1049" s="14">
        <v>0.85</v>
      </c>
      <c r="I1049" s="14">
        <v>0.9</v>
      </c>
      <c r="J1049" s="14"/>
      <c r="K1049" s="14"/>
      <c r="L1049" s="3"/>
      <c r="M1049" s="6"/>
      <c r="N1049" s="6"/>
      <c r="Q1049" s="11"/>
      <c r="AA1049" t="str" cm="1">
        <f t="array" ref="AA1049">_xlfn.IFS(AND(CHPP_DELAY[[#This Row],[Column1]]="",CHPP_DELAY[[#This Row],[Column2]]=""),"",CHPP_DELAY[[#This Row],[Column1]]&lt;&gt;"",CHPP_DELAY[[#This Row],[Column1]],CHPP_DELAY[[#This Row],[Column2]]&lt;&gt;"",CHPP_DELAY[[#This Row],[Column2]])</f>
        <v/>
      </c>
    </row>
    <row r="1050" spans="2:27" x14ac:dyDescent="0.25">
      <c r="B1050" s="7">
        <f>_xlfn.ISOWEEKNUM(CHPP_DELAY[[#This Row],[DATE]])</f>
        <v>52</v>
      </c>
      <c r="C1050" s="2" t="str">
        <f>UPPER(TEXT(MONTH(CHPP_DELAY[[#This Row],[DATE]])*29,"mmm"))</f>
        <v>JAN</v>
      </c>
      <c r="D1050" s="27">
        <f>YEAR(CHPP_DELAY[[#This Row],[DATE]])</f>
        <v>1900</v>
      </c>
      <c r="E1050" s="11">
        <f>(CHPP_DELAY[[#This Row],[START]]-CHPP_DELAY[[#This Row],[STOP]])*24</f>
        <v>0</v>
      </c>
      <c r="F1050" s="14" t="str" cm="1">
        <f t="array" ref="F1050">_xlfn.IFNA(_xlfn.IFS(CHPP_DELAY[[#This Row],[SCH MTN]]&lt;&gt;"","Scheduled",CHPP_DELAY[[#This Row],[UNSCH MTN]]&lt;&gt;"","Unscheduled"),"")</f>
        <v/>
      </c>
      <c r="G1050" s="26">
        <f>24*(DAY(EOMONTH(CHPP_DELAY[[#This Row],[DATE]],0)))</f>
        <v>744</v>
      </c>
      <c r="H1050" s="14">
        <v>0.85</v>
      </c>
      <c r="I1050" s="14">
        <v>0.9</v>
      </c>
      <c r="J1050" s="14"/>
      <c r="K1050" s="14"/>
      <c r="L1050" s="3"/>
      <c r="M1050" s="6"/>
      <c r="N1050" s="6"/>
      <c r="Q1050" s="11"/>
      <c r="AA1050" t="str" cm="1">
        <f t="array" ref="AA1050">_xlfn.IFS(AND(CHPP_DELAY[[#This Row],[Column1]]="",CHPP_DELAY[[#This Row],[Column2]]=""),"",CHPP_DELAY[[#This Row],[Column1]]&lt;&gt;"",CHPP_DELAY[[#This Row],[Column1]],CHPP_DELAY[[#This Row],[Column2]]&lt;&gt;"",CHPP_DELAY[[#This Row],[Column2]])</f>
        <v/>
      </c>
    </row>
    <row r="1051" spans="2:27" x14ac:dyDescent="0.25">
      <c r="B1051" s="7">
        <f>_xlfn.ISOWEEKNUM(CHPP_DELAY[[#This Row],[DATE]])</f>
        <v>52</v>
      </c>
      <c r="C1051" s="2" t="str">
        <f>UPPER(TEXT(MONTH(CHPP_DELAY[[#This Row],[DATE]])*29,"mmm"))</f>
        <v>JAN</v>
      </c>
      <c r="D1051" s="27">
        <f>YEAR(CHPP_DELAY[[#This Row],[DATE]])</f>
        <v>1900</v>
      </c>
      <c r="E1051" s="11">
        <f>(CHPP_DELAY[[#This Row],[START]]-CHPP_DELAY[[#This Row],[STOP]])*24</f>
        <v>0</v>
      </c>
      <c r="F1051" s="14" t="str" cm="1">
        <f t="array" ref="F1051">_xlfn.IFNA(_xlfn.IFS(CHPP_DELAY[[#This Row],[SCH MTN]]&lt;&gt;"","Scheduled",CHPP_DELAY[[#This Row],[UNSCH MTN]]&lt;&gt;"","Unscheduled"),"")</f>
        <v/>
      </c>
      <c r="G1051" s="26">
        <f>24*(DAY(EOMONTH(CHPP_DELAY[[#This Row],[DATE]],0)))</f>
        <v>744</v>
      </c>
      <c r="H1051" s="14">
        <v>0.85</v>
      </c>
      <c r="I1051" s="14">
        <v>0.9</v>
      </c>
      <c r="J1051" s="14"/>
      <c r="K1051" s="14"/>
      <c r="L1051" s="3"/>
      <c r="M1051" s="6"/>
      <c r="N1051" s="6"/>
      <c r="Q1051" s="11"/>
      <c r="AA1051" t="str" cm="1">
        <f t="array" ref="AA1051">_xlfn.IFS(AND(CHPP_DELAY[[#This Row],[Column1]]="",CHPP_DELAY[[#This Row],[Column2]]=""),"",CHPP_DELAY[[#This Row],[Column1]]&lt;&gt;"",CHPP_DELAY[[#This Row],[Column1]],CHPP_DELAY[[#This Row],[Column2]]&lt;&gt;"",CHPP_DELAY[[#This Row],[Column2]])</f>
        <v/>
      </c>
    </row>
    <row r="1052" spans="2:27" x14ac:dyDescent="0.25">
      <c r="B1052" s="7">
        <f>_xlfn.ISOWEEKNUM(CHPP_DELAY[[#This Row],[DATE]])</f>
        <v>52</v>
      </c>
      <c r="C1052" s="2" t="str">
        <f>UPPER(TEXT(MONTH(CHPP_DELAY[[#This Row],[DATE]])*29,"mmm"))</f>
        <v>JAN</v>
      </c>
      <c r="D1052" s="27">
        <f>YEAR(CHPP_DELAY[[#This Row],[DATE]])</f>
        <v>1900</v>
      </c>
      <c r="E1052" s="11">
        <f>(CHPP_DELAY[[#This Row],[START]]-CHPP_DELAY[[#This Row],[STOP]])*24</f>
        <v>0</v>
      </c>
      <c r="F1052" s="14" t="str" cm="1">
        <f t="array" ref="F1052">_xlfn.IFNA(_xlfn.IFS(CHPP_DELAY[[#This Row],[SCH MTN]]&lt;&gt;"","Scheduled",CHPP_DELAY[[#This Row],[UNSCH MTN]]&lt;&gt;"","Unscheduled"),"")</f>
        <v/>
      </c>
      <c r="G1052" s="26">
        <f>24*(DAY(EOMONTH(CHPP_DELAY[[#This Row],[DATE]],0)))</f>
        <v>744</v>
      </c>
      <c r="H1052" s="14">
        <v>0.85</v>
      </c>
      <c r="I1052" s="14">
        <v>0.9</v>
      </c>
      <c r="J1052" s="14"/>
      <c r="K1052" s="14"/>
      <c r="L1052" s="3"/>
      <c r="M1052" s="6"/>
      <c r="N1052" s="6"/>
      <c r="Q1052" s="11"/>
      <c r="AA1052" t="str" cm="1">
        <f t="array" ref="AA1052">_xlfn.IFS(AND(CHPP_DELAY[[#This Row],[Column1]]="",CHPP_DELAY[[#This Row],[Column2]]=""),"",CHPP_DELAY[[#This Row],[Column1]]&lt;&gt;"",CHPP_DELAY[[#This Row],[Column1]],CHPP_DELAY[[#This Row],[Column2]]&lt;&gt;"",CHPP_DELAY[[#This Row],[Column2]])</f>
        <v/>
      </c>
    </row>
    <row r="1053" spans="2:27" x14ac:dyDescent="0.25">
      <c r="B1053" s="7">
        <f>_xlfn.ISOWEEKNUM(CHPP_DELAY[[#This Row],[DATE]])</f>
        <v>52</v>
      </c>
      <c r="C1053" s="2" t="str">
        <f>UPPER(TEXT(MONTH(CHPP_DELAY[[#This Row],[DATE]])*29,"mmm"))</f>
        <v>JAN</v>
      </c>
      <c r="D1053" s="27">
        <f>YEAR(CHPP_DELAY[[#This Row],[DATE]])</f>
        <v>1900</v>
      </c>
      <c r="E1053" s="11">
        <f>(CHPP_DELAY[[#This Row],[START]]-CHPP_DELAY[[#This Row],[STOP]])*24</f>
        <v>0</v>
      </c>
      <c r="F1053" s="14" t="str" cm="1">
        <f t="array" ref="F1053">_xlfn.IFNA(_xlfn.IFS(CHPP_DELAY[[#This Row],[SCH MTN]]&lt;&gt;"","Scheduled",CHPP_DELAY[[#This Row],[UNSCH MTN]]&lt;&gt;"","Unscheduled"),"")</f>
        <v/>
      </c>
      <c r="G1053" s="26">
        <f>24*(DAY(EOMONTH(CHPP_DELAY[[#This Row],[DATE]],0)))</f>
        <v>744</v>
      </c>
      <c r="H1053" s="14">
        <v>0.85</v>
      </c>
      <c r="I1053" s="14">
        <v>0.9</v>
      </c>
      <c r="J1053" s="14"/>
      <c r="K1053" s="14"/>
      <c r="L1053" s="3"/>
      <c r="M1053" s="6"/>
      <c r="N1053" s="6"/>
      <c r="Q1053" s="11"/>
      <c r="AA1053" t="str" cm="1">
        <f t="array" ref="AA1053">_xlfn.IFS(AND(CHPP_DELAY[[#This Row],[Column1]]="",CHPP_DELAY[[#This Row],[Column2]]=""),"",CHPP_DELAY[[#This Row],[Column1]]&lt;&gt;"",CHPP_DELAY[[#This Row],[Column1]],CHPP_DELAY[[#This Row],[Column2]]&lt;&gt;"",CHPP_DELAY[[#This Row],[Column2]])</f>
        <v/>
      </c>
    </row>
    <row r="1054" spans="2:27" x14ac:dyDescent="0.25">
      <c r="B1054" s="7">
        <f>_xlfn.ISOWEEKNUM(CHPP_DELAY[[#This Row],[DATE]])</f>
        <v>52</v>
      </c>
      <c r="C1054" s="2" t="str">
        <f>UPPER(TEXT(MONTH(CHPP_DELAY[[#This Row],[DATE]])*29,"mmm"))</f>
        <v>JAN</v>
      </c>
      <c r="D1054" s="27">
        <f>YEAR(CHPP_DELAY[[#This Row],[DATE]])</f>
        <v>1900</v>
      </c>
      <c r="E1054" s="11">
        <f>(CHPP_DELAY[[#This Row],[START]]-CHPP_DELAY[[#This Row],[STOP]])*24</f>
        <v>0</v>
      </c>
      <c r="F1054" s="14" t="str" cm="1">
        <f t="array" ref="F1054">_xlfn.IFNA(_xlfn.IFS(CHPP_DELAY[[#This Row],[SCH MTN]]&lt;&gt;"","Scheduled",CHPP_DELAY[[#This Row],[UNSCH MTN]]&lt;&gt;"","Unscheduled"),"")</f>
        <v/>
      </c>
      <c r="G1054" s="26">
        <f>24*(DAY(EOMONTH(CHPP_DELAY[[#This Row],[DATE]],0)))</f>
        <v>744</v>
      </c>
      <c r="H1054" s="14">
        <v>0.85</v>
      </c>
      <c r="I1054" s="14">
        <v>0.9</v>
      </c>
      <c r="J1054" s="14"/>
      <c r="K1054" s="14"/>
      <c r="L1054" s="3"/>
      <c r="M1054" s="6"/>
      <c r="N1054" s="6"/>
      <c r="Q1054" s="11"/>
      <c r="AA1054" t="str" cm="1">
        <f t="array" ref="AA1054">_xlfn.IFS(AND(CHPP_DELAY[[#This Row],[Column1]]="",CHPP_DELAY[[#This Row],[Column2]]=""),"",CHPP_DELAY[[#This Row],[Column1]]&lt;&gt;"",CHPP_DELAY[[#This Row],[Column1]],CHPP_DELAY[[#This Row],[Column2]]&lt;&gt;"",CHPP_DELAY[[#This Row],[Column2]])</f>
        <v/>
      </c>
    </row>
    <row r="1055" spans="2:27" x14ac:dyDescent="0.25">
      <c r="B1055" s="7">
        <f>_xlfn.ISOWEEKNUM(CHPP_DELAY[[#This Row],[DATE]])</f>
        <v>52</v>
      </c>
      <c r="C1055" s="2" t="str">
        <f>UPPER(TEXT(MONTH(CHPP_DELAY[[#This Row],[DATE]])*29,"mmm"))</f>
        <v>JAN</v>
      </c>
      <c r="D1055" s="27">
        <f>YEAR(CHPP_DELAY[[#This Row],[DATE]])</f>
        <v>1900</v>
      </c>
      <c r="E1055" s="11">
        <f>(CHPP_DELAY[[#This Row],[START]]-CHPP_DELAY[[#This Row],[STOP]])*24</f>
        <v>0</v>
      </c>
      <c r="F1055" s="14" t="str" cm="1">
        <f t="array" ref="F1055">_xlfn.IFNA(_xlfn.IFS(CHPP_DELAY[[#This Row],[SCH MTN]]&lt;&gt;"","Scheduled",CHPP_DELAY[[#This Row],[UNSCH MTN]]&lt;&gt;"","Unscheduled"),"")</f>
        <v/>
      </c>
      <c r="G1055" s="26">
        <f>24*(DAY(EOMONTH(CHPP_DELAY[[#This Row],[DATE]],0)))</f>
        <v>744</v>
      </c>
      <c r="H1055" s="14">
        <v>0.85</v>
      </c>
      <c r="I1055" s="14">
        <v>0.9</v>
      </c>
      <c r="J1055" s="14"/>
      <c r="K1055" s="14"/>
      <c r="L1055" s="3"/>
      <c r="M1055" s="6"/>
      <c r="N1055" s="6"/>
      <c r="Q1055" s="11"/>
      <c r="AA1055" t="str" cm="1">
        <f t="array" ref="AA1055">_xlfn.IFS(AND(CHPP_DELAY[[#This Row],[Column1]]="",CHPP_DELAY[[#This Row],[Column2]]=""),"",CHPP_DELAY[[#This Row],[Column1]]&lt;&gt;"",CHPP_DELAY[[#This Row],[Column1]],CHPP_DELAY[[#This Row],[Column2]]&lt;&gt;"",CHPP_DELAY[[#This Row],[Column2]])</f>
        <v/>
      </c>
    </row>
    <row r="1056" spans="2:27" x14ac:dyDescent="0.25">
      <c r="B1056" s="7">
        <f>_xlfn.ISOWEEKNUM(CHPP_DELAY[[#This Row],[DATE]])</f>
        <v>52</v>
      </c>
      <c r="C1056" s="2" t="str">
        <f>UPPER(TEXT(MONTH(CHPP_DELAY[[#This Row],[DATE]])*29,"mmm"))</f>
        <v>JAN</v>
      </c>
      <c r="D1056" s="27">
        <f>YEAR(CHPP_DELAY[[#This Row],[DATE]])</f>
        <v>1900</v>
      </c>
      <c r="E1056" s="11">
        <f>(CHPP_DELAY[[#This Row],[START]]-CHPP_DELAY[[#This Row],[STOP]])*24</f>
        <v>0</v>
      </c>
      <c r="F1056" s="14" t="str" cm="1">
        <f t="array" ref="F1056">_xlfn.IFNA(_xlfn.IFS(CHPP_DELAY[[#This Row],[SCH MTN]]&lt;&gt;"","Scheduled",CHPP_DELAY[[#This Row],[UNSCH MTN]]&lt;&gt;"","Unscheduled"),"")</f>
        <v/>
      </c>
      <c r="G1056" s="26">
        <f>24*(DAY(EOMONTH(CHPP_DELAY[[#This Row],[DATE]],0)))</f>
        <v>744</v>
      </c>
      <c r="H1056" s="14">
        <v>0.85</v>
      </c>
      <c r="I1056" s="14">
        <v>0.9</v>
      </c>
      <c r="J1056" s="14"/>
      <c r="K1056" s="14"/>
      <c r="L1056" s="3"/>
      <c r="M1056" s="6"/>
      <c r="N1056" s="6"/>
      <c r="Q1056" s="11"/>
      <c r="AA1056" t="str" cm="1">
        <f t="array" ref="AA1056">_xlfn.IFS(AND(CHPP_DELAY[[#This Row],[Column1]]="",CHPP_DELAY[[#This Row],[Column2]]=""),"",CHPP_DELAY[[#This Row],[Column1]]&lt;&gt;"",CHPP_DELAY[[#This Row],[Column1]],CHPP_DELAY[[#This Row],[Column2]]&lt;&gt;"",CHPP_DELAY[[#This Row],[Column2]])</f>
        <v/>
      </c>
    </row>
    <row r="1057" spans="2:27" x14ac:dyDescent="0.25">
      <c r="B1057" s="7">
        <f>_xlfn.ISOWEEKNUM(CHPP_DELAY[[#This Row],[DATE]])</f>
        <v>52</v>
      </c>
      <c r="C1057" s="2" t="str">
        <f>UPPER(TEXT(MONTH(CHPP_DELAY[[#This Row],[DATE]])*29,"mmm"))</f>
        <v>JAN</v>
      </c>
      <c r="D1057" s="27">
        <f>YEAR(CHPP_DELAY[[#This Row],[DATE]])</f>
        <v>1900</v>
      </c>
      <c r="E1057" s="11">
        <f>(CHPP_DELAY[[#This Row],[START]]-CHPP_DELAY[[#This Row],[STOP]])*24</f>
        <v>0</v>
      </c>
      <c r="F1057" s="14" t="str" cm="1">
        <f t="array" ref="F1057">_xlfn.IFNA(_xlfn.IFS(CHPP_DELAY[[#This Row],[SCH MTN]]&lt;&gt;"","Scheduled",CHPP_DELAY[[#This Row],[UNSCH MTN]]&lt;&gt;"","Unscheduled"),"")</f>
        <v/>
      </c>
      <c r="G1057" s="26">
        <f>24*(DAY(EOMONTH(CHPP_DELAY[[#This Row],[DATE]],0)))</f>
        <v>744</v>
      </c>
      <c r="H1057" s="14">
        <v>0.85</v>
      </c>
      <c r="I1057" s="14">
        <v>0.9</v>
      </c>
      <c r="J1057" s="14"/>
      <c r="K1057" s="14"/>
      <c r="L1057" s="3"/>
      <c r="M1057" s="6"/>
      <c r="N1057" s="6"/>
      <c r="Q1057" s="11"/>
      <c r="AA1057" t="str" cm="1">
        <f t="array" ref="AA1057">_xlfn.IFS(AND(CHPP_DELAY[[#This Row],[Column1]]="",CHPP_DELAY[[#This Row],[Column2]]=""),"",CHPP_DELAY[[#This Row],[Column1]]&lt;&gt;"",CHPP_DELAY[[#This Row],[Column1]],CHPP_DELAY[[#This Row],[Column2]]&lt;&gt;"",CHPP_DELAY[[#This Row],[Column2]])</f>
        <v/>
      </c>
    </row>
    <row r="1058" spans="2:27" x14ac:dyDescent="0.25">
      <c r="B1058" s="7">
        <f>_xlfn.ISOWEEKNUM(CHPP_DELAY[[#This Row],[DATE]])</f>
        <v>52</v>
      </c>
      <c r="C1058" s="2" t="str">
        <f>UPPER(TEXT(MONTH(CHPP_DELAY[[#This Row],[DATE]])*29,"mmm"))</f>
        <v>JAN</v>
      </c>
      <c r="D1058" s="27">
        <f>YEAR(CHPP_DELAY[[#This Row],[DATE]])</f>
        <v>1900</v>
      </c>
      <c r="E1058" s="11">
        <f>(CHPP_DELAY[[#This Row],[START]]-CHPP_DELAY[[#This Row],[STOP]])*24</f>
        <v>0</v>
      </c>
      <c r="F1058" s="14" t="str" cm="1">
        <f t="array" ref="F1058">_xlfn.IFNA(_xlfn.IFS(CHPP_DELAY[[#This Row],[SCH MTN]]&lt;&gt;"","Scheduled",CHPP_DELAY[[#This Row],[UNSCH MTN]]&lt;&gt;"","Unscheduled"),"")</f>
        <v/>
      </c>
      <c r="G1058" s="26">
        <f>24*(DAY(EOMONTH(CHPP_DELAY[[#This Row],[DATE]],0)))</f>
        <v>744</v>
      </c>
      <c r="H1058" s="14">
        <v>0.85</v>
      </c>
      <c r="I1058" s="14">
        <v>0.9</v>
      </c>
      <c r="J1058" s="14"/>
      <c r="K1058" s="14"/>
      <c r="L1058" s="3"/>
      <c r="M1058" s="6"/>
      <c r="N1058" s="6"/>
      <c r="Q1058" s="11"/>
      <c r="AA1058" t="str" cm="1">
        <f t="array" ref="AA1058">_xlfn.IFS(AND(CHPP_DELAY[[#This Row],[Column1]]="",CHPP_DELAY[[#This Row],[Column2]]=""),"",CHPP_DELAY[[#This Row],[Column1]]&lt;&gt;"",CHPP_DELAY[[#This Row],[Column1]],CHPP_DELAY[[#This Row],[Column2]]&lt;&gt;"",CHPP_DELAY[[#This Row],[Column2]])</f>
        <v/>
      </c>
    </row>
    <row r="1059" spans="2:27" x14ac:dyDescent="0.25">
      <c r="B1059" s="7">
        <f>_xlfn.ISOWEEKNUM(CHPP_DELAY[[#This Row],[DATE]])</f>
        <v>52</v>
      </c>
      <c r="C1059" s="2" t="str">
        <f>UPPER(TEXT(MONTH(CHPP_DELAY[[#This Row],[DATE]])*29,"mmm"))</f>
        <v>JAN</v>
      </c>
      <c r="D1059" s="27">
        <f>YEAR(CHPP_DELAY[[#This Row],[DATE]])</f>
        <v>1900</v>
      </c>
      <c r="E1059" s="11">
        <f>(CHPP_DELAY[[#This Row],[START]]-CHPP_DELAY[[#This Row],[STOP]])*24</f>
        <v>0</v>
      </c>
      <c r="F1059" s="14" t="str" cm="1">
        <f t="array" ref="F1059">_xlfn.IFNA(_xlfn.IFS(CHPP_DELAY[[#This Row],[SCH MTN]]&lt;&gt;"","Scheduled",CHPP_DELAY[[#This Row],[UNSCH MTN]]&lt;&gt;"","Unscheduled"),"")</f>
        <v/>
      </c>
      <c r="G1059" s="26">
        <f>24*(DAY(EOMONTH(CHPP_DELAY[[#This Row],[DATE]],0)))</f>
        <v>744</v>
      </c>
      <c r="H1059" s="14">
        <v>0.85</v>
      </c>
      <c r="I1059" s="14">
        <v>0.9</v>
      </c>
      <c r="J1059" s="14"/>
      <c r="K1059" s="14"/>
      <c r="L1059" s="3"/>
      <c r="M1059" s="6"/>
      <c r="N1059" s="6"/>
      <c r="Q1059" s="11"/>
      <c r="AA1059" t="str" cm="1">
        <f t="array" ref="AA1059">_xlfn.IFS(AND(CHPP_DELAY[[#This Row],[Column1]]="",CHPP_DELAY[[#This Row],[Column2]]=""),"",CHPP_DELAY[[#This Row],[Column1]]&lt;&gt;"",CHPP_DELAY[[#This Row],[Column1]],CHPP_DELAY[[#This Row],[Column2]]&lt;&gt;"",CHPP_DELAY[[#This Row],[Column2]])</f>
        <v/>
      </c>
    </row>
    <row r="1060" spans="2:27" x14ac:dyDescent="0.25">
      <c r="B1060" s="7">
        <f>_xlfn.ISOWEEKNUM(CHPP_DELAY[[#This Row],[DATE]])</f>
        <v>52</v>
      </c>
      <c r="C1060" s="2" t="str">
        <f>UPPER(TEXT(MONTH(CHPP_DELAY[[#This Row],[DATE]])*29,"mmm"))</f>
        <v>JAN</v>
      </c>
      <c r="D1060" s="27">
        <f>YEAR(CHPP_DELAY[[#This Row],[DATE]])</f>
        <v>1900</v>
      </c>
      <c r="E1060" s="11">
        <f>(CHPP_DELAY[[#This Row],[START]]-CHPP_DELAY[[#This Row],[STOP]])*24</f>
        <v>0</v>
      </c>
      <c r="F1060" s="14" t="str" cm="1">
        <f t="array" ref="F1060">_xlfn.IFNA(_xlfn.IFS(CHPP_DELAY[[#This Row],[SCH MTN]]&lt;&gt;"","Scheduled",CHPP_DELAY[[#This Row],[UNSCH MTN]]&lt;&gt;"","Unscheduled"),"")</f>
        <v/>
      </c>
      <c r="G1060" s="26">
        <f>24*(DAY(EOMONTH(CHPP_DELAY[[#This Row],[DATE]],0)))</f>
        <v>744</v>
      </c>
      <c r="H1060" s="14">
        <v>0.85</v>
      </c>
      <c r="I1060" s="14">
        <v>0.9</v>
      </c>
      <c r="J1060" s="14"/>
      <c r="K1060" s="14"/>
      <c r="L1060" s="3"/>
      <c r="M1060" s="6"/>
      <c r="N1060" s="6"/>
      <c r="Q1060" s="11"/>
      <c r="AA1060" t="str" cm="1">
        <f t="array" ref="AA1060">_xlfn.IFS(AND(CHPP_DELAY[[#This Row],[Column1]]="",CHPP_DELAY[[#This Row],[Column2]]=""),"",CHPP_DELAY[[#This Row],[Column1]]&lt;&gt;"",CHPP_DELAY[[#This Row],[Column1]],CHPP_DELAY[[#This Row],[Column2]]&lt;&gt;"",CHPP_DELAY[[#This Row],[Column2]])</f>
        <v/>
      </c>
    </row>
    <row r="1061" spans="2:27" x14ac:dyDescent="0.25">
      <c r="B1061" s="7">
        <f>_xlfn.ISOWEEKNUM(CHPP_DELAY[[#This Row],[DATE]])</f>
        <v>52</v>
      </c>
      <c r="C1061" s="2" t="str">
        <f>UPPER(TEXT(MONTH(CHPP_DELAY[[#This Row],[DATE]])*29,"mmm"))</f>
        <v>JAN</v>
      </c>
      <c r="D1061" s="27">
        <f>YEAR(CHPP_DELAY[[#This Row],[DATE]])</f>
        <v>1900</v>
      </c>
      <c r="E1061" s="11">
        <f>(CHPP_DELAY[[#This Row],[START]]-CHPP_DELAY[[#This Row],[STOP]])*24</f>
        <v>0</v>
      </c>
      <c r="F1061" s="14" t="str" cm="1">
        <f t="array" ref="F1061">_xlfn.IFNA(_xlfn.IFS(CHPP_DELAY[[#This Row],[SCH MTN]]&lt;&gt;"","Scheduled",CHPP_DELAY[[#This Row],[UNSCH MTN]]&lt;&gt;"","Unscheduled"),"")</f>
        <v/>
      </c>
      <c r="G1061" s="26">
        <f>24*(DAY(EOMONTH(CHPP_DELAY[[#This Row],[DATE]],0)))</f>
        <v>744</v>
      </c>
      <c r="H1061" s="14">
        <v>0.85</v>
      </c>
      <c r="I1061" s="14">
        <v>0.9</v>
      </c>
      <c r="J1061" s="14"/>
      <c r="K1061" s="14"/>
      <c r="L1061" s="3"/>
      <c r="M1061" s="6"/>
      <c r="N1061" s="6"/>
      <c r="Q1061" s="11"/>
      <c r="AA1061" t="str" cm="1">
        <f t="array" ref="AA1061">_xlfn.IFS(AND(CHPP_DELAY[[#This Row],[Column1]]="",CHPP_DELAY[[#This Row],[Column2]]=""),"",CHPP_DELAY[[#This Row],[Column1]]&lt;&gt;"",CHPP_DELAY[[#This Row],[Column1]],CHPP_DELAY[[#This Row],[Column2]]&lt;&gt;"",CHPP_DELAY[[#This Row],[Column2]])</f>
        <v/>
      </c>
    </row>
    <row r="1062" spans="2:27" x14ac:dyDescent="0.25">
      <c r="B1062" s="7">
        <f>_xlfn.ISOWEEKNUM(CHPP_DELAY[[#This Row],[DATE]])</f>
        <v>52</v>
      </c>
      <c r="C1062" s="2" t="str">
        <f>UPPER(TEXT(MONTH(CHPP_DELAY[[#This Row],[DATE]])*29,"mmm"))</f>
        <v>JAN</v>
      </c>
      <c r="D1062" s="27">
        <f>YEAR(CHPP_DELAY[[#This Row],[DATE]])</f>
        <v>1900</v>
      </c>
      <c r="E1062" s="11">
        <f>(CHPP_DELAY[[#This Row],[START]]-CHPP_DELAY[[#This Row],[STOP]])*24</f>
        <v>0</v>
      </c>
      <c r="F1062" s="14" t="str" cm="1">
        <f t="array" ref="F1062">_xlfn.IFNA(_xlfn.IFS(CHPP_DELAY[[#This Row],[SCH MTN]]&lt;&gt;"","Scheduled",CHPP_DELAY[[#This Row],[UNSCH MTN]]&lt;&gt;"","Unscheduled"),"")</f>
        <v/>
      </c>
      <c r="G1062" s="26">
        <f>24*(DAY(EOMONTH(CHPP_DELAY[[#This Row],[DATE]],0)))</f>
        <v>744</v>
      </c>
      <c r="H1062" s="14">
        <v>0.85</v>
      </c>
      <c r="I1062" s="14">
        <v>0.9</v>
      </c>
      <c r="J1062" s="14"/>
      <c r="K1062" s="14"/>
      <c r="L1062" s="3"/>
      <c r="M1062" s="6"/>
      <c r="N1062" s="6"/>
      <c r="Q1062" s="11"/>
      <c r="AA1062" t="str" cm="1">
        <f t="array" ref="AA1062">_xlfn.IFS(AND(CHPP_DELAY[[#This Row],[Column1]]="",CHPP_DELAY[[#This Row],[Column2]]=""),"",CHPP_DELAY[[#This Row],[Column1]]&lt;&gt;"",CHPP_DELAY[[#This Row],[Column1]],CHPP_DELAY[[#This Row],[Column2]]&lt;&gt;"",CHPP_DELAY[[#This Row],[Column2]])</f>
        <v/>
      </c>
    </row>
    <row r="1063" spans="2:27" x14ac:dyDescent="0.25">
      <c r="B1063" s="7">
        <f>_xlfn.ISOWEEKNUM(CHPP_DELAY[[#This Row],[DATE]])</f>
        <v>52</v>
      </c>
      <c r="C1063" s="2" t="str">
        <f>UPPER(TEXT(MONTH(CHPP_DELAY[[#This Row],[DATE]])*29,"mmm"))</f>
        <v>JAN</v>
      </c>
      <c r="D1063" s="27">
        <f>YEAR(CHPP_DELAY[[#This Row],[DATE]])</f>
        <v>1900</v>
      </c>
      <c r="E1063" s="11">
        <f>(CHPP_DELAY[[#This Row],[START]]-CHPP_DELAY[[#This Row],[STOP]])*24</f>
        <v>0</v>
      </c>
      <c r="F1063" s="14" t="str" cm="1">
        <f t="array" ref="F1063">_xlfn.IFNA(_xlfn.IFS(CHPP_DELAY[[#This Row],[SCH MTN]]&lt;&gt;"","Scheduled",CHPP_DELAY[[#This Row],[UNSCH MTN]]&lt;&gt;"","Unscheduled"),"")</f>
        <v/>
      </c>
      <c r="G1063" s="26">
        <f>24*(DAY(EOMONTH(CHPP_DELAY[[#This Row],[DATE]],0)))</f>
        <v>744</v>
      </c>
      <c r="H1063" s="14">
        <v>0.85</v>
      </c>
      <c r="I1063" s="14">
        <v>0.9</v>
      </c>
      <c r="J1063" s="14"/>
      <c r="K1063" s="14"/>
      <c r="L1063" s="3"/>
      <c r="M1063" s="6"/>
      <c r="N1063" s="6"/>
      <c r="Q1063" s="11"/>
      <c r="AA1063" t="str" cm="1">
        <f t="array" ref="AA1063">_xlfn.IFS(AND(CHPP_DELAY[[#This Row],[Column1]]="",CHPP_DELAY[[#This Row],[Column2]]=""),"",CHPP_DELAY[[#This Row],[Column1]]&lt;&gt;"",CHPP_DELAY[[#This Row],[Column1]],CHPP_DELAY[[#This Row],[Column2]]&lt;&gt;"",CHPP_DELAY[[#This Row],[Column2]])</f>
        <v/>
      </c>
    </row>
    <row r="1064" spans="2:27" x14ac:dyDescent="0.25">
      <c r="B1064" s="7">
        <f>_xlfn.ISOWEEKNUM(CHPP_DELAY[[#This Row],[DATE]])</f>
        <v>52</v>
      </c>
      <c r="C1064" s="2" t="str">
        <f>UPPER(TEXT(MONTH(CHPP_DELAY[[#This Row],[DATE]])*29,"mmm"))</f>
        <v>JAN</v>
      </c>
      <c r="D1064" s="27">
        <f>YEAR(CHPP_DELAY[[#This Row],[DATE]])</f>
        <v>1900</v>
      </c>
      <c r="E1064" s="11">
        <f>(CHPP_DELAY[[#This Row],[START]]-CHPP_DELAY[[#This Row],[STOP]])*24</f>
        <v>0</v>
      </c>
      <c r="F1064" s="14" t="str" cm="1">
        <f t="array" ref="F1064">_xlfn.IFNA(_xlfn.IFS(CHPP_DELAY[[#This Row],[SCH MTN]]&lt;&gt;"","Scheduled",CHPP_DELAY[[#This Row],[UNSCH MTN]]&lt;&gt;"","Unscheduled"),"")</f>
        <v/>
      </c>
      <c r="G1064" s="26">
        <f>24*(DAY(EOMONTH(CHPP_DELAY[[#This Row],[DATE]],0)))</f>
        <v>744</v>
      </c>
      <c r="H1064" s="14">
        <v>0.85</v>
      </c>
      <c r="I1064" s="14">
        <v>0.9</v>
      </c>
      <c r="J1064" s="14"/>
      <c r="K1064" s="14"/>
      <c r="L1064" s="3"/>
      <c r="M1064" s="6"/>
      <c r="N1064" s="6"/>
      <c r="Q1064" s="11"/>
      <c r="AA1064" t="str" cm="1">
        <f t="array" ref="AA1064">_xlfn.IFS(AND(CHPP_DELAY[[#This Row],[Column1]]="",CHPP_DELAY[[#This Row],[Column2]]=""),"",CHPP_DELAY[[#This Row],[Column1]]&lt;&gt;"",CHPP_DELAY[[#This Row],[Column1]],CHPP_DELAY[[#This Row],[Column2]]&lt;&gt;"",CHPP_DELAY[[#This Row],[Column2]])</f>
        <v/>
      </c>
    </row>
    <row r="1065" spans="2:27" x14ac:dyDescent="0.25">
      <c r="B1065" s="7">
        <f>_xlfn.ISOWEEKNUM(CHPP_DELAY[[#This Row],[DATE]])</f>
        <v>52</v>
      </c>
      <c r="C1065" s="2" t="str">
        <f>UPPER(TEXT(MONTH(CHPP_DELAY[[#This Row],[DATE]])*29,"mmm"))</f>
        <v>JAN</v>
      </c>
      <c r="D1065" s="27">
        <f>YEAR(CHPP_DELAY[[#This Row],[DATE]])</f>
        <v>1900</v>
      </c>
      <c r="E1065" s="11">
        <f>(CHPP_DELAY[[#This Row],[START]]-CHPP_DELAY[[#This Row],[STOP]])*24</f>
        <v>0</v>
      </c>
      <c r="F1065" s="14" t="str" cm="1">
        <f t="array" ref="F1065">_xlfn.IFNA(_xlfn.IFS(CHPP_DELAY[[#This Row],[SCH MTN]]&lt;&gt;"","Scheduled",CHPP_DELAY[[#This Row],[UNSCH MTN]]&lt;&gt;"","Unscheduled"),"")</f>
        <v/>
      </c>
      <c r="G1065" s="26">
        <f>24*(DAY(EOMONTH(CHPP_DELAY[[#This Row],[DATE]],0)))</f>
        <v>744</v>
      </c>
      <c r="H1065" s="14">
        <v>0.85</v>
      </c>
      <c r="I1065" s="14">
        <v>0.9</v>
      </c>
      <c r="J1065" s="14"/>
      <c r="K1065" s="14"/>
      <c r="L1065" s="3"/>
      <c r="M1065" s="6"/>
      <c r="N1065" s="6"/>
      <c r="Q1065" s="11"/>
      <c r="AA1065" t="str" cm="1">
        <f t="array" ref="AA1065">_xlfn.IFS(AND(CHPP_DELAY[[#This Row],[Column1]]="",CHPP_DELAY[[#This Row],[Column2]]=""),"",CHPP_DELAY[[#This Row],[Column1]]&lt;&gt;"",CHPP_DELAY[[#This Row],[Column1]],CHPP_DELAY[[#This Row],[Column2]]&lt;&gt;"",CHPP_DELAY[[#This Row],[Column2]])</f>
        <v/>
      </c>
    </row>
    <row r="1066" spans="2:27" x14ac:dyDescent="0.25">
      <c r="B1066" s="7">
        <f>_xlfn.ISOWEEKNUM(CHPP_DELAY[[#This Row],[DATE]])</f>
        <v>52</v>
      </c>
      <c r="C1066" s="2" t="str">
        <f>UPPER(TEXT(MONTH(CHPP_DELAY[[#This Row],[DATE]])*29,"mmm"))</f>
        <v>JAN</v>
      </c>
      <c r="D1066" s="27">
        <f>YEAR(CHPP_DELAY[[#This Row],[DATE]])</f>
        <v>1900</v>
      </c>
      <c r="E1066" s="11">
        <f>(CHPP_DELAY[[#This Row],[START]]-CHPP_DELAY[[#This Row],[STOP]])*24</f>
        <v>0</v>
      </c>
      <c r="F1066" s="14" t="str" cm="1">
        <f t="array" ref="F1066">_xlfn.IFNA(_xlfn.IFS(CHPP_DELAY[[#This Row],[SCH MTN]]&lt;&gt;"","Scheduled",CHPP_DELAY[[#This Row],[UNSCH MTN]]&lt;&gt;"","Unscheduled"),"")</f>
        <v/>
      </c>
      <c r="G1066" s="26">
        <f>24*(DAY(EOMONTH(CHPP_DELAY[[#This Row],[DATE]],0)))</f>
        <v>744</v>
      </c>
      <c r="H1066" s="14">
        <v>0.85</v>
      </c>
      <c r="I1066" s="14">
        <v>0.9</v>
      </c>
      <c r="J1066" s="14"/>
      <c r="K1066" s="14"/>
      <c r="L1066" s="3"/>
      <c r="M1066" s="6"/>
      <c r="N1066" s="6"/>
      <c r="Q1066" s="11"/>
      <c r="AA1066" t="str" cm="1">
        <f t="array" ref="AA1066">_xlfn.IFS(AND(CHPP_DELAY[[#This Row],[Column1]]="",CHPP_DELAY[[#This Row],[Column2]]=""),"",CHPP_DELAY[[#This Row],[Column1]]&lt;&gt;"",CHPP_DELAY[[#This Row],[Column1]],CHPP_DELAY[[#This Row],[Column2]]&lt;&gt;"",CHPP_DELAY[[#This Row],[Column2]])</f>
        <v/>
      </c>
    </row>
    <row r="1067" spans="2:27" x14ac:dyDescent="0.25">
      <c r="B1067" s="7">
        <f>_xlfn.ISOWEEKNUM(CHPP_DELAY[[#This Row],[DATE]])</f>
        <v>52</v>
      </c>
      <c r="C1067" s="2" t="str">
        <f>UPPER(TEXT(MONTH(CHPP_DELAY[[#This Row],[DATE]])*29,"mmm"))</f>
        <v>JAN</v>
      </c>
      <c r="D1067" s="27">
        <f>YEAR(CHPP_DELAY[[#This Row],[DATE]])</f>
        <v>1900</v>
      </c>
      <c r="E1067" s="11">
        <f>(CHPP_DELAY[[#This Row],[START]]-CHPP_DELAY[[#This Row],[STOP]])*24</f>
        <v>0</v>
      </c>
      <c r="F1067" s="14" t="str" cm="1">
        <f t="array" ref="F1067">_xlfn.IFNA(_xlfn.IFS(CHPP_DELAY[[#This Row],[SCH MTN]]&lt;&gt;"","Scheduled",CHPP_DELAY[[#This Row],[UNSCH MTN]]&lt;&gt;"","Unscheduled"),"")</f>
        <v/>
      </c>
      <c r="G1067" s="26">
        <f>24*(DAY(EOMONTH(CHPP_DELAY[[#This Row],[DATE]],0)))</f>
        <v>744</v>
      </c>
      <c r="H1067" s="14">
        <v>0.85</v>
      </c>
      <c r="I1067" s="14">
        <v>0.9</v>
      </c>
      <c r="J1067" s="14"/>
      <c r="K1067" s="14"/>
      <c r="L1067" s="3"/>
      <c r="M1067" s="6"/>
      <c r="N1067" s="6"/>
      <c r="Q1067" s="11"/>
      <c r="AA1067" t="str" cm="1">
        <f t="array" ref="AA1067">_xlfn.IFS(AND(CHPP_DELAY[[#This Row],[Column1]]="",CHPP_DELAY[[#This Row],[Column2]]=""),"",CHPP_DELAY[[#This Row],[Column1]]&lt;&gt;"",CHPP_DELAY[[#This Row],[Column1]],CHPP_DELAY[[#This Row],[Column2]]&lt;&gt;"",CHPP_DELAY[[#This Row],[Column2]])</f>
        <v/>
      </c>
    </row>
    <row r="1068" spans="2:27" x14ac:dyDescent="0.25">
      <c r="B1068" s="7">
        <f>_xlfn.ISOWEEKNUM(CHPP_DELAY[[#This Row],[DATE]])</f>
        <v>52</v>
      </c>
      <c r="C1068" s="2" t="str">
        <f>UPPER(TEXT(MONTH(CHPP_DELAY[[#This Row],[DATE]])*29,"mmm"))</f>
        <v>JAN</v>
      </c>
      <c r="D1068" s="27">
        <f>YEAR(CHPP_DELAY[[#This Row],[DATE]])</f>
        <v>1900</v>
      </c>
      <c r="E1068" s="11">
        <f>(CHPP_DELAY[[#This Row],[START]]-CHPP_DELAY[[#This Row],[STOP]])*24</f>
        <v>0</v>
      </c>
      <c r="F1068" s="14" t="str" cm="1">
        <f t="array" ref="F1068">_xlfn.IFNA(_xlfn.IFS(CHPP_DELAY[[#This Row],[SCH MTN]]&lt;&gt;"","Scheduled",CHPP_DELAY[[#This Row],[UNSCH MTN]]&lt;&gt;"","Unscheduled"),"")</f>
        <v/>
      </c>
      <c r="G1068" s="26">
        <f>24*(DAY(EOMONTH(CHPP_DELAY[[#This Row],[DATE]],0)))</f>
        <v>744</v>
      </c>
      <c r="H1068" s="14">
        <v>0.85</v>
      </c>
      <c r="I1068" s="14">
        <v>0.9</v>
      </c>
      <c r="J1068" s="14"/>
      <c r="K1068" s="14"/>
      <c r="L1068" s="3"/>
      <c r="M1068" s="6"/>
      <c r="N1068" s="6"/>
      <c r="Q1068" s="11"/>
      <c r="AA1068" t="str" cm="1">
        <f t="array" ref="AA1068">_xlfn.IFS(AND(CHPP_DELAY[[#This Row],[Column1]]="",CHPP_DELAY[[#This Row],[Column2]]=""),"",CHPP_DELAY[[#This Row],[Column1]]&lt;&gt;"",CHPP_DELAY[[#This Row],[Column1]],CHPP_DELAY[[#This Row],[Column2]]&lt;&gt;"",CHPP_DELAY[[#This Row],[Column2]])</f>
        <v/>
      </c>
    </row>
    <row r="1069" spans="2:27" x14ac:dyDescent="0.25">
      <c r="B1069" s="7">
        <f>_xlfn.ISOWEEKNUM(CHPP_DELAY[[#This Row],[DATE]])</f>
        <v>52</v>
      </c>
      <c r="C1069" s="2" t="str">
        <f>UPPER(TEXT(MONTH(CHPP_DELAY[[#This Row],[DATE]])*29,"mmm"))</f>
        <v>JAN</v>
      </c>
      <c r="D1069" s="27">
        <f>YEAR(CHPP_DELAY[[#This Row],[DATE]])</f>
        <v>1900</v>
      </c>
      <c r="E1069" s="11">
        <f>(CHPP_DELAY[[#This Row],[START]]-CHPP_DELAY[[#This Row],[STOP]])*24</f>
        <v>0</v>
      </c>
      <c r="F1069" s="14" t="str" cm="1">
        <f t="array" ref="F1069">_xlfn.IFNA(_xlfn.IFS(CHPP_DELAY[[#This Row],[SCH MTN]]&lt;&gt;"","Scheduled",CHPP_DELAY[[#This Row],[UNSCH MTN]]&lt;&gt;"","Unscheduled"),"")</f>
        <v/>
      </c>
      <c r="G1069" s="26">
        <f>24*(DAY(EOMONTH(CHPP_DELAY[[#This Row],[DATE]],0)))</f>
        <v>744</v>
      </c>
      <c r="H1069" s="14">
        <v>0.85</v>
      </c>
      <c r="I1069" s="14">
        <v>0.9</v>
      </c>
      <c r="J1069" s="14"/>
      <c r="K1069" s="14"/>
      <c r="L1069" s="3"/>
      <c r="M1069" s="6"/>
      <c r="N1069" s="6"/>
      <c r="Q1069" s="11"/>
      <c r="AA1069" t="str" cm="1">
        <f t="array" ref="AA1069">_xlfn.IFS(AND(CHPP_DELAY[[#This Row],[Column1]]="",CHPP_DELAY[[#This Row],[Column2]]=""),"",CHPP_DELAY[[#This Row],[Column1]]&lt;&gt;"",CHPP_DELAY[[#This Row],[Column1]],CHPP_DELAY[[#This Row],[Column2]]&lt;&gt;"",CHPP_DELAY[[#This Row],[Column2]])</f>
        <v/>
      </c>
    </row>
    <row r="1070" spans="2:27" x14ac:dyDescent="0.25">
      <c r="B1070" s="7">
        <f>_xlfn.ISOWEEKNUM(CHPP_DELAY[[#This Row],[DATE]])</f>
        <v>52</v>
      </c>
      <c r="C1070" s="2" t="str">
        <f>UPPER(TEXT(MONTH(CHPP_DELAY[[#This Row],[DATE]])*29,"mmm"))</f>
        <v>JAN</v>
      </c>
      <c r="D1070" s="27">
        <f>YEAR(CHPP_DELAY[[#This Row],[DATE]])</f>
        <v>1900</v>
      </c>
      <c r="E1070" s="11">
        <f>(CHPP_DELAY[[#This Row],[START]]-CHPP_DELAY[[#This Row],[STOP]])*24</f>
        <v>0</v>
      </c>
      <c r="F1070" s="14" t="str" cm="1">
        <f t="array" ref="F1070">_xlfn.IFNA(_xlfn.IFS(CHPP_DELAY[[#This Row],[SCH MTN]]&lt;&gt;"","Scheduled",CHPP_DELAY[[#This Row],[UNSCH MTN]]&lt;&gt;"","Unscheduled"),"")</f>
        <v/>
      </c>
      <c r="G1070" s="26">
        <f>24*(DAY(EOMONTH(CHPP_DELAY[[#This Row],[DATE]],0)))</f>
        <v>744</v>
      </c>
      <c r="H1070" s="14">
        <v>0.85</v>
      </c>
      <c r="I1070" s="14">
        <v>0.9</v>
      </c>
      <c r="J1070" s="14"/>
      <c r="K1070" s="14"/>
      <c r="L1070" s="3"/>
      <c r="M1070" s="6"/>
      <c r="N1070" s="6"/>
      <c r="Q1070" s="11"/>
      <c r="AA1070" t="str" cm="1">
        <f t="array" ref="AA1070">_xlfn.IFS(AND(CHPP_DELAY[[#This Row],[Column1]]="",CHPP_DELAY[[#This Row],[Column2]]=""),"",CHPP_DELAY[[#This Row],[Column1]]&lt;&gt;"",CHPP_DELAY[[#This Row],[Column1]],CHPP_DELAY[[#This Row],[Column2]]&lt;&gt;"",CHPP_DELAY[[#This Row],[Column2]])</f>
        <v/>
      </c>
    </row>
    <row r="1071" spans="2:27" x14ac:dyDescent="0.25">
      <c r="B1071" s="7">
        <f>_xlfn.ISOWEEKNUM(CHPP_DELAY[[#This Row],[DATE]])</f>
        <v>52</v>
      </c>
      <c r="C1071" s="2" t="str">
        <f>UPPER(TEXT(MONTH(CHPP_DELAY[[#This Row],[DATE]])*29,"mmm"))</f>
        <v>JAN</v>
      </c>
      <c r="D1071" s="27">
        <f>YEAR(CHPP_DELAY[[#This Row],[DATE]])</f>
        <v>1900</v>
      </c>
      <c r="E1071" s="11">
        <f>(CHPP_DELAY[[#This Row],[START]]-CHPP_DELAY[[#This Row],[STOP]])*24</f>
        <v>0</v>
      </c>
      <c r="F1071" s="14" t="str" cm="1">
        <f t="array" ref="F1071">_xlfn.IFNA(_xlfn.IFS(CHPP_DELAY[[#This Row],[SCH MTN]]&lt;&gt;"","Scheduled",CHPP_DELAY[[#This Row],[UNSCH MTN]]&lt;&gt;"","Unscheduled"),"")</f>
        <v/>
      </c>
      <c r="G1071" s="26">
        <f>24*(DAY(EOMONTH(CHPP_DELAY[[#This Row],[DATE]],0)))</f>
        <v>744</v>
      </c>
      <c r="H1071" s="14">
        <v>0.85</v>
      </c>
      <c r="I1071" s="14">
        <v>0.9</v>
      </c>
      <c r="J1071" s="14"/>
      <c r="K1071" s="14"/>
      <c r="L1071" s="3"/>
      <c r="M1071" s="6"/>
      <c r="N1071" s="6"/>
      <c r="Q1071" s="11"/>
      <c r="AA1071" t="str" cm="1">
        <f t="array" ref="AA1071">_xlfn.IFS(AND(CHPP_DELAY[[#This Row],[Column1]]="",CHPP_DELAY[[#This Row],[Column2]]=""),"",CHPP_DELAY[[#This Row],[Column1]]&lt;&gt;"",CHPP_DELAY[[#This Row],[Column1]],CHPP_DELAY[[#This Row],[Column2]]&lt;&gt;"",CHPP_DELAY[[#This Row],[Column2]])</f>
        <v/>
      </c>
    </row>
    <row r="1072" spans="2:27" x14ac:dyDescent="0.25">
      <c r="B1072" s="7">
        <f>_xlfn.ISOWEEKNUM(CHPP_DELAY[[#This Row],[DATE]])</f>
        <v>52</v>
      </c>
      <c r="C1072" s="2" t="str">
        <f>UPPER(TEXT(MONTH(CHPP_DELAY[[#This Row],[DATE]])*29,"mmm"))</f>
        <v>JAN</v>
      </c>
      <c r="D1072" s="27">
        <f>YEAR(CHPP_DELAY[[#This Row],[DATE]])</f>
        <v>1900</v>
      </c>
      <c r="E1072" s="11">
        <f>(CHPP_DELAY[[#This Row],[START]]-CHPP_DELAY[[#This Row],[STOP]])*24</f>
        <v>0</v>
      </c>
      <c r="F1072" s="14" t="str" cm="1">
        <f t="array" ref="F1072">_xlfn.IFNA(_xlfn.IFS(CHPP_DELAY[[#This Row],[SCH MTN]]&lt;&gt;"","Scheduled",CHPP_DELAY[[#This Row],[UNSCH MTN]]&lt;&gt;"","Unscheduled"),"")</f>
        <v/>
      </c>
      <c r="G1072" s="26">
        <f>24*(DAY(EOMONTH(CHPP_DELAY[[#This Row],[DATE]],0)))</f>
        <v>744</v>
      </c>
      <c r="H1072" s="14">
        <v>0.85</v>
      </c>
      <c r="I1072" s="14">
        <v>0.9</v>
      </c>
      <c r="J1072" s="14"/>
      <c r="K1072" s="14"/>
      <c r="L1072" s="3"/>
      <c r="M1072" s="6"/>
      <c r="N1072" s="6"/>
      <c r="Q1072" s="11"/>
      <c r="AA1072" t="str" cm="1">
        <f t="array" ref="AA1072">_xlfn.IFS(AND(CHPP_DELAY[[#This Row],[Column1]]="",CHPP_DELAY[[#This Row],[Column2]]=""),"",CHPP_DELAY[[#This Row],[Column1]]&lt;&gt;"",CHPP_DELAY[[#This Row],[Column1]],CHPP_DELAY[[#This Row],[Column2]]&lt;&gt;"",CHPP_DELAY[[#This Row],[Column2]])</f>
        <v/>
      </c>
    </row>
    <row r="1073" spans="2:27" x14ac:dyDescent="0.25">
      <c r="B1073" s="7">
        <f>_xlfn.ISOWEEKNUM(CHPP_DELAY[[#This Row],[DATE]])</f>
        <v>52</v>
      </c>
      <c r="C1073" s="2" t="str">
        <f>UPPER(TEXT(MONTH(CHPP_DELAY[[#This Row],[DATE]])*29,"mmm"))</f>
        <v>JAN</v>
      </c>
      <c r="D1073" s="27">
        <f>YEAR(CHPP_DELAY[[#This Row],[DATE]])</f>
        <v>1900</v>
      </c>
      <c r="E1073" s="11">
        <f>(CHPP_DELAY[[#This Row],[START]]-CHPP_DELAY[[#This Row],[STOP]])*24</f>
        <v>0</v>
      </c>
      <c r="F1073" s="14" t="str" cm="1">
        <f t="array" ref="F1073">_xlfn.IFNA(_xlfn.IFS(CHPP_DELAY[[#This Row],[SCH MTN]]&lt;&gt;"","Scheduled",CHPP_DELAY[[#This Row],[UNSCH MTN]]&lt;&gt;"","Unscheduled"),"")</f>
        <v/>
      </c>
      <c r="G1073" s="26">
        <f>24*(DAY(EOMONTH(CHPP_DELAY[[#This Row],[DATE]],0)))</f>
        <v>744</v>
      </c>
      <c r="H1073" s="14">
        <v>0.85</v>
      </c>
      <c r="I1073" s="14">
        <v>0.9</v>
      </c>
      <c r="J1073" s="14"/>
      <c r="K1073" s="14"/>
      <c r="L1073" s="3"/>
      <c r="M1073" s="6"/>
      <c r="N1073" s="6"/>
      <c r="Q1073" s="11"/>
      <c r="AA1073" t="str" cm="1">
        <f t="array" ref="AA1073">_xlfn.IFS(AND(CHPP_DELAY[[#This Row],[Column1]]="",CHPP_DELAY[[#This Row],[Column2]]=""),"",CHPP_DELAY[[#This Row],[Column1]]&lt;&gt;"",CHPP_DELAY[[#This Row],[Column1]],CHPP_DELAY[[#This Row],[Column2]]&lt;&gt;"",CHPP_DELAY[[#This Row],[Column2]])</f>
        <v/>
      </c>
    </row>
    <row r="1074" spans="2:27" x14ac:dyDescent="0.25">
      <c r="B1074" s="7">
        <f>_xlfn.ISOWEEKNUM(CHPP_DELAY[[#This Row],[DATE]])</f>
        <v>52</v>
      </c>
      <c r="C1074" s="2" t="str">
        <f>UPPER(TEXT(MONTH(CHPP_DELAY[[#This Row],[DATE]])*29,"mmm"))</f>
        <v>JAN</v>
      </c>
      <c r="D1074" s="27">
        <f>YEAR(CHPP_DELAY[[#This Row],[DATE]])</f>
        <v>1900</v>
      </c>
      <c r="E1074" s="11">
        <f>(CHPP_DELAY[[#This Row],[START]]-CHPP_DELAY[[#This Row],[STOP]])*24</f>
        <v>0</v>
      </c>
      <c r="F1074" s="14" t="str" cm="1">
        <f t="array" ref="F1074">_xlfn.IFNA(_xlfn.IFS(CHPP_DELAY[[#This Row],[SCH MTN]]&lt;&gt;"","Scheduled",CHPP_DELAY[[#This Row],[UNSCH MTN]]&lt;&gt;"","Unscheduled"),"")</f>
        <v/>
      </c>
      <c r="G1074" s="26">
        <f>24*(DAY(EOMONTH(CHPP_DELAY[[#This Row],[DATE]],0)))</f>
        <v>744</v>
      </c>
      <c r="H1074" s="14">
        <v>0.85</v>
      </c>
      <c r="I1074" s="14">
        <v>0.9</v>
      </c>
      <c r="J1074" s="14"/>
      <c r="K1074" s="14"/>
      <c r="L1074" s="3"/>
      <c r="M1074" s="6"/>
      <c r="N1074" s="6"/>
      <c r="Q1074" s="11"/>
      <c r="AA1074" t="str" cm="1">
        <f t="array" ref="AA1074">_xlfn.IFS(AND(CHPP_DELAY[[#This Row],[Column1]]="",CHPP_DELAY[[#This Row],[Column2]]=""),"",CHPP_DELAY[[#This Row],[Column1]]&lt;&gt;"",CHPP_DELAY[[#This Row],[Column1]],CHPP_DELAY[[#This Row],[Column2]]&lt;&gt;"",CHPP_DELAY[[#This Row],[Column2]])</f>
        <v/>
      </c>
    </row>
    <row r="1075" spans="2:27" x14ac:dyDescent="0.25">
      <c r="B1075" s="7">
        <f>_xlfn.ISOWEEKNUM(CHPP_DELAY[[#This Row],[DATE]])</f>
        <v>52</v>
      </c>
      <c r="C1075" s="2" t="str">
        <f>UPPER(TEXT(MONTH(CHPP_DELAY[[#This Row],[DATE]])*29,"mmm"))</f>
        <v>JAN</v>
      </c>
      <c r="D1075" s="27">
        <f>YEAR(CHPP_DELAY[[#This Row],[DATE]])</f>
        <v>1900</v>
      </c>
      <c r="E1075" s="11">
        <f>(CHPP_DELAY[[#This Row],[START]]-CHPP_DELAY[[#This Row],[STOP]])*24</f>
        <v>0</v>
      </c>
      <c r="F1075" s="14" t="str" cm="1">
        <f t="array" ref="F1075">_xlfn.IFNA(_xlfn.IFS(CHPP_DELAY[[#This Row],[SCH MTN]]&lt;&gt;"","Scheduled",CHPP_DELAY[[#This Row],[UNSCH MTN]]&lt;&gt;"","Unscheduled"),"")</f>
        <v/>
      </c>
      <c r="G1075" s="26">
        <f>24*(DAY(EOMONTH(CHPP_DELAY[[#This Row],[DATE]],0)))</f>
        <v>744</v>
      </c>
      <c r="H1075" s="14">
        <v>0.85</v>
      </c>
      <c r="I1075" s="14">
        <v>0.9</v>
      </c>
      <c r="J1075" s="14"/>
      <c r="K1075" s="14"/>
      <c r="L1075" s="3"/>
      <c r="M1075" s="6"/>
      <c r="N1075" s="6"/>
      <c r="Q1075" s="11"/>
      <c r="AA1075" t="str" cm="1">
        <f t="array" ref="AA1075">_xlfn.IFS(AND(CHPP_DELAY[[#This Row],[Column1]]="",CHPP_DELAY[[#This Row],[Column2]]=""),"",CHPP_DELAY[[#This Row],[Column1]]&lt;&gt;"",CHPP_DELAY[[#This Row],[Column1]],CHPP_DELAY[[#This Row],[Column2]]&lt;&gt;"",CHPP_DELAY[[#This Row],[Column2]])</f>
        <v/>
      </c>
    </row>
    <row r="1076" spans="2:27" x14ac:dyDescent="0.25">
      <c r="B1076" s="7">
        <f>_xlfn.ISOWEEKNUM(CHPP_DELAY[[#This Row],[DATE]])</f>
        <v>52</v>
      </c>
      <c r="C1076" s="2" t="str">
        <f>UPPER(TEXT(MONTH(CHPP_DELAY[[#This Row],[DATE]])*29,"mmm"))</f>
        <v>JAN</v>
      </c>
      <c r="D1076" s="27">
        <f>YEAR(CHPP_DELAY[[#This Row],[DATE]])</f>
        <v>1900</v>
      </c>
      <c r="E1076" s="11">
        <f>(CHPP_DELAY[[#This Row],[START]]-CHPP_DELAY[[#This Row],[STOP]])*24</f>
        <v>0</v>
      </c>
      <c r="F1076" s="14" t="str" cm="1">
        <f t="array" ref="F1076">_xlfn.IFNA(_xlfn.IFS(CHPP_DELAY[[#This Row],[SCH MTN]]&lt;&gt;"","Scheduled",CHPP_DELAY[[#This Row],[UNSCH MTN]]&lt;&gt;"","Unscheduled"),"")</f>
        <v/>
      </c>
      <c r="G1076" s="26">
        <f>24*(DAY(EOMONTH(CHPP_DELAY[[#This Row],[DATE]],0)))</f>
        <v>744</v>
      </c>
      <c r="H1076" s="14">
        <v>0.85</v>
      </c>
      <c r="I1076" s="14">
        <v>0.9</v>
      </c>
      <c r="J1076" s="14"/>
      <c r="K1076" s="14"/>
      <c r="L1076" s="3"/>
      <c r="M1076" s="6"/>
      <c r="N1076" s="6"/>
      <c r="Q1076" s="11"/>
      <c r="AA1076" t="str" cm="1">
        <f t="array" ref="AA1076">_xlfn.IFS(AND(CHPP_DELAY[[#This Row],[Column1]]="",CHPP_DELAY[[#This Row],[Column2]]=""),"",CHPP_DELAY[[#This Row],[Column1]]&lt;&gt;"",CHPP_DELAY[[#This Row],[Column1]],CHPP_DELAY[[#This Row],[Column2]]&lt;&gt;"",CHPP_DELAY[[#This Row],[Column2]])</f>
        <v/>
      </c>
    </row>
    <row r="1077" spans="2:27" x14ac:dyDescent="0.25">
      <c r="B1077" s="7">
        <f>_xlfn.ISOWEEKNUM(CHPP_DELAY[[#This Row],[DATE]])</f>
        <v>52</v>
      </c>
      <c r="C1077" s="2" t="str">
        <f>UPPER(TEXT(MONTH(CHPP_DELAY[[#This Row],[DATE]])*29,"mmm"))</f>
        <v>JAN</v>
      </c>
      <c r="D1077" s="27">
        <f>YEAR(CHPP_DELAY[[#This Row],[DATE]])</f>
        <v>1900</v>
      </c>
      <c r="E1077" s="11">
        <f>(CHPP_DELAY[[#This Row],[START]]-CHPP_DELAY[[#This Row],[STOP]])*24</f>
        <v>0</v>
      </c>
      <c r="F1077" s="14" t="str" cm="1">
        <f t="array" ref="F1077">_xlfn.IFNA(_xlfn.IFS(CHPP_DELAY[[#This Row],[SCH MTN]]&lt;&gt;"","Scheduled",CHPP_DELAY[[#This Row],[UNSCH MTN]]&lt;&gt;"","Unscheduled"),"")</f>
        <v/>
      </c>
      <c r="G1077" s="26">
        <f>24*(DAY(EOMONTH(CHPP_DELAY[[#This Row],[DATE]],0)))</f>
        <v>744</v>
      </c>
      <c r="H1077" s="14">
        <v>0.85</v>
      </c>
      <c r="I1077" s="14">
        <v>0.9</v>
      </c>
      <c r="J1077" s="14"/>
      <c r="K1077" s="14"/>
      <c r="L1077" s="3"/>
      <c r="M1077" s="6"/>
      <c r="N1077" s="6"/>
      <c r="Q1077" s="11"/>
      <c r="AA1077" t="str" cm="1">
        <f t="array" ref="AA1077">_xlfn.IFS(AND(CHPP_DELAY[[#This Row],[Column1]]="",CHPP_DELAY[[#This Row],[Column2]]=""),"",CHPP_DELAY[[#This Row],[Column1]]&lt;&gt;"",CHPP_DELAY[[#This Row],[Column1]],CHPP_DELAY[[#This Row],[Column2]]&lt;&gt;"",CHPP_DELAY[[#This Row],[Column2]])</f>
        <v/>
      </c>
    </row>
    <row r="1078" spans="2:27" x14ac:dyDescent="0.25">
      <c r="B1078" s="7">
        <f>_xlfn.ISOWEEKNUM(CHPP_DELAY[[#This Row],[DATE]])</f>
        <v>52</v>
      </c>
      <c r="C1078" s="2" t="str">
        <f>UPPER(TEXT(MONTH(CHPP_DELAY[[#This Row],[DATE]])*29,"mmm"))</f>
        <v>JAN</v>
      </c>
      <c r="D1078" s="27">
        <f>YEAR(CHPP_DELAY[[#This Row],[DATE]])</f>
        <v>1900</v>
      </c>
      <c r="E1078" s="11">
        <f>(CHPP_DELAY[[#This Row],[START]]-CHPP_DELAY[[#This Row],[STOP]])*24</f>
        <v>0</v>
      </c>
      <c r="F1078" s="14" t="str" cm="1">
        <f t="array" ref="F1078">_xlfn.IFNA(_xlfn.IFS(CHPP_DELAY[[#This Row],[SCH MTN]]&lt;&gt;"","Scheduled",CHPP_DELAY[[#This Row],[UNSCH MTN]]&lt;&gt;"","Unscheduled"),"")</f>
        <v/>
      </c>
      <c r="G1078" s="26">
        <f>24*(DAY(EOMONTH(CHPP_DELAY[[#This Row],[DATE]],0)))</f>
        <v>744</v>
      </c>
      <c r="H1078" s="14">
        <v>0.85</v>
      </c>
      <c r="I1078" s="14">
        <v>0.9</v>
      </c>
      <c r="J1078" s="14"/>
      <c r="K1078" s="14"/>
      <c r="L1078" s="3"/>
      <c r="M1078" s="6"/>
      <c r="N1078" s="6"/>
      <c r="Q1078" s="11"/>
      <c r="AA1078" t="str" cm="1">
        <f t="array" ref="AA1078">_xlfn.IFS(AND(CHPP_DELAY[[#This Row],[Column1]]="",CHPP_DELAY[[#This Row],[Column2]]=""),"",CHPP_DELAY[[#This Row],[Column1]]&lt;&gt;"",CHPP_DELAY[[#This Row],[Column1]],CHPP_DELAY[[#This Row],[Column2]]&lt;&gt;"",CHPP_DELAY[[#This Row],[Column2]])</f>
        <v/>
      </c>
    </row>
    <row r="1079" spans="2:27" x14ac:dyDescent="0.25">
      <c r="B1079" s="7">
        <f>_xlfn.ISOWEEKNUM(CHPP_DELAY[[#This Row],[DATE]])</f>
        <v>52</v>
      </c>
      <c r="C1079" s="2" t="str">
        <f>UPPER(TEXT(MONTH(CHPP_DELAY[[#This Row],[DATE]])*29,"mmm"))</f>
        <v>JAN</v>
      </c>
      <c r="D1079" s="27">
        <f>YEAR(CHPP_DELAY[[#This Row],[DATE]])</f>
        <v>1900</v>
      </c>
      <c r="E1079" s="11">
        <f>(CHPP_DELAY[[#This Row],[START]]-CHPP_DELAY[[#This Row],[STOP]])*24</f>
        <v>0</v>
      </c>
      <c r="F1079" s="14" t="str" cm="1">
        <f t="array" ref="F1079">_xlfn.IFNA(_xlfn.IFS(CHPP_DELAY[[#This Row],[SCH MTN]]&lt;&gt;"","Scheduled",CHPP_DELAY[[#This Row],[UNSCH MTN]]&lt;&gt;"","Unscheduled"),"")</f>
        <v/>
      </c>
      <c r="G1079" s="26">
        <f>24*(DAY(EOMONTH(CHPP_DELAY[[#This Row],[DATE]],0)))</f>
        <v>744</v>
      </c>
      <c r="H1079" s="14">
        <v>0.85</v>
      </c>
      <c r="I1079" s="14">
        <v>0.9</v>
      </c>
      <c r="J1079" s="14"/>
      <c r="K1079" s="14"/>
      <c r="L1079" s="3"/>
      <c r="M1079" s="6"/>
      <c r="N1079" s="6"/>
      <c r="Q1079" s="11"/>
      <c r="AA1079" t="str" cm="1">
        <f t="array" ref="AA1079">_xlfn.IFS(AND(CHPP_DELAY[[#This Row],[Column1]]="",CHPP_DELAY[[#This Row],[Column2]]=""),"",CHPP_DELAY[[#This Row],[Column1]]&lt;&gt;"",CHPP_DELAY[[#This Row],[Column1]],CHPP_DELAY[[#This Row],[Column2]]&lt;&gt;"",CHPP_DELAY[[#This Row],[Column2]])</f>
        <v/>
      </c>
    </row>
    <row r="1080" spans="2:27" x14ac:dyDescent="0.25">
      <c r="B1080" s="7">
        <f>_xlfn.ISOWEEKNUM(CHPP_DELAY[[#This Row],[DATE]])</f>
        <v>52</v>
      </c>
      <c r="C1080" s="2" t="str">
        <f>UPPER(TEXT(MONTH(CHPP_DELAY[[#This Row],[DATE]])*29,"mmm"))</f>
        <v>JAN</v>
      </c>
      <c r="D1080" s="27">
        <f>YEAR(CHPP_DELAY[[#This Row],[DATE]])</f>
        <v>1900</v>
      </c>
      <c r="E1080" s="11">
        <f>(CHPP_DELAY[[#This Row],[START]]-CHPP_DELAY[[#This Row],[STOP]])*24</f>
        <v>0</v>
      </c>
      <c r="F1080" s="14" t="str" cm="1">
        <f t="array" ref="F1080">_xlfn.IFNA(_xlfn.IFS(CHPP_DELAY[[#This Row],[SCH MTN]]&lt;&gt;"","Scheduled",CHPP_DELAY[[#This Row],[UNSCH MTN]]&lt;&gt;"","Unscheduled"),"")</f>
        <v/>
      </c>
      <c r="G1080" s="26">
        <f>24*(DAY(EOMONTH(CHPP_DELAY[[#This Row],[DATE]],0)))</f>
        <v>744</v>
      </c>
      <c r="H1080" s="14">
        <v>0.85</v>
      </c>
      <c r="I1080" s="14">
        <v>0.9</v>
      </c>
      <c r="J1080" s="14"/>
      <c r="K1080" s="14"/>
      <c r="L1080" s="3"/>
      <c r="M1080" s="6"/>
      <c r="N1080" s="6"/>
      <c r="Q1080" s="11"/>
      <c r="AA1080" t="str" cm="1">
        <f t="array" ref="AA1080">_xlfn.IFS(AND(CHPP_DELAY[[#This Row],[Column1]]="",CHPP_DELAY[[#This Row],[Column2]]=""),"",CHPP_DELAY[[#This Row],[Column1]]&lt;&gt;"",CHPP_DELAY[[#This Row],[Column1]],CHPP_DELAY[[#This Row],[Column2]]&lt;&gt;"",CHPP_DELAY[[#This Row],[Column2]])</f>
        <v/>
      </c>
    </row>
    <row r="1081" spans="2:27" x14ac:dyDescent="0.25">
      <c r="B1081" s="7">
        <f>_xlfn.ISOWEEKNUM(CHPP_DELAY[[#This Row],[DATE]])</f>
        <v>52</v>
      </c>
      <c r="C1081" s="2" t="str">
        <f>UPPER(TEXT(MONTH(CHPP_DELAY[[#This Row],[DATE]])*29,"mmm"))</f>
        <v>JAN</v>
      </c>
      <c r="D1081" s="27">
        <f>YEAR(CHPP_DELAY[[#This Row],[DATE]])</f>
        <v>1900</v>
      </c>
      <c r="E1081" s="11">
        <f>(CHPP_DELAY[[#This Row],[START]]-CHPP_DELAY[[#This Row],[STOP]])*24</f>
        <v>0</v>
      </c>
      <c r="F1081" s="14" t="str" cm="1">
        <f t="array" ref="F1081">_xlfn.IFNA(_xlfn.IFS(CHPP_DELAY[[#This Row],[SCH MTN]]&lt;&gt;"","Scheduled",CHPP_DELAY[[#This Row],[UNSCH MTN]]&lt;&gt;"","Unscheduled"),"")</f>
        <v/>
      </c>
      <c r="G1081" s="26">
        <f>24*(DAY(EOMONTH(CHPP_DELAY[[#This Row],[DATE]],0)))</f>
        <v>744</v>
      </c>
      <c r="H1081" s="14">
        <v>0.85</v>
      </c>
      <c r="I1081" s="14">
        <v>0.9</v>
      </c>
      <c r="J1081" s="14"/>
      <c r="K1081" s="14"/>
      <c r="L1081" s="3"/>
      <c r="M1081" s="6"/>
      <c r="N1081" s="6"/>
      <c r="Q1081" s="11"/>
      <c r="AA1081" t="str" cm="1">
        <f t="array" ref="AA1081">_xlfn.IFS(AND(CHPP_DELAY[[#This Row],[Column1]]="",CHPP_DELAY[[#This Row],[Column2]]=""),"",CHPP_DELAY[[#This Row],[Column1]]&lt;&gt;"",CHPP_DELAY[[#This Row],[Column1]],CHPP_DELAY[[#This Row],[Column2]]&lt;&gt;"",CHPP_DELAY[[#This Row],[Column2]])</f>
        <v/>
      </c>
    </row>
    <row r="1082" spans="2:27" x14ac:dyDescent="0.25">
      <c r="B1082" s="7">
        <f>_xlfn.ISOWEEKNUM(CHPP_DELAY[[#This Row],[DATE]])</f>
        <v>52</v>
      </c>
      <c r="C1082" s="2" t="str">
        <f>UPPER(TEXT(MONTH(CHPP_DELAY[[#This Row],[DATE]])*29,"mmm"))</f>
        <v>JAN</v>
      </c>
      <c r="D1082" s="27">
        <f>YEAR(CHPP_DELAY[[#This Row],[DATE]])</f>
        <v>1900</v>
      </c>
      <c r="E1082" s="11">
        <f>(CHPP_DELAY[[#This Row],[START]]-CHPP_DELAY[[#This Row],[STOP]])*24</f>
        <v>0</v>
      </c>
      <c r="F1082" s="14" t="str" cm="1">
        <f t="array" ref="F1082">_xlfn.IFNA(_xlfn.IFS(CHPP_DELAY[[#This Row],[SCH MTN]]&lt;&gt;"","Scheduled",CHPP_DELAY[[#This Row],[UNSCH MTN]]&lt;&gt;"","Unscheduled"),"")</f>
        <v/>
      </c>
      <c r="G1082" s="26">
        <f>24*(DAY(EOMONTH(CHPP_DELAY[[#This Row],[DATE]],0)))</f>
        <v>744</v>
      </c>
      <c r="H1082" s="14">
        <v>0.85</v>
      </c>
      <c r="I1082" s="14">
        <v>0.9</v>
      </c>
      <c r="J1082" s="14"/>
      <c r="K1082" s="14"/>
      <c r="L1082" s="3"/>
      <c r="M1082" s="6"/>
      <c r="N1082" s="6"/>
      <c r="Q1082" s="11"/>
      <c r="AA1082" t="str" cm="1">
        <f t="array" ref="AA1082">_xlfn.IFS(AND(CHPP_DELAY[[#This Row],[Column1]]="",CHPP_DELAY[[#This Row],[Column2]]=""),"",CHPP_DELAY[[#This Row],[Column1]]&lt;&gt;"",CHPP_DELAY[[#This Row],[Column1]],CHPP_DELAY[[#This Row],[Column2]]&lt;&gt;"",CHPP_DELAY[[#This Row],[Column2]])</f>
        <v/>
      </c>
    </row>
    <row r="1083" spans="2:27" x14ac:dyDescent="0.25">
      <c r="B1083" s="7">
        <f>_xlfn.ISOWEEKNUM(CHPP_DELAY[[#This Row],[DATE]])</f>
        <v>52</v>
      </c>
      <c r="C1083" s="2" t="str">
        <f>UPPER(TEXT(MONTH(CHPP_DELAY[[#This Row],[DATE]])*29,"mmm"))</f>
        <v>JAN</v>
      </c>
      <c r="D1083" s="27">
        <f>YEAR(CHPP_DELAY[[#This Row],[DATE]])</f>
        <v>1900</v>
      </c>
      <c r="E1083" s="11">
        <f>(CHPP_DELAY[[#This Row],[START]]-CHPP_DELAY[[#This Row],[STOP]])*24</f>
        <v>0</v>
      </c>
      <c r="F1083" s="14" t="str" cm="1">
        <f t="array" ref="F1083">_xlfn.IFNA(_xlfn.IFS(CHPP_DELAY[[#This Row],[SCH MTN]]&lt;&gt;"","Scheduled",CHPP_DELAY[[#This Row],[UNSCH MTN]]&lt;&gt;"","Unscheduled"),"")</f>
        <v/>
      </c>
      <c r="G1083" s="26">
        <f>24*(DAY(EOMONTH(CHPP_DELAY[[#This Row],[DATE]],0)))</f>
        <v>744</v>
      </c>
      <c r="H1083" s="14">
        <v>0.85</v>
      </c>
      <c r="I1083" s="14">
        <v>0.9</v>
      </c>
      <c r="J1083" s="14"/>
      <c r="K1083" s="14"/>
      <c r="L1083" s="3"/>
      <c r="M1083" s="6"/>
      <c r="N1083" s="6"/>
      <c r="Q1083" s="11"/>
      <c r="AA1083" t="str" cm="1">
        <f t="array" ref="AA1083">_xlfn.IFS(AND(CHPP_DELAY[[#This Row],[Column1]]="",CHPP_DELAY[[#This Row],[Column2]]=""),"",CHPP_DELAY[[#This Row],[Column1]]&lt;&gt;"",CHPP_DELAY[[#This Row],[Column1]],CHPP_DELAY[[#This Row],[Column2]]&lt;&gt;"",CHPP_DELAY[[#This Row],[Column2]])</f>
        <v/>
      </c>
    </row>
    <row r="1084" spans="2:27" x14ac:dyDescent="0.25">
      <c r="B1084" s="7">
        <f>_xlfn.ISOWEEKNUM(CHPP_DELAY[[#This Row],[DATE]])</f>
        <v>52</v>
      </c>
      <c r="C1084" s="2" t="str">
        <f>UPPER(TEXT(MONTH(CHPP_DELAY[[#This Row],[DATE]])*29,"mmm"))</f>
        <v>JAN</v>
      </c>
      <c r="D1084" s="27">
        <f>YEAR(CHPP_DELAY[[#This Row],[DATE]])</f>
        <v>1900</v>
      </c>
      <c r="E1084" s="11">
        <f>(CHPP_DELAY[[#This Row],[START]]-CHPP_DELAY[[#This Row],[STOP]])*24</f>
        <v>0</v>
      </c>
      <c r="F1084" s="14" t="str" cm="1">
        <f t="array" ref="F1084">_xlfn.IFNA(_xlfn.IFS(CHPP_DELAY[[#This Row],[SCH MTN]]&lt;&gt;"","Scheduled",CHPP_DELAY[[#This Row],[UNSCH MTN]]&lt;&gt;"","Unscheduled"),"")</f>
        <v/>
      </c>
      <c r="G1084" s="26">
        <f>24*(DAY(EOMONTH(CHPP_DELAY[[#This Row],[DATE]],0)))</f>
        <v>744</v>
      </c>
      <c r="H1084" s="14">
        <v>0.85</v>
      </c>
      <c r="I1084" s="14">
        <v>0.9</v>
      </c>
      <c r="J1084" s="14"/>
      <c r="K1084" s="14"/>
      <c r="L1084" s="3"/>
      <c r="M1084" s="6"/>
      <c r="N1084" s="6"/>
      <c r="Q1084" s="11"/>
      <c r="AA1084" t="str" cm="1">
        <f t="array" ref="AA1084">_xlfn.IFS(AND(CHPP_DELAY[[#This Row],[Column1]]="",CHPP_DELAY[[#This Row],[Column2]]=""),"",CHPP_DELAY[[#This Row],[Column1]]&lt;&gt;"",CHPP_DELAY[[#This Row],[Column1]],CHPP_DELAY[[#This Row],[Column2]]&lt;&gt;"",CHPP_DELAY[[#This Row],[Column2]])</f>
        <v/>
      </c>
    </row>
    <row r="1085" spans="2:27" x14ac:dyDescent="0.25">
      <c r="B1085" s="7">
        <f>_xlfn.ISOWEEKNUM(CHPP_DELAY[[#This Row],[DATE]])</f>
        <v>52</v>
      </c>
      <c r="C1085" s="2" t="str">
        <f>UPPER(TEXT(MONTH(CHPP_DELAY[[#This Row],[DATE]])*29,"mmm"))</f>
        <v>JAN</v>
      </c>
      <c r="D1085" s="27">
        <f>YEAR(CHPP_DELAY[[#This Row],[DATE]])</f>
        <v>1900</v>
      </c>
      <c r="E1085" s="11">
        <f>(CHPP_DELAY[[#This Row],[START]]-CHPP_DELAY[[#This Row],[STOP]])*24</f>
        <v>0</v>
      </c>
      <c r="F1085" s="14" t="str" cm="1">
        <f t="array" ref="F1085">_xlfn.IFNA(_xlfn.IFS(CHPP_DELAY[[#This Row],[SCH MTN]]&lt;&gt;"","Scheduled",CHPP_DELAY[[#This Row],[UNSCH MTN]]&lt;&gt;"","Unscheduled"),"")</f>
        <v/>
      </c>
      <c r="G1085" s="26">
        <f>24*(DAY(EOMONTH(CHPP_DELAY[[#This Row],[DATE]],0)))</f>
        <v>744</v>
      </c>
      <c r="H1085" s="14">
        <v>0.85</v>
      </c>
      <c r="I1085" s="14">
        <v>0.9</v>
      </c>
      <c r="J1085" s="14"/>
      <c r="K1085" s="14"/>
      <c r="L1085" s="3"/>
      <c r="M1085" s="6"/>
      <c r="N1085" s="6"/>
      <c r="Q1085" s="11"/>
      <c r="AA1085" t="str" cm="1">
        <f t="array" ref="AA1085">_xlfn.IFS(AND(CHPP_DELAY[[#This Row],[Column1]]="",CHPP_DELAY[[#This Row],[Column2]]=""),"",CHPP_DELAY[[#This Row],[Column1]]&lt;&gt;"",CHPP_DELAY[[#This Row],[Column1]],CHPP_DELAY[[#This Row],[Column2]]&lt;&gt;"",CHPP_DELAY[[#This Row],[Column2]])</f>
        <v/>
      </c>
    </row>
    <row r="1086" spans="2:27" x14ac:dyDescent="0.25">
      <c r="B1086" s="7">
        <f>_xlfn.ISOWEEKNUM(CHPP_DELAY[[#This Row],[DATE]])</f>
        <v>52</v>
      </c>
      <c r="C1086" s="2" t="str">
        <f>UPPER(TEXT(MONTH(CHPP_DELAY[[#This Row],[DATE]])*29,"mmm"))</f>
        <v>JAN</v>
      </c>
      <c r="D1086" s="27">
        <f>YEAR(CHPP_DELAY[[#This Row],[DATE]])</f>
        <v>1900</v>
      </c>
      <c r="E1086" s="11">
        <f>(CHPP_DELAY[[#This Row],[START]]-CHPP_DELAY[[#This Row],[STOP]])*24</f>
        <v>0</v>
      </c>
      <c r="F1086" s="14" t="str" cm="1">
        <f t="array" ref="F1086">_xlfn.IFNA(_xlfn.IFS(CHPP_DELAY[[#This Row],[SCH MTN]]&lt;&gt;"","Scheduled",CHPP_DELAY[[#This Row],[UNSCH MTN]]&lt;&gt;"","Unscheduled"),"")</f>
        <v/>
      </c>
      <c r="G1086" s="26">
        <f>24*(DAY(EOMONTH(CHPP_DELAY[[#This Row],[DATE]],0)))</f>
        <v>744</v>
      </c>
      <c r="H1086" s="14">
        <v>0.85</v>
      </c>
      <c r="I1086" s="14">
        <v>0.9</v>
      </c>
      <c r="J1086" s="14"/>
      <c r="K1086" s="14"/>
      <c r="L1086" s="3"/>
      <c r="M1086" s="6"/>
      <c r="N1086" s="6"/>
      <c r="Q1086" s="11"/>
      <c r="AA1086" t="str" cm="1">
        <f t="array" ref="AA1086">_xlfn.IFS(AND(CHPP_DELAY[[#This Row],[Column1]]="",CHPP_DELAY[[#This Row],[Column2]]=""),"",CHPP_DELAY[[#This Row],[Column1]]&lt;&gt;"",CHPP_DELAY[[#This Row],[Column1]],CHPP_DELAY[[#This Row],[Column2]]&lt;&gt;"",CHPP_DELAY[[#This Row],[Column2]])</f>
        <v/>
      </c>
    </row>
    <row r="1087" spans="2:27" x14ac:dyDescent="0.25">
      <c r="B1087" s="7">
        <f>_xlfn.ISOWEEKNUM(CHPP_DELAY[[#This Row],[DATE]])</f>
        <v>52</v>
      </c>
      <c r="C1087" s="2" t="str">
        <f>UPPER(TEXT(MONTH(CHPP_DELAY[[#This Row],[DATE]])*29,"mmm"))</f>
        <v>JAN</v>
      </c>
      <c r="D1087" s="27">
        <f>YEAR(CHPP_DELAY[[#This Row],[DATE]])</f>
        <v>1900</v>
      </c>
      <c r="E1087" s="11">
        <f>(CHPP_DELAY[[#This Row],[START]]-CHPP_DELAY[[#This Row],[STOP]])*24</f>
        <v>0</v>
      </c>
      <c r="F1087" s="14" t="str" cm="1">
        <f t="array" ref="F1087">_xlfn.IFNA(_xlfn.IFS(CHPP_DELAY[[#This Row],[SCH MTN]]&lt;&gt;"","Scheduled",CHPP_DELAY[[#This Row],[UNSCH MTN]]&lt;&gt;"","Unscheduled"),"")</f>
        <v/>
      </c>
      <c r="G1087" s="26">
        <f>24*(DAY(EOMONTH(CHPP_DELAY[[#This Row],[DATE]],0)))</f>
        <v>744</v>
      </c>
      <c r="H1087" s="14">
        <v>0.85</v>
      </c>
      <c r="I1087" s="14">
        <v>0.9</v>
      </c>
      <c r="J1087" s="14"/>
      <c r="K1087" s="14"/>
      <c r="L1087" s="3"/>
      <c r="M1087" s="6"/>
      <c r="N1087" s="6"/>
      <c r="Q1087" s="11"/>
      <c r="AA1087" t="str" cm="1">
        <f t="array" ref="AA1087">_xlfn.IFS(AND(CHPP_DELAY[[#This Row],[Column1]]="",CHPP_DELAY[[#This Row],[Column2]]=""),"",CHPP_DELAY[[#This Row],[Column1]]&lt;&gt;"",CHPP_DELAY[[#This Row],[Column1]],CHPP_DELAY[[#This Row],[Column2]]&lt;&gt;"",CHPP_DELAY[[#This Row],[Column2]])</f>
        <v/>
      </c>
    </row>
    <row r="1088" spans="2:27" x14ac:dyDescent="0.25">
      <c r="B1088" s="7">
        <f>_xlfn.ISOWEEKNUM(CHPP_DELAY[[#This Row],[DATE]])</f>
        <v>52</v>
      </c>
      <c r="C1088" s="2" t="str">
        <f>UPPER(TEXT(MONTH(CHPP_DELAY[[#This Row],[DATE]])*29,"mmm"))</f>
        <v>JAN</v>
      </c>
      <c r="D1088" s="27">
        <f>YEAR(CHPP_DELAY[[#This Row],[DATE]])</f>
        <v>1900</v>
      </c>
      <c r="E1088" s="11">
        <f>(CHPP_DELAY[[#This Row],[START]]-CHPP_DELAY[[#This Row],[STOP]])*24</f>
        <v>0</v>
      </c>
      <c r="F1088" s="14" t="str" cm="1">
        <f t="array" ref="F1088">_xlfn.IFNA(_xlfn.IFS(CHPP_DELAY[[#This Row],[SCH MTN]]&lt;&gt;"","Scheduled",CHPP_DELAY[[#This Row],[UNSCH MTN]]&lt;&gt;"","Unscheduled"),"")</f>
        <v/>
      </c>
      <c r="G1088" s="26">
        <f>24*(DAY(EOMONTH(CHPP_DELAY[[#This Row],[DATE]],0)))</f>
        <v>744</v>
      </c>
      <c r="H1088" s="14">
        <v>0.85</v>
      </c>
      <c r="I1088" s="14">
        <v>0.9</v>
      </c>
      <c r="J1088" s="14"/>
      <c r="K1088" s="14"/>
      <c r="L1088" s="3"/>
      <c r="M1088" s="6"/>
      <c r="N1088" s="6"/>
      <c r="Q1088" s="11"/>
      <c r="AA1088" t="str" cm="1">
        <f t="array" ref="AA1088">_xlfn.IFS(AND(CHPP_DELAY[[#This Row],[Column1]]="",CHPP_DELAY[[#This Row],[Column2]]=""),"",CHPP_DELAY[[#This Row],[Column1]]&lt;&gt;"",CHPP_DELAY[[#This Row],[Column1]],CHPP_DELAY[[#This Row],[Column2]]&lt;&gt;"",CHPP_DELAY[[#This Row],[Column2]])</f>
        <v/>
      </c>
    </row>
    <row r="1089" spans="2:27" x14ac:dyDescent="0.25">
      <c r="B1089" s="7">
        <f>_xlfn.ISOWEEKNUM(CHPP_DELAY[[#This Row],[DATE]])</f>
        <v>52</v>
      </c>
      <c r="C1089" s="2" t="str">
        <f>UPPER(TEXT(MONTH(CHPP_DELAY[[#This Row],[DATE]])*29,"mmm"))</f>
        <v>JAN</v>
      </c>
      <c r="D1089" s="27">
        <f>YEAR(CHPP_DELAY[[#This Row],[DATE]])</f>
        <v>1900</v>
      </c>
      <c r="E1089" s="11">
        <f>(CHPP_DELAY[[#This Row],[START]]-CHPP_DELAY[[#This Row],[STOP]])*24</f>
        <v>0</v>
      </c>
      <c r="F1089" s="14" t="str" cm="1">
        <f t="array" ref="F1089">_xlfn.IFNA(_xlfn.IFS(CHPP_DELAY[[#This Row],[SCH MTN]]&lt;&gt;"","Scheduled",CHPP_DELAY[[#This Row],[UNSCH MTN]]&lt;&gt;"","Unscheduled"),"")</f>
        <v/>
      </c>
      <c r="G1089" s="26">
        <f>24*(DAY(EOMONTH(CHPP_DELAY[[#This Row],[DATE]],0)))</f>
        <v>744</v>
      </c>
      <c r="H1089" s="14">
        <v>0.85</v>
      </c>
      <c r="I1089" s="14">
        <v>0.9</v>
      </c>
      <c r="J1089" s="14"/>
      <c r="K1089" s="14"/>
      <c r="L1089" s="3"/>
      <c r="M1089" s="6"/>
      <c r="N1089" s="6"/>
      <c r="Q1089" s="11"/>
      <c r="AA1089" t="str" cm="1">
        <f t="array" ref="AA1089">_xlfn.IFS(AND(CHPP_DELAY[[#This Row],[Column1]]="",CHPP_DELAY[[#This Row],[Column2]]=""),"",CHPP_DELAY[[#This Row],[Column1]]&lt;&gt;"",CHPP_DELAY[[#This Row],[Column1]],CHPP_DELAY[[#This Row],[Column2]]&lt;&gt;"",CHPP_DELAY[[#This Row],[Column2]])</f>
        <v/>
      </c>
    </row>
    <row r="1090" spans="2:27" x14ac:dyDescent="0.25">
      <c r="B1090" s="7">
        <f>_xlfn.ISOWEEKNUM(CHPP_DELAY[[#This Row],[DATE]])</f>
        <v>52</v>
      </c>
      <c r="C1090" s="2" t="str">
        <f>UPPER(TEXT(MONTH(CHPP_DELAY[[#This Row],[DATE]])*29,"mmm"))</f>
        <v>JAN</v>
      </c>
      <c r="D1090" s="27">
        <f>YEAR(CHPP_DELAY[[#This Row],[DATE]])</f>
        <v>1900</v>
      </c>
      <c r="E1090" s="11">
        <f>(CHPP_DELAY[[#This Row],[START]]-CHPP_DELAY[[#This Row],[STOP]])*24</f>
        <v>0</v>
      </c>
      <c r="F1090" s="14" t="str" cm="1">
        <f t="array" ref="F1090">_xlfn.IFNA(_xlfn.IFS(CHPP_DELAY[[#This Row],[SCH MTN]]&lt;&gt;"","Scheduled",CHPP_DELAY[[#This Row],[UNSCH MTN]]&lt;&gt;"","Unscheduled"),"")</f>
        <v/>
      </c>
      <c r="G1090" s="26">
        <f>24*(DAY(EOMONTH(CHPP_DELAY[[#This Row],[DATE]],0)))</f>
        <v>744</v>
      </c>
      <c r="H1090" s="14">
        <v>0.85</v>
      </c>
      <c r="I1090" s="14">
        <v>0.9</v>
      </c>
      <c r="J1090" s="14"/>
      <c r="K1090" s="14"/>
      <c r="L1090" s="3"/>
      <c r="M1090" s="6"/>
      <c r="N1090" s="6"/>
      <c r="Q1090" s="11"/>
      <c r="AA1090" t="str" cm="1">
        <f t="array" ref="AA1090">_xlfn.IFS(AND(CHPP_DELAY[[#This Row],[Column1]]="",CHPP_DELAY[[#This Row],[Column2]]=""),"",CHPP_DELAY[[#This Row],[Column1]]&lt;&gt;"",CHPP_DELAY[[#This Row],[Column1]],CHPP_DELAY[[#This Row],[Column2]]&lt;&gt;"",CHPP_DELAY[[#This Row],[Column2]])</f>
        <v/>
      </c>
    </row>
    <row r="1091" spans="2:27" x14ac:dyDescent="0.25">
      <c r="B1091" s="7">
        <f>_xlfn.ISOWEEKNUM(CHPP_DELAY[[#This Row],[DATE]])</f>
        <v>52</v>
      </c>
      <c r="C1091" s="2" t="str">
        <f>UPPER(TEXT(MONTH(CHPP_DELAY[[#This Row],[DATE]])*29,"mmm"))</f>
        <v>JAN</v>
      </c>
      <c r="D1091" s="27">
        <f>YEAR(CHPP_DELAY[[#This Row],[DATE]])</f>
        <v>1900</v>
      </c>
      <c r="E1091" s="11">
        <f>(CHPP_DELAY[[#This Row],[START]]-CHPP_DELAY[[#This Row],[STOP]])*24</f>
        <v>0</v>
      </c>
      <c r="F1091" s="14" t="str" cm="1">
        <f t="array" ref="F1091">_xlfn.IFNA(_xlfn.IFS(CHPP_DELAY[[#This Row],[SCH MTN]]&lt;&gt;"","Scheduled",CHPP_DELAY[[#This Row],[UNSCH MTN]]&lt;&gt;"","Unscheduled"),"")</f>
        <v/>
      </c>
      <c r="G1091" s="26">
        <f>24*(DAY(EOMONTH(CHPP_DELAY[[#This Row],[DATE]],0)))</f>
        <v>744</v>
      </c>
      <c r="H1091" s="14">
        <v>0.85</v>
      </c>
      <c r="I1091" s="14">
        <v>0.9</v>
      </c>
      <c r="J1091" s="14"/>
      <c r="K1091" s="14"/>
      <c r="L1091" s="3"/>
      <c r="M1091" s="6"/>
      <c r="N1091" s="6"/>
      <c r="Q1091" s="11"/>
      <c r="AA1091" t="str" cm="1">
        <f t="array" ref="AA1091">_xlfn.IFS(AND(CHPP_DELAY[[#This Row],[Column1]]="",CHPP_DELAY[[#This Row],[Column2]]=""),"",CHPP_DELAY[[#This Row],[Column1]]&lt;&gt;"",CHPP_DELAY[[#This Row],[Column1]],CHPP_DELAY[[#This Row],[Column2]]&lt;&gt;"",CHPP_DELAY[[#This Row],[Column2]])</f>
        <v/>
      </c>
    </row>
    <row r="1092" spans="2:27" x14ac:dyDescent="0.25">
      <c r="B1092" s="7">
        <f>_xlfn.ISOWEEKNUM(CHPP_DELAY[[#This Row],[DATE]])</f>
        <v>52</v>
      </c>
      <c r="C1092" s="2" t="str">
        <f>UPPER(TEXT(MONTH(CHPP_DELAY[[#This Row],[DATE]])*29,"mmm"))</f>
        <v>JAN</v>
      </c>
      <c r="D1092" s="27">
        <f>YEAR(CHPP_DELAY[[#This Row],[DATE]])</f>
        <v>1900</v>
      </c>
      <c r="E1092" s="11">
        <f>(CHPP_DELAY[[#This Row],[START]]-CHPP_DELAY[[#This Row],[STOP]])*24</f>
        <v>0</v>
      </c>
      <c r="F1092" s="14" t="str" cm="1">
        <f t="array" ref="F1092">_xlfn.IFNA(_xlfn.IFS(CHPP_DELAY[[#This Row],[SCH MTN]]&lt;&gt;"","Scheduled",CHPP_DELAY[[#This Row],[UNSCH MTN]]&lt;&gt;"","Unscheduled"),"")</f>
        <v/>
      </c>
      <c r="G1092" s="26">
        <f>24*(DAY(EOMONTH(CHPP_DELAY[[#This Row],[DATE]],0)))</f>
        <v>744</v>
      </c>
      <c r="H1092" s="14">
        <v>0.85</v>
      </c>
      <c r="I1092" s="14">
        <v>0.9</v>
      </c>
      <c r="J1092" s="14"/>
      <c r="K1092" s="14"/>
      <c r="L1092" s="3"/>
      <c r="M1092" s="6"/>
      <c r="N1092" s="6"/>
      <c r="Q1092" s="11"/>
      <c r="AA1092" t="str" cm="1">
        <f t="array" ref="AA1092">_xlfn.IFS(AND(CHPP_DELAY[[#This Row],[Column1]]="",CHPP_DELAY[[#This Row],[Column2]]=""),"",CHPP_DELAY[[#This Row],[Column1]]&lt;&gt;"",CHPP_DELAY[[#This Row],[Column1]],CHPP_DELAY[[#This Row],[Column2]]&lt;&gt;"",CHPP_DELAY[[#This Row],[Column2]])</f>
        <v/>
      </c>
    </row>
    <row r="1093" spans="2:27" x14ac:dyDescent="0.25">
      <c r="B1093" s="7">
        <f>_xlfn.ISOWEEKNUM(CHPP_DELAY[[#This Row],[DATE]])</f>
        <v>52</v>
      </c>
      <c r="C1093" s="2" t="str">
        <f>UPPER(TEXT(MONTH(CHPP_DELAY[[#This Row],[DATE]])*29,"mmm"))</f>
        <v>JAN</v>
      </c>
      <c r="D1093" s="27">
        <f>YEAR(CHPP_DELAY[[#This Row],[DATE]])</f>
        <v>1900</v>
      </c>
      <c r="E1093" s="11">
        <f>(CHPP_DELAY[[#This Row],[START]]-CHPP_DELAY[[#This Row],[STOP]])*24</f>
        <v>0</v>
      </c>
      <c r="F1093" s="14" t="str" cm="1">
        <f t="array" ref="F1093">_xlfn.IFNA(_xlfn.IFS(CHPP_DELAY[[#This Row],[SCH MTN]]&lt;&gt;"","Scheduled",CHPP_DELAY[[#This Row],[UNSCH MTN]]&lt;&gt;"","Unscheduled"),"")</f>
        <v/>
      </c>
      <c r="G1093" s="26">
        <f>24*(DAY(EOMONTH(CHPP_DELAY[[#This Row],[DATE]],0)))</f>
        <v>744</v>
      </c>
      <c r="H1093" s="14">
        <v>0.85</v>
      </c>
      <c r="I1093" s="14">
        <v>0.9</v>
      </c>
      <c r="J1093" s="14"/>
      <c r="K1093" s="14"/>
      <c r="L1093" s="3"/>
      <c r="M1093" s="6"/>
      <c r="N1093" s="6"/>
      <c r="Q1093" s="11"/>
      <c r="AA1093" t="str" cm="1">
        <f t="array" ref="AA1093">_xlfn.IFS(AND(CHPP_DELAY[[#This Row],[Column1]]="",CHPP_DELAY[[#This Row],[Column2]]=""),"",CHPP_DELAY[[#This Row],[Column1]]&lt;&gt;"",CHPP_DELAY[[#This Row],[Column1]],CHPP_DELAY[[#This Row],[Column2]]&lt;&gt;"",CHPP_DELAY[[#This Row],[Column2]])</f>
        <v/>
      </c>
    </row>
    <row r="1094" spans="2:27" x14ac:dyDescent="0.25">
      <c r="B1094" s="7">
        <f>_xlfn.ISOWEEKNUM(CHPP_DELAY[[#This Row],[DATE]])</f>
        <v>52</v>
      </c>
      <c r="C1094" s="2" t="str">
        <f>UPPER(TEXT(MONTH(CHPP_DELAY[[#This Row],[DATE]])*29,"mmm"))</f>
        <v>JAN</v>
      </c>
      <c r="D1094" s="27">
        <f>YEAR(CHPP_DELAY[[#This Row],[DATE]])</f>
        <v>1900</v>
      </c>
      <c r="E1094" s="11">
        <f>(CHPP_DELAY[[#This Row],[START]]-CHPP_DELAY[[#This Row],[STOP]])*24</f>
        <v>0</v>
      </c>
      <c r="F1094" s="14" t="str" cm="1">
        <f t="array" ref="F1094">_xlfn.IFNA(_xlfn.IFS(CHPP_DELAY[[#This Row],[SCH MTN]]&lt;&gt;"","Scheduled",CHPP_DELAY[[#This Row],[UNSCH MTN]]&lt;&gt;"","Unscheduled"),"")</f>
        <v/>
      </c>
      <c r="G1094" s="26">
        <f>24*(DAY(EOMONTH(CHPP_DELAY[[#This Row],[DATE]],0)))</f>
        <v>744</v>
      </c>
      <c r="H1094" s="14">
        <v>0.85</v>
      </c>
      <c r="I1094" s="14">
        <v>0.9</v>
      </c>
      <c r="J1094" s="14"/>
      <c r="K1094" s="14"/>
      <c r="L1094" s="3"/>
      <c r="M1094" s="6"/>
      <c r="N1094" s="6"/>
      <c r="Q1094" s="11"/>
      <c r="AA1094" t="str" cm="1">
        <f t="array" ref="AA1094">_xlfn.IFS(AND(CHPP_DELAY[[#This Row],[Column1]]="",CHPP_DELAY[[#This Row],[Column2]]=""),"",CHPP_DELAY[[#This Row],[Column1]]&lt;&gt;"",CHPP_DELAY[[#This Row],[Column1]],CHPP_DELAY[[#This Row],[Column2]]&lt;&gt;"",CHPP_DELAY[[#This Row],[Column2]])</f>
        <v/>
      </c>
    </row>
    <row r="1095" spans="2:27" x14ac:dyDescent="0.25">
      <c r="B1095" s="7">
        <f>_xlfn.ISOWEEKNUM(CHPP_DELAY[[#This Row],[DATE]])</f>
        <v>52</v>
      </c>
      <c r="C1095" s="2" t="str">
        <f>UPPER(TEXT(MONTH(CHPP_DELAY[[#This Row],[DATE]])*29,"mmm"))</f>
        <v>JAN</v>
      </c>
      <c r="D1095" s="27">
        <f>YEAR(CHPP_DELAY[[#This Row],[DATE]])</f>
        <v>1900</v>
      </c>
      <c r="E1095" s="11">
        <f>(CHPP_DELAY[[#This Row],[START]]-CHPP_DELAY[[#This Row],[STOP]])*24</f>
        <v>0</v>
      </c>
      <c r="F1095" s="14" t="str" cm="1">
        <f t="array" ref="F1095">_xlfn.IFNA(_xlfn.IFS(CHPP_DELAY[[#This Row],[SCH MTN]]&lt;&gt;"","Scheduled",CHPP_DELAY[[#This Row],[UNSCH MTN]]&lt;&gt;"","Unscheduled"),"")</f>
        <v/>
      </c>
      <c r="G1095" s="26">
        <f>24*(DAY(EOMONTH(CHPP_DELAY[[#This Row],[DATE]],0)))</f>
        <v>744</v>
      </c>
      <c r="H1095" s="14">
        <v>0.85</v>
      </c>
      <c r="I1095" s="14">
        <v>0.9</v>
      </c>
      <c r="J1095" s="14"/>
      <c r="K1095" s="14"/>
      <c r="L1095" s="3"/>
      <c r="M1095" s="6"/>
      <c r="N1095" s="6"/>
      <c r="Q1095" s="11"/>
      <c r="AA1095" t="str" cm="1">
        <f t="array" ref="AA1095">_xlfn.IFS(AND(CHPP_DELAY[[#This Row],[Column1]]="",CHPP_DELAY[[#This Row],[Column2]]=""),"",CHPP_DELAY[[#This Row],[Column1]]&lt;&gt;"",CHPP_DELAY[[#This Row],[Column1]],CHPP_DELAY[[#This Row],[Column2]]&lt;&gt;"",CHPP_DELAY[[#This Row],[Column2]])</f>
        <v/>
      </c>
    </row>
    <row r="1096" spans="2:27" x14ac:dyDescent="0.25">
      <c r="B1096" s="7">
        <f>_xlfn.ISOWEEKNUM(CHPP_DELAY[[#This Row],[DATE]])</f>
        <v>52</v>
      </c>
      <c r="C1096" s="2" t="str">
        <f>UPPER(TEXT(MONTH(CHPP_DELAY[[#This Row],[DATE]])*29,"mmm"))</f>
        <v>JAN</v>
      </c>
      <c r="D1096" s="27">
        <f>YEAR(CHPP_DELAY[[#This Row],[DATE]])</f>
        <v>1900</v>
      </c>
      <c r="E1096" s="11">
        <f>(CHPP_DELAY[[#This Row],[START]]-CHPP_DELAY[[#This Row],[STOP]])*24</f>
        <v>0</v>
      </c>
      <c r="F1096" s="14" t="str" cm="1">
        <f t="array" ref="F1096">_xlfn.IFNA(_xlfn.IFS(CHPP_DELAY[[#This Row],[SCH MTN]]&lt;&gt;"","Scheduled",CHPP_DELAY[[#This Row],[UNSCH MTN]]&lt;&gt;"","Unscheduled"),"")</f>
        <v/>
      </c>
      <c r="G1096" s="26">
        <f>24*(DAY(EOMONTH(CHPP_DELAY[[#This Row],[DATE]],0)))</f>
        <v>744</v>
      </c>
      <c r="H1096" s="14">
        <v>0.85</v>
      </c>
      <c r="I1096" s="14">
        <v>0.9</v>
      </c>
      <c r="J1096" s="14"/>
      <c r="K1096" s="14"/>
      <c r="L1096" s="3"/>
      <c r="M1096" s="6"/>
      <c r="N1096" s="6"/>
      <c r="Q1096" s="11"/>
      <c r="AA1096" t="str" cm="1">
        <f t="array" ref="AA1096">_xlfn.IFS(AND(CHPP_DELAY[[#This Row],[Column1]]="",CHPP_DELAY[[#This Row],[Column2]]=""),"",CHPP_DELAY[[#This Row],[Column1]]&lt;&gt;"",CHPP_DELAY[[#This Row],[Column1]],CHPP_DELAY[[#This Row],[Column2]]&lt;&gt;"",CHPP_DELAY[[#This Row],[Column2]])</f>
        <v/>
      </c>
    </row>
    <row r="1097" spans="2:27" x14ac:dyDescent="0.25">
      <c r="B1097" s="7">
        <f>_xlfn.ISOWEEKNUM(CHPP_DELAY[[#This Row],[DATE]])</f>
        <v>52</v>
      </c>
      <c r="C1097" s="2" t="str">
        <f>UPPER(TEXT(MONTH(CHPP_DELAY[[#This Row],[DATE]])*29,"mmm"))</f>
        <v>JAN</v>
      </c>
      <c r="D1097" s="27">
        <f>YEAR(CHPP_DELAY[[#This Row],[DATE]])</f>
        <v>1900</v>
      </c>
      <c r="E1097" s="11">
        <f>(CHPP_DELAY[[#This Row],[START]]-CHPP_DELAY[[#This Row],[STOP]])*24</f>
        <v>0</v>
      </c>
      <c r="F1097" s="14" t="str" cm="1">
        <f t="array" ref="F1097">_xlfn.IFNA(_xlfn.IFS(CHPP_DELAY[[#This Row],[SCH MTN]]&lt;&gt;"","Scheduled",CHPP_DELAY[[#This Row],[UNSCH MTN]]&lt;&gt;"","Unscheduled"),"")</f>
        <v/>
      </c>
      <c r="G1097" s="26">
        <f>24*(DAY(EOMONTH(CHPP_DELAY[[#This Row],[DATE]],0)))</f>
        <v>744</v>
      </c>
      <c r="H1097" s="14">
        <v>0.85</v>
      </c>
      <c r="I1097" s="14">
        <v>0.9</v>
      </c>
      <c r="J1097" s="14"/>
      <c r="K1097" s="14"/>
      <c r="L1097" s="3"/>
      <c r="M1097" s="6"/>
      <c r="N1097" s="6"/>
      <c r="Q1097" s="11"/>
      <c r="AA1097" t="str" cm="1">
        <f t="array" ref="AA1097">_xlfn.IFS(AND(CHPP_DELAY[[#This Row],[Column1]]="",CHPP_DELAY[[#This Row],[Column2]]=""),"",CHPP_DELAY[[#This Row],[Column1]]&lt;&gt;"",CHPP_DELAY[[#This Row],[Column1]],CHPP_DELAY[[#This Row],[Column2]]&lt;&gt;"",CHPP_DELAY[[#This Row],[Column2]])</f>
        <v/>
      </c>
    </row>
    <row r="1098" spans="2:27" x14ac:dyDescent="0.25">
      <c r="B1098" s="7">
        <f>_xlfn.ISOWEEKNUM(CHPP_DELAY[[#This Row],[DATE]])</f>
        <v>52</v>
      </c>
      <c r="C1098" s="2" t="str">
        <f>UPPER(TEXT(MONTH(CHPP_DELAY[[#This Row],[DATE]])*29,"mmm"))</f>
        <v>JAN</v>
      </c>
      <c r="D1098" s="27">
        <f>YEAR(CHPP_DELAY[[#This Row],[DATE]])</f>
        <v>1900</v>
      </c>
      <c r="E1098" s="11">
        <f>(CHPP_DELAY[[#This Row],[START]]-CHPP_DELAY[[#This Row],[STOP]])*24</f>
        <v>0</v>
      </c>
      <c r="F1098" s="14" t="str" cm="1">
        <f t="array" ref="F1098">_xlfn.IFNA(_xlfn.IFS(CHPP_DELAY[[#This Row],[SCH MTN]]&lt;&gt;"","Scheduled",CHPP_DELAY[[#This Row],[UNSCH MTN]]&lt;&gt;"","Unscheduled"),"")</f>
        <v/>
      </c>
      <c r="G1098" s="26">
        <f>24*(DAY(EOMONTH(CHPP_DELAY[[#This Row],[DATE]],0)))</f>
        <v>744</v>
      </c>
      <c r="H1098" s="14">
        <v>0.85</v>
      </c>
      <c r="I1098" s="14">
        <v>0.9</v>
      </c>
      <c r="J1098" s="14"/>
      <c r="K1098" s="14"/>
      <c r="L1098" s="3"/>
      <c r="M1098" s="6"/>
      <c r="N1098" s="6"/>
      <c r="Q1098" s="11"/>
      <c r="AA1098" t="str" cm="1">
        <f t="array" ref="AA1098">_xlfn.IFS(AND(CHPP_DELAY[[#This Row],[Column1]]="",CHPP_DELAY[[#This Row],[Column2]]=""),"",CHPP_DELAY[[#This Row],[Column1]]&lt;&gt;"",CHPP_DELAY[[#This Row],[Column1]],CHPP_DELAY[[#This Row],[Column2]]&lt;&gt;"",CHPP_DELAY[[#This Row],[Column2]])</f>
        <v/>
      </c>
    </row>
    <row r="1099" spans="2:27" x14ac:dyDescent="0.25">
      <c r="B1099" s="7">
        <f>_xlfn.ISOWEEKNUM(CHPP_DELAY[[#This Row],[DATE]])</f>
        <v>52</v>
      </c>
      <c r="C1099" s="2" t="str">
        <f>UPPER(TEXT(MONTH(CHPP_DELAY[[#This Row],[DATE]])*29,"mmm"))</f>
        <v>JAN</v>
      </c>
      <c r="D1099" s="27">
        <f>YEAR(CHPP_DELAY[[#This Row],[DATE]])</f>
        <v>1900</v>
      </c>
      <c r="E1099" s="11">
        <f>(CHPP_DELAY[[#This Row],[START]]-CHPP_DELAY[[#This Row],[STOP]])*24</f>
        <v>0</v>
      </c>
      <c r="F1099" s="14" t="str" cm="1">
        <f t="array" ref="F1099">_xlfn.IFNA(_xlfn.IFS(CHPP_DELAY[[#This Row],[SCH MTN]]&lt;&gt;"","Scheduled",CHPP_DELAY[[#This Row],[UNSCH MTN]]&lt;&gt;"","Unscheduled"),"")</f>
        <v/>
      </c>
      <c r="G1099" s="26">
        <f>24*(DAY(EOMONTH(CHPP_DELAY[[#This Row],[DATE]],0)))</f>
        <v>744</v>
      </c>
      <c r="H1099" s="14">
        <v>0.85</v>
      </c>
      <c r="I1099" s="14">
        <v>0.9</v>
      </c>
      <c r="J1099" s="14"/>
      <c r="K1099" s="14"/>
      <c r="L1099" s="3"/>
      <c r="M1099" s="6"/>
      <c r="N1099" s="6"/>
      <c r="Q1099" s="11"/>
      <c r="AA1099" t="str" cm="1">
        <f t="array" ref="AA1099">_xlfn.IFS(AND(CHPP_DELAY[[#This Row],[Column1]]="",CHPP_DELAY[[#This Row],[Column2]]=""),"",CHPP_DELAY[[#This Row],[Column1]]&lt;&gt;"",CHPP_DELAY[[#This Row],[Column1]],CHPP_DELAY[[#This Row],[Column2]]&lt;&gt;"",CHPP_DELAY[[#This Row],[Column2]])</f>
        <v/>
      </c>
    </row>
    <row r="1100" spans="2:27" x14ac:dyDescent="0.25">
      <c r="B1100" s="7">
        <f>_xlfn.ISOWEEKNUM(CHPP_DELAY[[#This Row],[DATE]])</f>
        <v>52</v>
      </c>
      <c r="C1100" s="2" t="str">
        <f>UPPER(TEXT(MONTH(CHPP_DELAY[[#This Row],[DATE]])*29,"mmm"))</f>
        <v>JAN</v>
      </c>
      <c r="D1100" s="27">
        <f>YEAR(CHPP_DELAY[[#This Row],[DATE]])</f>
        <v>1900</v>
      </c>
      <c r="E1100" s="11">
        <f>(CHPP_DELAY[[#This Row],[START]]-CHPP_DELAY[[#This Row],[STOP]])*24</f>
        <v>0</v>
      </c>
      <c r="F1100" s="14" t="str" cm="1">
        <f t="array" ref="F1100">_xlfn.IFNA(_xlfn.IFS(CHPP_DELAY[[#This Row],[SCH MTN]]&lt;&gt;"","Scheduled",CHPP_DELAY[[#This Row],[UNSCH MTN]]&lt;&gt;"","Unscheduled"),"")</f>
        <v/>
      </c>
      <c r="G1100" s="26">
        <f>24*(DAY(EOMONTH(CHPP_DELAY[[#This Row],[DATE]],0)))</f>
        <v>744</v>
      </c>
      <c r="H1100" s="14">
        <v>0.85</v>
      </c>
      <c r="I1100" s="14">
        <v>0.9</v>
      </c>
      <c r="J1100" s="14"/>
      <c r="K1100" s="14"/>
      <c r="L1100" s="3"/>
      <c r="M1100" s="6"/>
      <c r="N1100" s="6"/>
      <c r="Q1100" s="11"/>
      <c r="AA1100" t="str" cm="1">
        <f t="array" ref="AA1100">_xlfn.IFS(AND(CHPP_DELAY[[#This Row],[Column1]]="",CHPP_DELAY[[#This Row],[Column2]]=""),"",CHPP_DELAY[[#This Row],[Column1]]&lt;&gt;"",CHPP_DELAY[[#This Row],[Column1]],CHPP_DELAY[[#This Row],[Column2]]&lt;&gt;"",CHPP_DELAY[[#This Row],[Column2]])</f>
        <v/>
      </c>
    </row>
    <row r="1101" spans="2:27" x14ac:dyDescent="0.25">
      <c r="B1101" s="7">
        <f>_xlfn.ISOWEEKNUM(CHPP_DELAY[[#This Row],[DATE]])</f>
        <v>52</v>
      </c>
      <c r="C1101" s="2" t="str">
        <f>UPPER(TEXT(MONTH(CHPP_DELAY[[#This Row],[DATE]])*29,"mmm"))</f>
        <v>JAN</v>
      </c>
      <c r="D1101" s="27">
        <f>YEAR(CHPP_DELAY[[#This Row],[DATE]])</f>
        <v>1900</v>
      </c>
      <c r="E1101" s="11">
        <f>(CHPP_DELAY[[#This Row],[START]]-CHPP_DELAY[[#This Row],[STOP]])*24</f>
        <v>0</v>
      </c>
      <c r="F1101" s="14" t="str" cm="1">
        <f t="array" ref="F1101">_xlfn.IFNA(_xlfn.IFS(CHPP_DELAY[[#This Row],[SCH MTN]]&lt;&gt;"","Scheduled",CHPP_DELAY[[#This Row],[UNSCH MTN]]&lt;&gt;"","Unscheduled"),"")</f>
        <v/>
      </c>
      <c r="G1101" s="26">
        <f>24*(DAY(EOMONTH(CHPP_DELAY[[#This Row],[DATE]],0)))</f>
        <v>744</v>
      </c>
      <c r="H1101" s="14">
        <v>0.85</v>
      </c>
      <c r="I1101" s="14">
        <v>0.9</v>
      </c>
      <c r="J1101" s="14"/>
      <c r="K1101" s="14"/>
      <c r="L1101" s="3"/>
      <c r="M1101" s="6"/>
      <c r="N1101" s="6"/>
      <c r="Q1101" s="11"/>
      <c r="AA1101" t="str" cm="1">
        <f t="array" ref="AA1101">_xlfn.IFS(AND(CHPP_DELAY[[#This Row],[Column1]]="",CHPP_DELAY[[#This Row],[Column2]]=""),"",CHPP_DELAY[[#This Row],[Column1]]&lt;&gt;"",CHPP_DELAY[[#This Row],[Column1]],CHPP_DELAY[[#This Row],[Column2]]&lt;&gt;"",CHPP_DELAY[[#This Row],[Column2]])</f>
        <v/>
      </c>
    </row>
    <row r="1102" spans="2:27" x14ac:dyDescent="0.25">
      <c r="B1102" s="7">
        <f>_xlfn.ISOWEEKNUM(CHPP_DELAY[[#This Row],[DATE]])</f>
        <v>52</v>
      </c>
      <c r="C1102" s="2" t="str">
        <f>UPPER(TEXT(MONTH(CHPP_DELAY[[#This Row],[DATE]])*29,"mmm"))</f>
        <v>JAN</v>
      </c>
      <c r="D1102" s="27">
        <f>YEAR(CHPP_DELAY[[#This Row],[DATE]])</f>
        <v>1900</v>
      </c>
      <c r="E1102" s="11">
        <f>(CHPP_DELAY[[#This Row],[START]]-CHPP_DELAY[[#This Row],[STOP]])*24</f>
        <v>0</v>
      </c>
      <c r="F1102" s="14" t="str" cm="1">
        <f t="array" ref="F1102">_xlfn.IFNA(_xlfn.IFS(CHPP_DELAY[[#This Row],[SCH MTN]]&lt;&gt;"","Scheduled",CHPP_DELAY[[#This Row],[UNSCH MTN]]&lt;&gt;"","Unscheduled"),"")</f>
        <v/>
      </c>
      <c r="G1102" s="26">
        <f>24*(DAY(EOMONTH(CHPP_DELAY[[#This Row],[DATE]],0)))</f>
        <v>744</v>
      </c>
      <c r="H1102" s="14">
        <v>0.85</v>
      </c>
      <c r="I1102" s="14">
        <v>0.9</v>
      </c>
      <c r="J1102" s="14"/>
      <c r="K1102" s="14"/>
      <c r="L1102" s="3"/>
      <c r="M1102" s="6"/>
      <c r="N1102" s="6"/>
      <c r="Q1102" s="11"/>
      <c r="AA1102" t="str" cm="1">
        <f t="array" ref="AA1102">_xlfn.IFS(AND(CHPP_DELAY[[#This Row],[Column1]]="",CHPP_DELAY[[#This Row],[Column2]]=""),"",CHPP_DELAY[[#This Row],[Column1]]&lt;&gt;"",CHPP_DELAY[[#This Row],[Column1]],CHPP_DELAY[[#This Row],[Column2]]&lt;&gt;"",CHPP_DELAY[[#This Row],[Column2]])</f>
        <v/>
      </c>
    </row>
    <row r="1103" spans="2:27" x14ac:dyDescent="0.25">
      <c r="B1103" s="7">
        <f>_xlfn.ISOWEEKNUM(CHPP_DELAY[[#This Row],[DATE]])</f>
        <v>52</v>
      </c>
      <c r="C1103" s="2" t="str">
        <f>UPPER(TEXT(MONTH(CHPP_DELAY[[#This Row],[DATE]])*29,"mmm"))</f>
        <v>JAN</v>
      </c>
      <c r="D1103" s="27">
        <f>YEAR(CHPP_DELAY[[#This Row],[DATE]])</f>
        <v>1900</v>
      </c>
      <c r="E1103" s="11">
        <f>(CHPP_DELAY[[#This Row],[START]]-CHPP_DELAY[[#This Row],[STOP]])*24</f>
        <v>0</v>
      </c>
      <c r="F1103" s="14" t="str" cm="1">
        <f t="array" ref="F1103">_xlfn.IFNA(_xlfn.IFS(CHPP_DELAY[[#This Row],[SCH MTN]]&lt;&gt;"","Scheduled",CHPP_DELAY[[#This Row],[UNSCH MTN]]&lt;&gt;"","Unscheduled"),"")</f>
        <v/>
      </c>
      <c r="G1103" s="26">
        <f>24*(DAY(EOMONTH(CHPP_DELAY[[#This Row],[DATE]],0)))</f>
        <v>744</v>
      </c>
      <c r="H1103" s="14">
        <v>0.85</v>
      </c>
      <c r="I1103" s="14">
        <v>0.9</v>
      </c>
      <c r="J1103" s="14"/>
      <c r="K1103" s="14"/>
      <c r="L1103" s="3"/>
      <c r="M1103" s="6"/>
      <c r="N1103" s="6"/>
      <c r="Q1103" s="11"/>
      <c r="AA1103" t="str" cm="1">
        <f t="array" ref="AA1103">_xlfn.IFS(AND(CHPP_DELAY[[#This Row],[Column1]]="",CHPP_DELAY[[#This Row],[Column2]]=""),"",CHPP_DELAY[[#This Row],[Column1]]&lt;&gt;"",CHPP_DELAY[[#This Row],[Column1]],CHPP_DELAY[[#This Row],[Column2]]&lt;&gt;"",CHPP_DELAY[[#This Row],[Column2]])</f>
        <v/>
      </c>
    </row>
    <row r="1104" spans="2:27" x14ac:dyDescent="0.25">
      <c r="B1104" s="7">
        <f>_xlfn.ISOWEEKNUM(CHPP_DELAY[[#This Row],[DATE]])</f>
        <v>52</v>
      </c>
      <c r="C1104" s="2" t="str">
        <f>UPPER(TEXT(MONTH(CHPP_DELAY[[#This Row],[DATE]])*29,"mmm"))</f>
        <v>JAN</v>
      </c>
      <c r="D1104" s="27">
        <f>YEAR(CHPP_DELAY[[#This Row],[DATE]])</f>
        <v>1900</v>
      </c>
      <c r="E1104" s="11">
        <f>(CHPP_DELAY[[#This Row],[START]]-CHPP_DELAY[[#This Row],[STOP]])*24</f>
        <v>0</v>
      </c>
      <c r="F1104" s="14" t="str" cm="1">
        <f t="array" ref="F1104">_xlfn.IFNA(_xlfn.IFS(CHPP_DELAY[[#This Row],[SCH MTN]]&lt;&gt;"","Scheduled",CHPP_DELAY[[#This Row],[UNSCH MTN]]&lt;&gt;"","Unscheduled"),"")</f>
        <v/>
      </c>
      <c r="G1104" s="26">
        <f>24*(DAY(EOMONTH(CHPP_DELAY[[#This Row],[DATE]],0)))</f>
        <v>744</v>
      </c>
      <c r="H1104" s="14">
        <v>0.85</v>
      </c>
      <c r="I1104" s="14">
        <v>0.9</v>
      </c>
      <c r="J1104" s="14"/>
      <c r="K1104" s="14"/>
      <c r="L1104" s="3"/>
      <c r="M1104" s="6"/>
      <c r="N1104" s="6"/>
      <c r="Q1104" s="11"/>
      <c r="AA1104" t="str" cm="1">
        <f t="array" ref="AA1104">_xlfn.IFS(AND(CHPP_DELAY[[#This Row],[Column1]]="",CHPP_DELAY[[#This Row],[Column2]]=""),"",CHPP_DELAY[[#This Row],[Column1]]&lt;&gt;"",CHPP_DELAY[[#This Row],[Column1]],CHPP_DELAY[[#This Row],[Column2]]&lt;&gt;"",CHPP_DELAY[[#This Row],[Column2]])</f>
        <v/>
      </c>
    </row>
    <row r="1105" spans="2:27" x14ac:dyDescent="0.25">
      <c r="B1105" s="7">
        <f>_xlfn.ISOWEEKNUM(CHPP_DELAY[[#This Row],[DATE]])</f>
        <v>52</v>
      </c>
      <c r="C1105" s="2" t="str">
        <f>UPPER(TEXT(MONTH(CHPP_DELAY[[#This Row],[DATE]])*29,"mmm"))</f>
        <v>JAN</v>
      </c>
      <c r="D1105" s="27">
        <f>YEAR(CHPP_DELAY[[#This Row],[DATE]])</f>
        <v>1900</v>
      </c>
      <c r="E1105" s="11">
        <f>(CHPP_DELAY[[#This Row],[START]]-CHPP_DELAY[[#This Row],[STOP]])*24</f>
        <v>0</v>
      </c>
      <c r="F1105" s="14" t="str" cm="1">
        <f t="array" ref="F1105">_xlfn.IFNA(_xlfn.IFS(CHPP_DELAY[[#This Row],[SCH MTN]]&lt;&gt;"","Scheduled",CHPP_DELAY[[#This Row],[UNSCH MTN]]&lt;&gt;"","Unscheduled"),"")</f>
        <v/>
      </c>
      <c r="G1105" s="26">
        <f>24*(DAY(EOMONTH(CHPP_DELAY[[#This Row],[DATE]],0)))</f>
        <v>744</v>
      </c>
      <c r="H1105" s="14">
        <v>0.85</v>
      </c>
      <c r="I1105" s="14">
        <v>0.9</v>
      </c>
      <c r="J1105" s="14"/>
      <c r="K1105" s="14"/>
      <c r="L1105" s="3"/>
      <c r="M1105" s="6"/>
      <c r="N1105" s="6"/>
      <c r="Q1105" s="11"/>
      <c r="AA1105" t="str" cm="1">
        <f t="array" ref="AA1105">_xlfn.IFS(AND(CHPP_DELAY[[#This Row],[Column1]]="",CHPP_DELAY[[#This Row],[Column2]]=""),"",CHPP_DELAY[[#This Row],[Column1]]&lt;&gt;"",CHPP_DELAY[[#This Row],[Column1]],CHPP_DELAY[[#This Row],[Column2]]&lt;&gt;"",CHPP_DELAY[[#This Row],[Column2]])</f>
        <v/>
      </c>
    </row>
    <row r="1106" spans="2:27" x14ac:dyDescent="0.25">
      <c r="B1106" s="7">
        <f>_xlfn.ISOWEEKNUM(CHPP_DELAY[[#This Row],[DATE]])</f>
        <v>52</v>
      </c>
      <c r="C1106" s="2" t="str">
        <f>UPPER(TEXT(MONTH(CHPP_DELAY[[#This Row],[DATE]])*29,"mmm"))</f>
        <v>JAN</v>
      </c>
      <c r="D1106" s="27">
        <f>YEAR(CHPP_DELAY[[#This Row],[DATE]])</f>
        <v>1900</v>
      </c>
      <c r="E1106" s="11">
        <f>(CHPP_DELAY[[#This Row],[START]]-CHPP_DELAY[[#This Row],[STOP]])*24</f>
        <v>0</v>
      </c>
      <c r="F1106" s="14" t="str" cm="1">
        <f t="array" ref="F1106">_xlfn.IFNA(_xlfn.IFS(CHPP_DELAY[[#This Row],[SCH MTN]]&lt;&gt;"","Scheduled",CHPP_DELAY[[#This Row],[UNSCH MTN]]&lt;&gt;"","Unscheduled"),"")</f>
        <v/>
      </c>
      <c r="G1106" s="26">
        <f>24*(DAY(EOMONTH(CHPP_DELAY[[#This Row],[DATE]],0)))</f>
        <v>744</v>
      </c>
      <c r="H1106" s="14">
        <v>0.85</v>
      </c>
      <c r="I1106" s="14">
        <v>0.9</v>
      </c>
      <c r="J1106" s="14"/>
      <c r="K1106" s="14"/>
      <c r="L1106" s="3"/>
      <c r="M1106" s="6"/>
      <c r="N1106" s="6"/>
      <c r="Q1106" s="11"/>
      <c r="AA1106" t="str" cm="1">
        <f t="array" ref="AA1106">_xlfn.IFS(AND(CHPP_DELAY[[#This Row],[Column1]]="",CHPP_DELAY[[#This Row],[Column2]]=""),"",CHPP_DELAY[[#This Row],[Column1]]&lt;&gt;"",CHPP_DELAY[[#This Row],[Column1]],CHPP_DELAY[[#This Row],[Column2]]&lt;&gt;"",CHPP_DELAY[[#This Row],[Column2]])</f>
        <v/>
      </c>
    </row>
    <row r="1107" spans="2:27" x14ac:dyDescent="0.25">
      <c r="B1107" s="7">
        <f>_xlfn.ISOWEEKNUM(CHPP_DELAY[[#This Row],[DATE]])</f>
        <v>52</v>
      </c>
      <c r="C1107" s="2" t="str">
        <f>UPPER(TEXT(MONTH(CHPP_DELAY[[#This Row],[DATE]])*29,"mmm"))</f>
        <v>JAN</v>
      </c>
      <c r="D1107" s="27">
        <f>YEAR(CHPP_DELAY[[#This Row],[DATE]])</f>
        <v>1900</v>
      </c>
      <c r="E1107" s="11">
        <f>(CHPP_DELAY[[#This Row],[START]]-CHPP_DELAY[[#This Row],[STOP]])*24</f>
        <v>0</v>
      </c>
      <c r="F1107" s="14" t="str" cm="1">
        <f t="array" ref="F1107">_xlfn.IFNA(_xlfn.IFS(CHPP_DELAY[[#This Row],[SCH MTN]]&lt;&gt;"","Scheduled",CHPP_DELAY[[#This Row],[UNSCH MTN]]&lt;&gt;"","Unscheduled"),"")</f>
        <v/>
      </c>
      <c r="G1107" s="26">
        <f>24*(DAY(EOMONTH(CHPP_DELAY[[#This Row],[DATE]],0)))</f>
        <v>744</v>
      </c>
      <c r="H1107" s="14">
        <v>0.85</v>
      </c>
      <c r="I1107" s="14">
        <v>0.9</v>
      </c>
      <c r="J1107" s="14"/>
      <c r="K1107" s="14"/>
      <c r="L1107" s="3"/>
      <c r="M1107" s="6"/>
      <c r="N1107" s="6"/>
      <c r="Q1107" s="11"/>
      <c r="AA1107" t="str" cm="1">
        <f t="array" ref="AA1107">_xlfn.IFS(AND(CHPP_DELAY[[#This Row],[Column1]]="",CHPP_DELAY[[#This Row],[Column2]]=""),"",CHPP_DELAY[[#This Row],[Column1]]&lt;&gt;"",CHPP_DELAY[[#This Row],[Column1]],CHPP_DELAY[[#This Row],[Column2]]&lt;&gt;"",CHPP_DELAY[[#This Row],[Column2]])</f>
        <v/>
      </c>
    </row>
    <row r="1108" spans="2:27" x14ac:dyDescent="0.25">
      <c r="B1108" s="7">
        <f>_xlfn.ISOWEEKNUM(CHPP_DELAY[[#This Row],[DATE]])</f>
        <v>52</v>
      </c>
      <c r="C1108" s="2" t="str">
        <f>UPPER(TEXT(MONTH(CHPP_DELAY[[#This Row],[DATE]])*29,"mmm"))</f>
        <v>JAN</v>
      </c>
      <c r="D1108" s="27">
        <f>YEAR(CHPP_DELAY[[#This Row],[DATE]])</f>
        <v>1900</v>
      </c>
      <c r="E1108" s="11">
        <f>(CHPP_DELAY[[#This Row],[START]]-CHPP_DELAY[[#This Row],[STOP]])*24</f>
        <v>0</v>
      </c>
      <c r="F1108" s="14" t="str" cm="1">
        <f t="array" ref="F1108">_xlfn.IFNA(_xlfn.IFS(CHPP_DELAY[[#This Row],[SCH MTN]]&lt;&gt;"","Scheduled",CHPP_DELAY[[#This Row],[UNSCH MTN]]&lt;&gt;"","Unscheduled"),"")</f>
        <v/>
      </c>
      <c r="G1108" s="26">
        <f>24*(DAY(EOMONTH(CHPP_DELAY[[#This Row],[DATE]],0)))</f>
        <v>744</v>
      </c>
      <c r="H1108" s="14">
        <v>0.85</v>
      </c>
      <c r="I1108" s="14">
        <v>0.9</v>
      </c>
      <c r="J1108" s="14"/>
      <c r="K1108" s="14"/>
      <c r="L1108" s="3"/>
      <c r="M1108" s="6"/>
      <c r="N1108" s="6"/>
      <c r="Q1108" s="11"/>
      <c r="AA1108" t="str" cm="1">
        <f t="array" ref="AA1108">_xlfn.IFS(AND(CHPP_DELAY[[#This Row],[Column1]]="",CHPP_DELAY[[#This Row],[Column2]]=""),"",CHPP_DELAY[[#This Row],[Column1]]&lt;&gt;"",CHPP_DELAY[[#This Row],[Column1]],CHPP_DELAY[[#This Row],[Column2]]&lt;&gt;"",CHPP_DELAY[[#This Row],[Column2]])</f>
        <v/>
      </c>
    </row>
    <row r="1109" spans="2:27" x14ac:dyDescent="0.25">
      <c r="B1109" s="7">
        <f>_xlfn.ISOWEEKNUM(CHPP_DELAY[[#This Row],[DATE]])</f>
        <v>52</v>
      </c>
      <c r="C1109" s="2" t="str">
        <f>UPPER(TEXT(MONTH(CHPP_DELAY[[#This Row],[DATE]])*29,"mmm"))</f>
        <v>JAN</v>
      </c>
      <c r="D1109" s="27">
        <f>YEAR(CHPP_DELAY[[#This Row],[DATE]])</f>
        <v>1900</v>
      </c>
      <c r="E1109" s="11">
        <f>(CHPP_DELAY[[#This Row],[START]]-CHPP_DELAY[[#This Row],[STOP]])*24</f>
        <v>0</v>
      </c>
      <c r="F1109" s="14" t="str" cm="1">
        <f t="array" ref="F1109">_xlfn.IFNA(_xlfn.IFS(CHPP_DELAY[[#This Row],[SCH MTN]]&lt;&gt;"","Scheduled",CHPP_DELAY[[#This Row],[UNSCH MTN]]&lt;&gt;"","Unscheduled"),"")</f>
        <v/>
      </c>
      <c r="G1109" s="26">
        <f>24*(DAY(EOMONTH(CHPP_DELAY[[#This Row],[DATE]],0)))</f>
        <v>744</v>
      </c>
      <c r="H1109" s="14">
        <v>0.85</v>
      </c>
      <c r="I1109" s="14">
        <v>0.9</v>
      </c>
      <c r="J1109" s="14"/>
      <c r="K1109" s="14"/>
      <c r="L1109" s="3"/>
      <c r="M1109" s="6"/>
      <c r="N1109" s="6"/>
      <c r="Q1109" s="11"/>
      <c r="AA1109" t="str" cm="1">
        <f t="array" ref="AA1109">_xlfn.IFS(AND(CHPP_DELAY[[#This Row],[Column1]]="",CHPP_DELAY[[#This Row],[Column2]]=""),"",CHPP_DELAY[[#This Row],[Column1]]&lt;&gt;"",CHPP_DELAY[[#This Row],[Column1]],CHPP_DELAY[[#This Row],[Column2]]&lt;&gt;"",CHPP_DELAY[[#This Row],[Column2]])</f>
        <v/>
      </c>
    </row>
    <row r="1110" spans="2:27" x14ac:dyDescent="0.25">
      <c r="B1110" s="7">
        <f>_xlfn.ISOWEEKNUM(CHPP_DELAY[[#This Row],[DATE]])</f>
        <v>52</v>
      </c>
      <c r="C1110" s="2" t="str">
        <f>UPPER(TEXT(MONTH(CHPP_DELAY[[#This Row],[DATE]])*29,"mmm"))</f>
        <v>JAN</v>
      </c>
      <c r="D1110" s="27">
        <f>YEAR(CHPP_DELAY[[#This Row],[DATE]])</f>
        <v>1900</v>
      </c>
      <c r="E1110" s="11">
        <f>(CHPP_DELAY[[#This Row],[START]]-CHPP_DELAY[[#This Row],[STOP]])*24</f>
        <v>0</v>
      </c>
      <c r="F1110" s="14" t="str" cm="1">
        <f t="array" ref="F1110">_xlfn.IFNA(_xlfn.IFS(CHPP_DELAY[[#This Row],[SCH MTN]]&lt;&gt;"","Scheduled",CHPP_DELAY[[#This Row],[UNSCH MTN]]&lt;&gt;"","Unscheduled"),"")</f>
        <v/>
      </c>
      <c r="G1110" s="26">
        <f>24*(DAY(EOMONTH(CHPP_DELAY[[#This Row],[DATE]],0)))</f>
        <v>744</v>
      </c>
      <c r="H1110" s="14">
        <v>0.85</v>
      </c>
      <c r="I1110" s="14">
        <v>0.9</v>
      </c>
      <c r="J1110" s="14"/>
      <c r="K1110" s="14"/>
      <c r="L1110" s="3"/>
      <c r="M1110" s="6"/>
      <c r="N1110" s="6"/>
      <c r="Q1110" s="11"/>
      <c r="AA1110" t="str" cm="1">
        <f t="array" ref="AA1110">_xlfn.IFS(AND(CHPP_DELAY[[#This Row],[Column1]]="",CHPP_DELAY[[#This Row],[Column2]]=""),"",CHPP_DELAY[[#This Row],[Column1]]&lt;&gt;"",CHPP_DELAY[[#This Row],[Column1]],CHPP_DELAY[[#This Row],[Column2]]&lt;&gt;"",CHPP_DELAY[[#This Row],[Column2]])</f>
        <v/>
      </c>
    </row>
    <row r="1111" spans="2:27" x14ac:dyDescent="0.25">
      <c r="B1111" s="7">
        <f>_xlfn.ISOWEEKNUM(CHPP_DELAY[[#This Row],[DATE]])</f>
        <v>52</v>
      </c>
      <c r="C1111" s="2" t="str">
        <f>UPPER(TEXT(MONTH(CHPP_DELAY[[#This Row],[DATE]])*29,"mmm"))</f>
        <v>JAN</v>
      </c>
      <c r="D1111" s="27">
        <f>YEAR(CHPP_DELAY[[#This Row],[DATE]])</f>
        <v>1900</v>
      </c>
      <c r="E1111" s="11">
        <f>(CHPP_DELAY[[#This Row],[START]]-CHPP_DELAY[[#This Row],[STOP]])*24</f>
        <v>0</v>
      </c>
      <c r="F1111" s="14" t="str" cm="1">
        <f t="array" ref="F1111">_xlfn.IFNA(_xlfn.IFS(CHPP_DELAY[[#This Row],[SCH MTN]]&lt;&gt;"","Scheduled",CHPP_DELAY[[#This Row],[UNSCH MTN]]&lt;&gt;"","Unscheduled"),"")</f>
        <v/>
      </c>
      <c r="G1111" s="26">
        <f>24*(DAY(EOMONTH(CHPP_DELAY[[#This Row],[DATE]],0)))</f>
        <v>744</v>
      </c>
      <c r="H1111" s="14">
        <v>0.85</v>
      </c>
      <c r="I1111" s="14">
        <v>0.9</v>
      </c>
      <c r="J1111" s="14"/>
      <c r="K1111" s="14"/>
      <c r="L1111" s="3"/>
      <c r="M1111" s="6"/>
      <c r="N1111" s="6"/>
      <c r="Q1111" s="11"/>
      <c r="AA1111" t="str" cm="1">
        <f t="array" ref="AA1111">_xlfn.IFS(AND(CHPP_DELAY[[#This Row],[Column1]]="",CHPP_DELAY[[#This Row],[Column2]]=""),"",CHPP_DELAY[[#This Row],[Column1]]&lt;&gt;"",CHPP_DELAY[[#This Row],[Column1]],CHPP_DELAY[[#This Row],[Column2]]&lt;&gt;"",CHPP_DELAY[[#This Row],[Column2]])</f>
        <v/>
      </c>
    </row>
    <row r="1112" spans="2:27" x14ac:dyDescent="0.25">
      <c r="B1112" s="7">
        <f>_xlfn.ISOWEEKNUM(CHPP_DELAY[[#This Row],[DATE]])</f>
        <v>52</v>
      </c>
      <c r="C1112" s="2" t="str">
        <f>UPPER(TEXT(MONTH(CHPP_DELAY[[#This Row],[DATE]])*29,"mmm"))</f>
        <v>JAN</v>
      </c>
      <c r="D1112" s="27">
        <f>YEAR(CHPP_DELAY[[#This Row],[DATE]])</f>
        <v>1900</v>
      </c>
      <c r="E1112" s="11">
        <f>(CHPP_DELAY[[#This Row],[START]]-CHPP_DELAY[[#This Row],[STOP]])*24</f>
        <v>0</v>
      </c>
      <c r="F1112" s="14" t="str" cm="1">
        <f t="array" ref="F1112">_xlfn.IFNA(_xlfn.IFS(CHPP_DELAY[[#This Row],[SCH MTN]]&lt;&gt;"","Scheduled",CHPP_DELAY[[#This Row],[UNSCH MTN]]&lt;&gt;"","Unscheduled"),"")</f>
        <v/>
      </c>
      <c r="G1112" s="26">
        <f>24*(DAY(EOMONTH(CHPP_DELAY[[#This Row],[DATE]],0)))</f>
        <v>744</v>
      </c>
      <c r="H1112" s="14">
        <v>0.85</v>
      </c>
      <c r="I1112" s="14">
        <v>0.9</v>
      </c>
      <c r="J1112" s="14"/>
      <c r="K1112" s="14"/>
      <c r="L1112" s="3"/>
      <c r="M1112" s="6"/>
      <c r="N1112" s="6"/>
      <c r="Q1112" s="11"/>
      <c r="AA1112" t="str" cm="1">
        <f t="array" ref="AA1112">_xlfn.IFS(AND(CHPP_DELAY[[#This Row],[Column1]]="",CHPP_DELAY[[#This Row],[Column2]]=""),"",CHPP_DELAY[[#This Row],[Column1]]&lt;&gt;"",CHPP_DELAY[[#This Row],[Column1]],CHPP_DELAY[[#This Row],[Column2]]&lt;&gt;"",CHPP_DELAY[[#This Row],[Column2]])</f>
        <v/>
      </c>
    </row>
    <row r="1113" spans="2:27" x14ac:dyDescent="0.25">
      <c r="B1113" s="7">
        <f>_xlfn.ISOWEEKNUM(CHPP_DELAY[[#This Row],[DATE]])</f>
        <v>52</v>
      </c>
      <c r="C1113" s="2" t="str">
        <f>UPPER(TEXT(MONTH(CHPP_DELAY[[#This Row],[DATE]])*29,"mmm"))</f>
        <v>JAN</v>
      </c>
      <c r="D1113" s="27">
        <f>YEAR(CHPP_DELAY[[#This Row],[DATE]])</f>
        <v>1900</v>
      </c>
      <c r="E1113" s="11">
        <f>(CHPP_DELAY[[#This Row],[START]]-CHPP_DELAY[[#This Row],[STOP]])*24</f>
        <v>0</v>
      </c>
      <c r="F1113" s="14" t="str" cm="1">
        <f t="array" ref="F1113">_xlfn.IFNA(_xlfn.IFS(CHPP_DELAY[[#This Row],[SCH MTN]]&lt;&gt;"","Scheduled",CHPP_DELAY[[#This Row],[UNSCH MTN]]&lt;&gt;"","Unscheduled"),"")</f>
        <v/>
      </c>
      <c r="G1113" s="26">
        <f>24*(DAY(EOMONTH(CHPP_DELAY[[#This Row],[DATE]],0)))</f>
        <v>744</v>
      </c>
      <c r="H1113" s="14">
        <v>0.85</v>
      </c>
      <c r="I1113" s="14">
        <v>0.9</v>
      </c>
      <c r="J1113" s="14"/>
      <c r="K1113" s="14"/>
      <c r="L1113" s="3"/>
      <c r="M1113" s="6"/>
      <c r="N1113" s="6"/>
      <c r="Q1113" s="11"/>
      <c r="AA1113" t="str" cm="1">
        <f t="array" ref="AA1113">_xlfn.IFS(AND(CHPP_DELAY[[#This Row],[Column1]]="",CHPP_DELAY[[#This Row],[Column2]]=""),"",CHPP_DELAY[[#This Row],[Column1]]&lt;&gt;"",CHPP_DELAY[[#This Row],[Column1]],CHPP_DELAY[[#This Row],[Column2]]&lt;&gt;"",CHPP_DELAY[[#This Row],[Column2]])</f>
        <v/>
      </c>
    </row>
    <row r="1114" spans="2:27" x14ac:dyDescent="0.25">
      <c r="B1114" s="7">
        <f>_xlfn.ISOWEEKNUM(CHPP_DELAY[[#This Row],[DATE]])</f>
        <v>52</v>
      </c>
      <c r="C1114" s="2" t="str">
        <f>UPPER(TEXT(MONTH(CHPP_DELAY[[#This Row],[DATE]])*29,"mmm"))</f>
        <v>JAN</v>
      </c>
      <c r="D1114" s="27">
        <f>YEAR(CHPP_DELAY[[#This Row],[DATE]])</f>
        <v>1900</v>
      </c>
      <c r="E1114" s="11">
        <f>(CHPP_DELAY[[#This Row],[START]]-CHPP_DELAY[[#This Row],[STOP]])*24</f>
        <v>0</v>
      </c>
      <c r="F1114" s="14" t="str" cm="1">
        <f t="array" ref="F1114">_xlfn.IFNA(_xlfn.IFS(CHPP_DELAY[[#This Row],[SCH MTN]]&lt;&gt;"","Scheduled",CHPP_DELAY[[#This Row],[UNSCH MTN]]&lt;&gt;"","Unscheduled"),"")</f>
        <v/>
      </c>
      <c r="G1114" s="26">
        <f>24*(DAY(EOMONTH(CHPP_DELAY[[#This Row],[DATE]],0)))</f>
        <v>744</v>
      </c>
      <c r="H1114" s="14">
        <v>0.85</v>
      </c>
      <c r="I1114" s="14">
        <v>0.9</v>
      </c>
      <c r="J1114" s="14"/>
      <c r="K1114" s="14"/>
      <c r="L1114" s="3"/>
      <c r="M1114" s="6"/>
      <c r="N1114" s="6"/>
      <c r="Q1114" s="11"/>
      <c r="AA1114" t="str" cm="1">
        <f t="array" ref="AA1114">_xlfn.IFS(AND(CHPP_DELAY[[#This Row],[Column1]]="",CHPP_DELAY[[#This Row],[Column2]]=""),"",CHPP_DELAY[[#This Row],[Column1]]&lt;&gt;"",CHPP_DELAY[[#This Row],[Column1]],CHPP_DELAY[[#This Row],[Column2]]&lt;&gt;"",CHPP_DELAY[[#This Row],[Column2]])</f>
        <v/>
      </c>
    </row>
    <row r="1115" spans="2:27" x14ac:dyDescent="0.25">
      <c r="B1115" s="7">
        <f>_xlfn.ISOWEEKNUM(CHPP_DELAY[[#This Row],[DATE]])</f>
        <v>52</v>
      </c>
      <c r="C1115" s="2" t="str">
        <f>UPPER(TEXT(MONTH(CHPP_DELAY[[#This Row],[DATE]])*29,"mmm"))</f>
        <v>JAN</v>
      </c>
      <c r="D1115" s="27">
        <f>YEAR(CHPP_DELAY[[#This Row],[DATE]])</f>
        <v>1900</v>
      </c>
      <c r="E1115" s="11">
        <f>(CHPP_DELAY[[#This Row],[START]]-CHPP_DELAY[[#This Row],[STOP]])*24</f>
        <v>0</v>
      </c>
      <c r="F1115" s="14" t="str" cm="1">
        <f t="array" ref="F1115">_xlfn.IFNA(_xlfn.IFS(CHPP_DELAY[[#This Row],[SCH MTN]]&lt;&gt;"","Scheduled",CHPP_DELAY[[#This Row],[UNSCH MTN]]&lt;&gt;"","Unscheduled"),"")</f>
        <v/>
      </c>
      <c r="G1115" s="26">
        <f>24*(DAY(EOMONTH(CHPP_DELAY[[#This Row],[DATE]],0)))</f>
        <v>744</v>
      </c>
      <c r="H1115" s="14">
        <v>0.85</v>
      </c>
      <c r="I1115" s="14">
        <v>0.9</v>
      </c>
      <c r="J1115" s="14"/>
      <c r="K1115" s="14"/>
      <c r="L1115" s="3"/>
      <c r="M1115" s="6"/>
      <c r="N1115" s="6"/>
      <c r="Q1115" s="11"/>
      <c r="AA1115" t="str" cm="1">
        <f t="array" ref="AA1115">_xlfn.IFS(AND(CHPP_DELAY[[#This Row],[Column1]]="",CHPP_DELAY[[#This Row],[Column2]]=""),"",CHPP_DELAY[[#This Row],[Column1]]&lt;&gt;"",CHPP_DELAY[[#This Row],[Column1]],CHPP_DELAY[[#This Row],[Column2]]&lt;&gt;"",CHPP_DELAY[[#This Row],[Column2]])</f>
        <v/>
      </c>
    </row>
    <row r="1116" spans="2:27" x14ac:dyDescent="0.25">
      <c r="B1116" s="7">
        <f>_xlfn.ISOWEEKNUM(CHPP_DELAY[[#This Row],[DATE]])</f>
        <v>52</v>
      </c>
      <c r="C1116" s="2" t="str">
        <f>UPPER(TEXT(MONTH(CHPP_DELAY[[#This Row],[DATE]])*29,"mmm"))</f>
        <v>JAN</v>
      </c>
      <c r="D1116" s="27">
        <f>YEAR(CHPP_DELAY[[#This Row],[DATE]])</f>
        <v>1900</v>
      </c>
      <c r="E1116" s="11">
        <f>(CHPP_DELAY[[#This Row],[START]]-CHPP_DELAY[[#This Row],[STOP]])*24</f>
        <v>0</v>
      </c>
      <c r="F1116" s="14" t="str" cm="1">
        <f t="array" ref="F1116">_xlfn.IFNA(_xlfn.IFS(CHPP_DELAY[[#This Row],[SCH MTN]]&lt;&gt;"","Scheduled",CHPP_DELAY[[#This Row],[UNSCH MTN]]&lt;&gt;"","Unscheduled"),"")</f>
        <v/>
      </c>
      <c r="G1116" s="26">
        <f>24*(DAY(EOMONTH(CHPP_DELAY[[#This Row],[DATE]],0)))</f>
        <v>744</v>
      </c>
      <c r="H1116" s="14">
        <v>0.85</v>
      </c>
      <c r="I1116" s="14">
        <v>0.9</v>
      </c>
      <c r="J1116" s="14"/>
      <c r="K1116" s="14"/>
      <c r="L1116" s="3"/>
      <c r="M1116" s="6"/>
      <c r="N1116" s="6"/>
      <c r="Q1116" s="11"/>
      <c r="AA1116" t="str" cm="1">
        <f t="array" ref="AA1116">_xlfn.IFS(AND(CHPP_DELAY[[#This Row],[Column1]]="",CHPP_DELAY[[#This Row],[Column2]]=""),"",CHPP_DELAY[[#This Row],[Column1]]&lt;&gt;"",CHPP_DELAY[[#This Row],[Column1]],CHPP_DELAY[[#This Row],[Column2]]&lt;&gt;"",CHPP_DELAY[[#This Row],[Column2]])</f>
        <v/>
      </c>
    </row>
    <row r="1117" spans="2:27" x14ac:dyDescent="0.25">
      <c r="B1117" s="7">
        <f>_xlfn.ISOWEEKNUM(CHPP_DELAY[[#This Row],[DATE]])</f>
        <v>52</v>
      </c>
      <c r="C1117" s="2" t="str">
        <f>UPPER(TEXT(MONTH(CHPP_DELAY[[#This Row],[DATE]])*29,"mmm"))</f>
        <v>JAN</v>
      </c>
      <c r="D1117" s="27">
        <f>YEAR(CHPP_DELAY[[#This Row],[DATE]])</f>
        <v>1900</v>
      </c>
      <c r="E1117" s="11">
        <f>(CHPP_DELAY[[#This Row],[START]]-CHPP_DELAY[[#This Row],[STOP]])*24</f>
        <v>0</v>
      </c>
      <c r="F1117" s="14" t="str" cm="1">
        <f t="array" ref="F1117">_xlfn.IFNA(_xlfn.IFS(CHPP_DELAY[[#This Row],[SCH MTN]]&lt;&gt;"","Scheduled",CHPP_DELAY[[#This Row],[UNSCH MTN]]&lt;&gt;"","Unscheduled"),"")</f>
        <v/>
      </c>
      <c r="G1117" s="26">
        <f>24*(DAY(EOMONTH(CHPP_DELAY[[#This Row],[DATE]],0)))</f>
        <v>744</v>
      </c>
      <c r="H1117" s="14">
        <v>0.85</v>
      </c>
      <c r="I1117" s="14">
        <v>0.9</v>
      </c>
      <c r="J1117" s="14"/>
      <c r="K1117" s="14"/>
      <c r="L1117" s="3"/>
      <c r="M1117" s="6"/>
      <c r="N1117" s="6"/>
      <c r="Q1117" s="11"/>
      <c r="AA1117" t="str" cm="1">
        <f t="array" ref="AA1117">_xlfn.IFS(AND(CHPP_DELAY[[#This Row],[Column1]]="",CHPP_DELAY[[#This Row],[Column2]]=""),"",CHPP_DELAY[[#This Row],[Column1]]&lt;&gt;"",CHPP_DELAY[[#This Row],[Column1]],CHPP_DELAY[[#This Row],[Column2]]&lt;&gt;"",CHPP_DELAY[[#This Row],[Column2]])</f>
        <v/>
      </c>
    </row>
    <row r="1118" spans="2:27" x14ac:dyDescent="0.25">
      <c r="B1118" s="7">
        <f>_xlfn.ISOWEEKNUM(CHPP_DELAY[[#This Row],[DATE]])</f>
        <v>52</v>
      </c>
      <c r="C1118" s="2" t="str">
        <f>UPPER(TEXT(MONTH(CHPP_DELAY[[#This Row],[DATE]])*29,"mmm"))</f>
        <v>JAN</v>
      </c>
      <c r="D1118" s="27">
        <f>YEAR(CHPP_DELAY[[#This Row],[DATE]])</f>
        <v>1900</v>
      </c>
      <c r="E1118" s="11">
        <f>(CHPP_DELAY[[#This Row],[START]]-CHPP_DELAY[[#This Row],[STOP]])*24</f>
        <v>0</v>
      </c>
      <c r="F1118" s="14" t="str" cm="1">
        <f t="array" ref="F1118">_xlfn.IFNA(_xlfn.IFS(CHPP_DELAY[[#This Row],[SCH MTN]]&lt;&gt;"","Scheduled",CHPP_DELAY[[#This Row],[UNSCH MTN]]&lt;&gt;"","Unscheduled"),"")</f>
        <v/>
      </c>
      <c r="G1118" s="26">
        <f>24*(DAY(EOMONTH(CHPP_DELAY[[#This Row],[DATE]],0)))</f>
        <v>744</v>
      </c>
      <c r="H1118" s="14">
        <v>0.85</v>
      </c>
      <c r="I1118" s="14">
        <v>0.9</v>
      </c>
      <c r="J1118" s="14"/>
      <c r="K1118" s="14"/>
      <c r="L1118" s="3"/>
      <c r="M1118" s="6"/>
      <c r="N1118" s="6"/>
      <c r="Q1118" s="11"/>
      <c r="AA1118" t="str" cm="1">
        <f t="array" ref="AA1118">_xlfn.IFS(AND(CHPP_DELAY[[#This Row],[Column1]]="",CHPP_DELAY[[#This Row],[Column2]]=""),"",CHPP_DELAY[[#This Row],[Column1]]&lt;&gt;"",CHPP_DELAY[[#This Row],[Column1]],CHPP_DELAY[[#This Row],[Column2]]&lt;&gt;"",CHPP_DELAY[[#This Row],[Column2]])</f>
        <v/>
      </c>
    </row>
    <row r="1119" spans="2:27" x14ac:dyDescent="0.25">
      <c r="B1119" s="7">
        <f>_xlfn.ISOWEEKNUM(CHPP_DELAY[[#This Row],[DATE]])</f>
        <v>52</v>
      </c>
      <c r="C1119" s="2" t="str">
        <f>UPPER(TEXT(MONTH(CHPP_DELAY[[#This Row],[DATE]])*29,"mmm"))</f>
        <v>JAN</v>
      </c>
      <c r="D1119" s="27">
        <f>YEAR(CHPP_DELAY[[#This Row],[DATE]])</f>
        <v>1900</v>
      </c>
      <c r="E1119" s="11">
        <f>(CHPP_DELAY[[#This Row],[START]]-CHPP_DELAY[[#This Row],[STOP]])*24</f>
        <v>0</v>
      </c>
      <c r="F1119" s="14" t="str" cm="1">
        <f t="array" ref="F1119">_xlfn.IFNA(_xlfn.IFS(CHPP_DELAY[[#This Row],[SCH MTN]]&lt;&gt;"","Scheduled",CHPP_DELAY[[#This Row],[UNSCH MTN]]&lt;&gt;"","Unscheduled"),"")</f>
        <v/>
      </c>
      <c r="G1119" s="26">
        <f>24*(DAY(EOMONTH(CHPP_DELAY[[#This Row],[DATE]],0)))</f>
        <v>744</v>
      </c>
      <c r="H1119" s="14">
        <v>0.85</v>
      </c>
      <c r="I1119" s="14">
        <v>0.9</v>
      </c>
      <c r="J1119" s="14"/>
      <c r="K1119" s="14"/>
      <c r="L1119" s="3"/>
      <c r="M1119" s="6"/>
      <c r="N1119" s="6"/>
      <c r="Q1119" s="11"/>
      <c r="AA1119" t="str" cm="1">
        <f t="array" ref="AA1119">_xlfn.IFS(AND(CHPP_DELAY[[#This Row],[Column1]]="",CHPP_DELAY[[#This Row],[Column2]]=""),"",CHPP_DELAY[[#This Row],[Column1]]&lt;&gt;"",CHPP_DELAY[[#This Row],[Column1]],CHPP_DELAY[[#This Row],[Column2]]&lt;&gt;"",CHPP_DELAY[[#This Row],[Column2]])</f>
        <v/>
      </c>
    </row>
    <row r="1120" spans="2:27" x14ac:dyDescent="0.25">
      <c r="B1120" s="7">
        <f>_xlfn.ISOWEEKNUM(CHPP_DELAY[[#This Row],[DATE]])</f>
        <v>52</v>
      </c>
      <c r="C1120" s="2" t="str">
        <f>UPPER(TEXT(MONTH(CHPP_DELAY[[#This Row],[DATE]])*29,"mmm"))</f>
        <v>JAN</v>
      </c>
      <c r="D1120" s="27">
        <f>YEAR(CHPP_DELAY[[#This Row],[DATE]])</f>
        <v>1900</v>
      </c>
      <c r="E1120" s="11">
        <f>(CHPP_DELAY[[#This Row],[START]]-CHPP_DELAY[[#This Row],[STOP]])*24</f>
        <v>0</v>
      </c>
      <c r="F1120" s="14" t="str" cm="1">
        <f t="array" ref="F1120">_xlfn.IFNA(_xlfn.IFS(CHPP_DELAY[[#This Row],[SCH MTN]]&lt;&gt;"","Scheduled",CHPP_DELAY[[#This Row],[UNSCH MTN]]&lt;&gt;"","Unscheduled"),"")</f>
        <v/>
      </c>
      <c r="G1120" s="26">
        <f>24*(DAY(EOMONTH(CHPP_DELAY[[#This Row],[DATE]],0)))</f>
        <v>744</v>
      </c>
      <c r="H1120" s="14">
        <v>0.85</v>
      </c>
      <c r="I1120" s="14">
        <v>0.9</v>
      </c>
      <c r="J1120" s="14"/>
      <c r="K1120" s="14"/>
      <c r="L1120" s="3"/>
      <c r="M1120" s="6"/>
      <c r="N1120" s="6"/>
      <c r="Q1120" s="11"/>
      <c r="AA1120" t="str" cm="1">
        <f t="array" ref="AA1120">_xlfn.IFS(AND(CHPP_DELAY[[#This Row],[Column1]]="",CHPP_DELAY[[#This Row],[Column2]]=""),"",CHPP_DELAY[[#This Row],[Column1]]&lt;&gt;"",CHPP_DELAY[[#This Row],[Column1]],CHPP_DELAY[[#This Row],[Column2]]&lt;&gt;"",CHPP_DELAY[[#This Row],[Column2]])</f>
        <v/>
      </c>
    </row>
    <row r="1121" spans="2:27" x14ac:dyDescent="0.25">
      <c r="B1121" s="7">
        <f>_xlfn.ISOWEEKNUM(CHPP_DELAY[[#This Row],[DATE]])</f>
        <v>52</v>
      </c>
      <c r="C1121" s="2" t="str">
        <f>UPPER(TEXT(MONTH(CHPP_DELAY[[#This Row],[DATE]])*29,"mmm"))</f>
        <v>JAN</v>
      </c>
      <c r="D1121" s="27">
        <f>YEAR(CHPP_DELAY[[#This Row],[DATE]])</f>
        <v>1900</v>
      </c>
      <c r="E1121" s="11">
        <f>(CHPP_DELAY[[#This Row],[START]]-CHPP_DELAY[[#This Row],[STOP]])*24</f>
        <v>0</v>
      </c>
      <c r="F1121" s="14" t="str" cm="1">
        <f t="array" ref="F1121">_xlfn.IFNA(_xlfn.IFS(CHPP_DELAY[[#This Row],[SCH MTN]]&lt;&gt;"","Scheduled",CHPP_DELAY[[#This Row],[UNSCH MTN]]&lt;&gt;"","Unscheduled"),"")</f>
        <v/>
      </c>
      <c r="G1121" s="26">
        <f>24*(DAY(EOMONTH(CHPP_DELAY[[#This Row],[DATE]],0)))</f>
        <v>744</v>
      </c>
      <c r="H1121" s="14">
        <v>0.85</v>
      </c>
      <c r="I1121" s="14">
        <v>0.9</v>
      </c>
      <c r="J1121" s="14"/>
      <c r="K1121" s="14"/>
      <c r="L1121" s="3"/>
      <c r="M1121" s="6"/>
      <c r="N1121" s="6"/>
      <c r="Q1121" s="11"/>
      <c r="AA1121" t="str" cm="1">
        <f t="array" ref="AA1121">_xlfn.IFS(AND(CHPP_DELAY[[#This Row],[Column1]]="",CHPP_DELAY[[#This Row],[Column2]]=""),"",CHPP_DELAY[[#This Row],[Column1]]&lt;&gt;"",CHPP_DELAY[[#This Row],[Column1]],CHPP_DELAY[[#This Row],[Column2]]&lt;&gt;"",CHPP_DELAY[[#This Row],[Column2]])</f>
        <v/>
      </c>
    </row>
    <row r="1122" spans="2:27" x14ac:dyDescent="0.25">
      <c r="B1122" s="7">
        <f>_xlfn.ISOWEEKNUM(CHPP_DELAY[[#This Row],[DATE]])</f>
        <v>52</v>
      </c>
      <c r="C1122" s="2" t="str">
        <f>UPPER(TEXT(MONTH(CHPP_DELAY[[#This Row],[DATE]])*29,"mmm"))</f>
        <v>JAN</v>
      </c>
      <c r="D1122" s="27">
        <f>YEAR(CHPP_DELAY[[#This Row],[DATE]])</f>
        <v>1900</v>
      </c>
      <c r="E1122" s="11">
        <f>(CHPP_DELAY[[#This Row],[START]]-CHPP_DELAY[[#This Row],[STOP]])*24</f>
        <v>0</v>
      </c>
      <c r="F1122" s="14" t="str" cm="1">
        <f t="array" ref="F1122">_xlfn.IFNA(_xlfn.IFS(CHPP_DELAY[[#This Row],[SCH MTN]]&lt;&gt;"","Scheduled",CHPP_DELAY[[#This Row],[UNSCH MTN]]&lt;&gt;"","Unscheduled"),"")</f>
        <v/>
      </c>
      <c r="G1122" s="26">
        <f>24*(DAY(EOMONTH(CHPP_DELAY[[#This Row],[DATE]],0)))</f>
        <v>744</v>
      </c>
      <c r="H1122" s="14">
        <v>0.85</v>
      </c>
      <c r="I1122" s="14">
        <v>0.9</v>
      </c>
      <c r="J1122" s="14"/>
      <c r="K1122" s="14"/>
      <c r="L1122" s="3"/>
      <c r="M1122" s="6"/>
      <c r="N1122" s="6"/>
      <c r="Q1122" s="11"/>
      <c r="AA1122" t="str" cm="1">
        <f t="array" ref="AA1122">_xlfn.IFS(AND(CHPP_DELAY[[#This Row],[Column1]]="",CHPP_DELAY[[#This Row],[Column2]]=""),"",CHPP_DELAY[[#This Row],[Column1]]&lt;&gt;"",CHPP_DELAY[[#This Row],[Column1]],CHPP_DELAY[[#This Row],[Column2]]&lt;&gt;"",CHPP_DELAY[[#This Row],[Column2]])</f>
        <v/>
      </c>
    </row>
    <row r="1123" spans="2:27" x14ac:dyDescent="0.25">
      <c r="B1123" s="7">
        <f>_xlfn.ISOWEEKNUM(CHPP_DELAY[[#This Row],[DATE]])</f>
        <v>52</v>
      </c>
      <c r="C1123" s="2" t="str">
        <f>UPPER(TEXT(MONTH(CHPP_DELAY[[#This Row],[DATE]])*29,"mmm"))</f>
        <v>JAN</v>
      </c>
      <c r="D1123" s="27">
        <f>YEAR(CHPP_DELAY[[#This Row],[DATE]])</f>
        <v>1900</v>
      </c>
      <c r="E1123" s="11">
        <f>(CHPP_DELAY[[#This Row],[START]]-CHPP_DELAY[[#This Row],[STOP]])*24</f>
        <v>0</v>
      </c>
      <c r="F1123" s="14" t="str" cm="1">
        <f t="array" ref="F1123">_xlfn.IFNA(_xlfn.IFS(CHPP_DELAY[[#This Row],[SCH MTN]]&lt;&gt;"","Scheduled",CHPP_DELAY[[#This Row],[UNSCH MTN]]&lt;&gt;"","Unscheduled"),"")</f>
        <v/>
      </c>
      <c r="G1123" s="26">
        <f>24*(DAY(EOMONTH(CHPP_DELAY[[#This Row],[DATE]],0)))</f>
        <v>744</v>
      </c>
      <c r="H1123" s="14">
        <v>0.85</v>
      </c>
      <c r="I1123" s="14">
        <v>0.9</v>
      </c>
      <c r="J1123" s="14"/>
      <c r="K1123" s="14"/>
      <c r="L1123" s="3"/>
      <c r="M1123" s="6"/>
      <c r="N1123" s="6"/>
      <c r="Q1123" s="11"/>
      <c r="AA1123" t="str" cm="1">
        <f t="array" ref="AA1123">_xlfn.IFS(AND(CHPP_DELAY[[#This Row],[Column1]]="",CHPP_DELAY[[#This Row],[Column2]]=""),"",CHPP_DELAY[[#This Row],[Column1]]&lt;&gt;"",CHPP_DELAY[[#This Row],[Column1]],CHPP_DELAY[[#This Row],[Column2]]&lt;&gt;"",CHPP_DELAY[[#This Row],[Column2]])</f>
        <v/>
      </c>
    </row>
    <row r="1124" spans="2:27" x14ac:dyDescent="0.25">
      <c r="B1124" s="7">
        <f>_xlfn.ISOWEEKNUM(CHPP_DELAY[[#This Row],[DATE]])</f>
        <v>52</v>
      </c>
      <c r="C1124" s="2" t="str">
        <f>UPPER(TEXT(MONTH(CHPP_DELAY[[#This Row],[DATE]])*29,"mmm"))</f>
        <v>JAN</v>
      </c>
      <c r="D1124" s="27">
        <f>YEAR(CHPP_DELAY[[#This Row],[DATE]])</f>
        <v>1900</v>
      </c>
      <c r="E1124" s="11">
        <f>(CHPP_DELAY[[#This Row],[START]]-CHPP_DELAY[[#This Row],[STOP]])*24</f>
        <v>0</v>
      </c>
      <c r="F1124" s="14" t="str" cm="1">
        <f t="array" ref="F1124">_xlfn.IFNA(_xlfn.IFS(CHPP_DELAY[[#This Row],[SCH MTN]]&lt;&gt;"","Scheduled",CHPP_DELAY[[#This Row],[UNSCH MTN]]&lt;&gt;"","Unscheduled"),"")</f>
        <v/>
      </c>
      <c r="G1124" s="26">
        <f>24*(DAY(EOMONTH(CHPP_DELAY[[#This Row],[DATE]],0)))</f>
        <v>744</v>
      </c>
      <c r="H1124" s="14">
        <v>0.85</v>
      </c>
      <c r="I1124" s="14">
        <v>0.9</v>
      </c>
      <c r="J1124" s="14"/>
      <c r="K1124" s="14"/>
      <c r="L1124" s="3"/>
      <c r="M1124" s="6"/>
      <c r="N1124" s="6"/>
      <c r="Q1124" s="11"/>
      <c r="AA1124" t="str" cm="1">
        <f t="array" ref="AA1124">_xlfn.IFS(AND(CHPP_DELAY[[#This Row],[Column1]]="",CHPP_DELAY[[#This Row],[Column2]]=""),"",CHPP_DELAY[[#This Row],[Column1]]&lt;&gt;"",CHPP_DELAY[[#This Row],[Column1]],CHPP_DELAY[[#This Row],[Column2]]&lt;&gt;"",CHPP_DELAY[[#This Row],[Column2]])</f>
        <v/>
      </c>
    </row>
    <row r="1125" spans="2:27" x14ac:dyDescent="0.25">
      <c r="B1125" s="7">
        <f>_xlfn.ISOWEEKNUM(CHPP_DELAY[[#This Row],[DATE]])</f>
        <v>52</v>
      </c>
      <c r="C1125" s="2" t="str">
        <f>UPPER(TEXT(MONTH(CHPP_DELAY[[#This Row],[DATE]])*29,"mmm"))</f>
        <v>JAN</v>
      </c>
      <c r="D1125" s="27">
        <f>YEAR(CHPP_DELAY[[#This Row],[DATE]])</f>
        <v>1900</v>
      </c>
      <c r="E1125" s="11">
        <f>(CHPP_DELAY[[#This Row],[START]]-CHPP_DELAY[[#This Row],[STOP]])*24</f>
        <v>0</v>
      </c>
      <c r="F1125" s="14" t="str" cm="1">
        <f t="array" ref="F1125">_xlfn.IFNA(_xlfn.IFS(CHPP_DELAY[[#This Row],[SCH MTN]]&lt;&gt;"","Scheduled",CHPP_DELAY[[#This Row],[UNSCH MTN]]&lt;&gt;"","Unscheduled"),"")</f>
        <v/>
      </c>
      <c r="G1125" s="26">
        <f>24*(DAY(EOMONTH(CHPP_DELAY[[#This Row],[DATE]],0)))</f>
        <v>744</v>
      </c>
      <c r="H1125" s="14">
        <v>0.85</v>
      </c>
      <c r="I1125" s="14">
        <v>0.9</v>
      </c>
      <c r="J1125" s="14"/>
      <c r="K1125" s="14"/>
      <c r="L1125" s="3"/>
      <c r="M1125" s="6"/>
      <c r="N1125" s="6"/>
      <c r="Q1125" s="11"/>
      <c r="AA1125" t="str" cm="1">
        <f t="array" ref="AA1125">_xlfn.IFS(AND(CHPP_DELAY[[#This Row],[Column1]]="",CHPP_DELAY[[#This Row],[Column2]]=""),"",CHPP_DELAY[[#This Row],[Column1]]&lt;&gt;"",CHPP_DELAY[[#This Row],[Column1]],CHPP_DELAY[[#This Row],[Column2]]&lt;&gt;"",CHPP_DELAY[[#This Row],[Column2]])</f>
        <v/>
      </c>
    </row>
    <row r="1126" spans="2:27" x14ac:dyDescent="0.25">
      <c r="B1126" s="7">
        <f>_xlfn.ISOWEEKNUM(CHPP_DELAY[[#This Row],[DATE]])</f>
        <v>52</v>
      </c>
      <c r="C1126" s="2" t="str">
        <f>UPPER(TEXT(MONTH(CHPP_DELAY[[#This Row],[DATE]])*29,"mmm"))</f>
        <v>JAN</v>
      </c>
      <c r="D1126" s="27">
        <f>YEAR(CHPP_DELAY[[#This Row],[DATE]])</f>
        <v>1900</v>
      </c>
      <c r="E1126" s="11">
        <f>(CHPP_DELAY[[#This Row],[START]]-CHPP_DELAY[[#This Row],[STOP]])*24</f>
        <v>0</v>
      </c>
      <c r="F1126" s="14" t="str" cm="1">
        <f t="array" ref="F1126">_xlfn.IFNA(_xlfn.IFS(CHPP_DELAY[[#This Row],[SCH MTN]]&lt;&gt;"","Scheduled",CHPP_DELAY[[#This Row],[UNSCH MTN]]&lt;&gt;"","Unscheduled"),"")</f>
        <v/>
      </c>
      <c r="G1126" s="26">
        <f>24*(DAY(EOMONTH(CHPP_DELAY[[#This Row],[DATE]],0)))</f>
        <v>744</v>
      </c>
      <c r="H1126" s="14">
        <v>0.85</v>
      </c>
      <c r="I1126" s="14">
        <v>0.9</v>
      </c>
      <c r="J1126" s="14"/>
      <c r="K1126" s="14"/>
      <c r="L1126" s="3"/>
      <c r="M1126" s="6"/>
      <c r="N1126" s="6"/>
      <c r="Q1126" s="11"/>
      <c r="AA1126" t="str" cm="1">
        <f t="array" ref="AA1126">_xlfn.IFS(AND(CHPP_DELAY[[#This Row],[Column1]]="",CHPP_DELAY[[#This Row],[Column2]]=""),"",CHPP_DELAY[[#This Row],[Column1]]&lt;&gt;"",CHPP_DELAY[[#This Row],[Column1]],CHPP_DELAY[[#This Row],[Column2]]&lt;&gt;"",CHPP_DELAY[[#This Row],[Column2]])</f>
        <v/>
      </c>
    </row>
    <row r="1127" spans="2:27" x14ac:dyDescent="0.25">
      <c r="B1127" s="7">
        <f>_xlfn.ISOWEEKNUM(CHPP_DELAY[[#This Row],[DATE]])</f>
        <v>52</v>
      </c>
      <c r="C1127" s="2" t="str">
        <f>UPPER(TEXT(MONTH(CHPP_DELAY[[#This Row],[DATE]])*29,"mmm"))</f>
        <v>JAN</v>
      </c>
      <c r="D1127" s="27">
        <f>YEAR(CHPP_DELAY[[#This Row],[DATE]])</f>
        <v>1900</v>
      </c>
      <c r="E1127" s="11">
        <f>(CHPP_DELAY[[#This Row],[START]]-CHPP_DELAY[[#This Row],[STOP]])*24</f>
        <v>0</v>
      </c>
      <c r="F1127" s="14" t="str" cm="1">
        <f t="array" ref="F1127">_xlfn.IFNA(_xlfn.IFS(CHPP_DELAY[[#This Row],[SCH MTN]]&lt;&gt;"","Scheduled",CHPP_DELAY[[#This Row],[UNSCH MTN]]&lt;&gt;"","Unscheduled"),"")</f>
        <v/>
      </c>
      <c r="G1127" s="26">
        <f>24*(DAY(EOMONTH(CHPP_DELAY[[#This Row],[DATE]],0)))</f>
        <v>744</v>
      </c>
      <c r="H1127" s="14">
        <v>0.85</v>
      </c>
      <c r="I1127" s="14">
        <v>0.9</v>
      </c>
      <c r="J1127" s="14"/>
      <c r="K1127" s="14"/>
      <c r="L1127" s="3"/>
      <c r="M1127" s="6"/>
      <c r="N1127" s="6"/>
      <c r="Q1127" s="11"/>
      <c r="AA1127" t="str" cm="1">
        <f t="array" ref="AA1127">_xlfn.IFS(AND(CHPP_DELAY[[#This Row],[Column1]]="",CHPP_DELAY[[#This Row],[Column2]]=""),"",CHPP_DELAY[[#This Row],[Column1]]&lt;&gt;"",CHPP_DELAY[[#This Row],[Column1]],CHPP_DELAY[[#This Row],[Column2]]&lt;&gt;"",CHPP_DELAY[[#This Row],[Column2]])</f>
        <v/>
      </c>
    </row>
    <row r="1128" spans="2:27" x14ac:dyDescent="0.25">
      <c r="B1128" s="7">
        <f>_xlfn.ISOWEEKNUM(CHPP_DELAY[[#This Row],[DATE]])</f>
        <v>52</v>
      </c>
      <c r="C1128" s="2" t="str">
        <f>UPPER(TEXT(MONTH(CHPP_DELAY[[#This Row],[DATE]])*29,"mmm"))</f>
        <v>JAN</v>
      </c>
      <c r="D1128" s="27">
        <f>YEAR(CHPP_DELAY[[#This Row],[DATE]])</f>
        <v>1900</v>
      </c>
      <c r="E1128" s="11">
        <f>(CHPP_DELAY[[#This Row],[START]]-CHPP_DELAY[[#This Row],[STOP]])*24</f>
        <v>0</v>
      </c>
      <c r="F1128" s="14" t="str" cm="1">
        <f t="array" ref="F1128">_xlfn.IFNA(_xlfn.IFS(CHPP_DELAY[[#This Row],[SCH MTN]]&lt;&gt;"","Scheduled",CHPP_DELAY[[#This Row],[UNSCH MTN]]&lt;&gt;"","Unscheduled"),"")</f>
        <v/>
      </c>
      <c r="G1128" s="26">
        <f>24*(DAY(EOMONTH(CHPP_DELAY[[#This Row],[DATE]],0)))</f>
        <v>744</v>
      </c>
      <c r="H1128" s="14">
        <v>0.85</v>
      </c>
      <c r="I1128" s="14">
        <v>0.9</v>
      </c>
      <c r="J1128" s="14"/>
      <c r="K1128" s="14"/>
      <c r="L1128" s="3"/>
      <c r="M1128" s="6"/>
      <c r="N1128" s="6"/>
      <c r="Q1128" s="11"/>
      <c r="AA1128" t="str" cm="1">
        <f t="array" ref="AA1128">_xlfn.IFS(AND(CHPP_DELAY[[#This Row],[Column1]]="",CHPP_DELAY[[#This Row],[Column2]]=""),"",CHPP_DELAY[[#This Row],[Column1]]&lt;&gt;"",CHPP_DELAY[[#This Row],[Column1]],CHPP_DELAY[[#This Row],[Column2]]&lt;&gt;"",CHPP_DELAY[[#This Row],[Column2]])</f>
        <v/>
      </c>
    </row>
    <row r="1129" spans="2:27" x14ac:dyDescent="0.25">
      <c r="B1129" s="7">
        <f>_xlfn.ISOWEEKNUM(CHPP_DELAY[[#This Row],[DATE]])</f>
        <v>52</v>
      </c>
      <c r="C1129" s="2" t="str">
        <f>UPPER(TEXT(MONTH(CHPP_DELAY[[#This Row],[DATE]])*29,"mmm"))</f>
        <v>JAN</v>
      </c>
      <c r="D1129" s="27">
        <f>YEAR(CHPP_DELAY[[#This Row],[DATE]])</f>
        <v>1900</v>
      </c>
      <c r="E1129" s="11">
        <f>(CHPP_DELAY[[#This Row],[START]]-CHPP_DELAY[[#This Row],[STOP]])*24</f>
        <v>0</v>
      </c>
      <c r="F1129" s="14" t="str" cm="1">
        <f t="array" ref="F1129">_xlfn.IFNA(_xlfn.IFS(CHPP_DELAY[[#This Row],[SCH MTN]]&lt;&gt;"","Scheduled",CHPP_DELAY[[#This Row],[UNSCH MTN]]&lt;&gt;"","Unscheduled"),"")</f>
        <v/>
      </c>
      <c r="G1129" s="26">
        <f>24*(DAY(EOMONTH(CHPP_DELAY[[#This Row],[DATE]],0)))</f>
        <v>744</v>
      </c>
      <c r="H1129" s="14">
        <v>0.85</v>
      </c>
      <c r="I1129" s="14">
        <v>0.9</v>
      </c>
      <c r="J1129" s="14"/>
      <c r="K1129" s="14"/>
      <c r="L1129" s="3"/>
      <c r="M1129" s="6"/>
      <c r="N1129" s="6"/>
      <c r="Q1129" s="11"/>
      <c r="AA1129" t="str" cm="1">
        <f t="array" ref="AA1129">_xlfn.IFS(AND(CHPP_DELAY[[#This Row],[Column1]]="",CHPP_DELAY[[#This Row],[Column2]]=""),"",CHPP_DELAY[[#This Row],[Column1]]&lt;&gt;"",CHPP_DELAY[[#This Row],[Column1]],CHPP_DELAY[[#This Row],[Column2]]&lt;&gt;"",CHPP_DELAY[[#This Row],[Column2]])</f>
        <v/>
      </c>
    </row>
    <row r="1130" spans="2:27" x14ac:dyDescent="0.25">
      <c r="B1130" s="7">
        <f>_xlfn.ISOWEEKNUM(CHPP_DELAY[[#This Row],[DATE]])</f>
        <v>52</v>
      </c>
      <c r="C1130" s="2" t="str">
        <f>UPPER(TEXT(MONTH(CHPP_DELAY[[#This Row],[DATE]])*29,"mmm"))</f>
        <v>JAN</v>
      </c>
      <c r="D1130" s="27">
        <f>YEAR(CHPP_DELAY[[#This Row],[DATE]])</f>
        <v>1900</v>
      </c>
      <c r="E1130" s="11">
        <f>(CHPP_DELAY[[#This Row],[START]]-CHPP_DELAY[[#This Row],[STOP]])*24</f>
        <v>0</v>
      </c>
      <c r="F1130" s="14" t="str" cm="1">
        <f t="array" ref="F1130">_xlfn.IFNA(_xlfn.IFS(CHPP_DELAY[[#This Row],[SCH MTN]]&lt;&gt;"","Scheduled",CHPP_DELAY[[#This Row],[UNSCH MTN]]&lt;&gt;"","Unscheduled"),"")</f>
        <v/>
      </c>
      <c r="G1130" s="26">
        <f>24*(DAY(EOMONTH(CHPP_DELAY[[#This Row],[DATE]],0)))</f>
        <v>744</v>
      </c>
      <c r="H1130" s="14">
        <v>0.85</v>
      </c>
      <c r="I1130" s="14">
        <v>0.9</v>
      </c>
      <c r="J1130" s="14"/>
      <c r="K1130" s="14"/>
      <c r="L1130" s="3"/>
      <c r="M1130" s="6"/>
      <c r="N1130" s="6"/>
      <c r="Q1130" s="11"/>
      <c r="AA1130" t="str" cm="1">
        <f t="array" ref="AA1130">_xlfn.IFS(AND(CHPP_DELAY[[#This Row],[Column1]]="",CHPP_DELAY[[#This Row],[Column2]]=""),"",CHPP_DELAY[[#This Row],[Column1]]&lt;&gt;"",CHPP_DELAY[[#This Row],[Column1]],CHPP_DELAY[[#This Row],[Column2]]&lt;&gt;"",CHPP_DELAY[[#This Row],[Column2]])</f>
        <v/>
      </c>
    </row>
    <row r="1131" spans="2:27" x14ac:dyDescent="0.25">
      <c r="B1131" s="7">
        <f>_xlfn.ISOWEEKNUM(CHPP_DELAY[[#This Row],[DATE]])</f>
        <v>52</v>
      </c>
      <c r="C1131" s="2" t="str">
        <f>UPPER(TEXT(MONTH(CHPP_DELAY[[#This Row],[DATE]])*29,"mmm"))</f>
        <v>JAN</v>
      </c>
      <c r="D1131" s="27">
        <f>YEAR(CHPP_DELAY[[#This Row],[DATE]])</f>
        <v>1900</v>
      </c>
      <c r="E1131" s="11">
        <f>(CHPP_DELAY[[#This Row],[START]]-CHPP_DELAY[[#This Row],[STOP]])*24</f>
        <v>0</v>
      </c>
      <c r="F1131" s="14" t="str" cm="1">
        <f t="array" ref="F1131">_xlfn.IFNA(_xlfn.IFS(CHPP_DELAY[[#This Row],[SCH MTN]]&lt;&gt;"","Scheduled",CHPP_DELAY[[#This Row],[UNSCH MTN]]&lt;&gt;"","Unscheduled"),"")</f>
        <v/>
      </c>
      <c r="G1131" s="26">
        <f>24*(DAY(EOMONTH(CHPP_DELAY[[#This Row],[DATE]],0)))</f>
        <v>744</v>
      </c>
      <c r="H1131" s="14">
        <v>0.85</v>
      </c>
      <c r="I1131" s="14">
        <v>0.9</v>
      </c>
      <c r="J1131" s="14"/>
      <c r="K1131" s="14"/>
      <c r="L1131" s="3"/>
      <c r="M1131" s="6"/>
      <c r="N1131" s="6"/>
      <c r="Q1131" s="11"/>
      <c r="AA1131" t="str" cm="1">
        <f t="array" ref="AA1131">_xlfn.IFS(AND(CHPP_DELAY[[#This Row],[Column1]]="",CHPP_DELAY[[#This Row],[Column2]]=""),"",CHPP_DELAY[[#This Row],[Column1]]&lt;&gt;"",CHPP_DELAY[[#This Row],[Column1]],CHPP_DELAY[[#This Row],[Column2]]&lt;&gt;"",CHPP_DELAY[[#This Row],[Column2]])</f>
        <v/>
      </c>
    </row>
    <row r="1132" spans="2:27" x14ac:dyDescent="0.25">
      <c r="B1132" s="7">
        <f>_xlfn.ISOWEEKNUM(CHPP_DELAY[[#This Row],[DATE]])</f>
        <v>52</v>
      </c>
      <c r="C1132" s="2" t="str">
        <f>UPPER(TEXT(MONTH(CHPP_DELAY[[#This Row],[DATE]])*29,"mmm"))</f>
        <v>JAN</v>
      </c>
      <c r="D1132" s="27">
        <f>YEAR(CHPP_DELAY[[#This Row],[DATE]])</f>
        <v>1900</v>
      </c>
      <c r="E1132" s="11">
        <f>(CHPP_DELAY[[#This Row],[START]]-CHPP_DELAY[[#This Row],[STOP]])*24</f>
        <v>0</v>
      </c>
      <c r="F1132" s="14" t="str" cm="1">
        <f t="array" ref="F1132">_xlfn.IFNA(_xlfn.IFS(CHPP_DELAY[[#This Row],[SCH MTN]]&lt;&gt;"","Scheduled",CHPP_DELAY[[#This Row],[UNSCH MTN]]&lt;&gt;"","Unscheduled"),"")</f>
        <v/>
      </c>
      <c r="G1132" s="26">
        <f>24*(DAY(EOMONTH(CHPP_DELAY[[#This Row],[DATE]],0)))</f>
        <v>744</v>
      </c>
      <c r="H1132" s="14">
        <v>0.85</v>
      </c>
      <c r="I1132" s="14">
        <v>0.9</v>
      </c>
      <c r="J1132" s="14"/>
      <c r="K1132" s="14"/>
      <c r="L1132" s="3"/>
      <c r="M1132" s="6"/>
      <c r="N1132" s="6"/>
      <c r="Q1132" s="11"/>
      <c r="AA1132" t="str" cm="1">
        <f t="array" ref="AA1132">_xlfn.IFS(AND(CHPP_DELAY[[#This Row],[Column1]]="",CHPP_DELAY[[#This Row],[Column2]]=""),"",CHPP_DELAY[[#This Row],[Column1]]&lt;&gt;"",CHPP_DELAY[[#This Row],[Column1]],CHPP_DELAY[[#This Row],[Column2]]&lt;&gt;"",CHPP_DELAY[[#This Row],[Column2]])</f>
        <v/>
      </c>
    </row>
    <row r="1133" spans="2:27" x14ac:dyDescent="0.25">
      <c r="B1133" s="7">
        <f>_xlfn.ISOWEEKNUM(CHPP_DELAY[[#This Row],[DATE]])</f>
        <v>52</v>
      </c>
      <c r="C1133" s="2" t="str">
        <f>UPPER(TEXT(MONTH(CHPP_DELAY[[#This Row],[DATE]])*29,"mmm"))</f>
        <v>JAN</v>
      </c>
      <c r="D1133" s="27">
        <f>YEAR(CHPP_DELAY[[#This Row],[DATE]])</f>
        <v>1900</v>
      </c>
      <c r="E1133" s="11">
        <f>(CHPP_DELAY[[#This Row],[START]]-CHPP_DELAY[[#This Row],[STOP]])*24</f>
        <v>0</v>
      </c>
      <c r="F1133" s="14" t="str" cm="1">
        <f t="array" ref="F1133">_xlfn.IFNA(_xlfn.IFS(CHPP_DELAY[[#This Row],[SCH MTN]]&lt;&gt;"","Scheduled",CHPP_DELAY[[#This Row],[UNSCH MTN]]&lt;&gt;"","Unscheduled"),"")</f>
        <v/>
      </c>
      <c r="G1133" s="26">
        <f>24*(DAY(EOMONTH(CHPP_DELAY[[#This Row],[DATE]],0)))</f>
        <v>744</v>
      </c>
      <c r="H1133" s="14">
        <v>0.85</v>
      </c>
      <c r="I1133" s="14">
        <v>0.9</v>
      </c>
      <c r="J1133" s="14"/>
      <c r="K1133" s="14"/>
      <c r="L1133" s="3"/>
      <c r="M1133" s="6"/>
      <c r="N1133" s="6"/>
      <c r="Q1133" s="11"/>
      <c r="AA1133" t="str" cm="1">
        <f t="array" ref="AA1133">_xlfn.IFS(AND(CHPP_DELAY[[#This Row],[Column1]]="",CHPP_DELAY[[#This Row],[Column2]]=""),"",CHPP_DELAY[[#This Row],[Column1]]&lt;&gt;"",CHPP_DELAY[[#This Row],[Column1]],CHPP_DELAY[[#This Row],[Column2]]&lt;&gt;"",CHPP_DELAY[[#This Row],[Column2]])</f>
        <v/>
      </c>
    </row>
    <row r="1134" spans="2:27" x14ac:dyDescent="0.25">
      <c r="B1134" s="7">
        <f>_xlfn.ISOWEEKNUM(CHPP_DELAY[[#This Row],[DATE]])</f>
        <v>52</v>
      </c>
      <c r="C1134" s="2" t="str">
        <f>UPPER(TEXT(MONTH(CHPP_DELAY[[#This Row],[DATE]])*29,"mmm"))</f>
        <v>JAN</v>
      </c>
      <c r="D1134" s="27">
        <f>YEAR(CHPP_DELAY[[#This Row],[DATE]])</f>
        <v>1900</v>
      </c>
      <c r="E1134" s="11">
        <f>(CHPP_DELAY[[#This Row],[START]]-CHPP_DELAY[[#This Row],[STOP]])*24</f>
        <v>0</v>
      </c>
      <c r="F1134" s="14" t="str" cm="1">
        <f t="array" ref="F1134">_xlfn.IFNA(_xlfn.IFS(CHPP_DELAY[[#This Row],[SCH MTN]]&lt;&gt;"","Scheduled",CHPP_DELAY[[#This Row],[UNSCH MTN]]&lt;&gt;"","Unscheduled"),"")</f>
        <v/>
      </c>
      <c r="G1134" s="26">
        <f>24*(DAY(EOMONTH(CHPP_DELAY[[#This Row],[DATE]],0)))</f>
        <v>744</v>
      </c>
      <c r="H1134" s="14">
        <v>0.85</v>
      </c>
      <c r="I1134" s="14">
        <v>0.9</v>
      </c>
      <c r="J1134" s="14"/>
      <c r="K1134" s="14"/>
      <c r="L1134" s="3"/>
      <c r="M1134" s="6"/>
      <c r="N1134" s="6"/>
      <c r="Q1134" s="11"/>
      <c r="AA1134" t="str" cm="1">
        <f t="array" ref="AA1134">_xlfn.IFS(AND(CHPP_DELAY[[#This Row],[Column1]]="",CHPP_DELAY[[#This Row],[Column2]]=""),"",CHPP_DELAY[[#This Row],[Column1]]&lt;&gt;"",CHPP_DELAY[[#This Row],[Column1]],CHPP_DELAY[[#This Row],[Column2]]&lt;&gt;"",CHPP_DELAY[[#This Row],[Column2]])</f>
        <v/>
      </c>
    </row>
    <row r="1135" spans="2:27" x14ac:dyDescent="0.25">
      <c r="B1135" s="7">
        <f>_xlfn.ISOWEEKNUM(CHPP_DELAY[[#This Row],[DATE]])</f>
        <v>52</v>
      </c>
      <c r="C1135" s="2" t="str">
        <f>UPPER(TEXT(MONTH(CHPP_DELAY[[#This Row],[DATE]])*29,"mmm"))</f>
        <v>JAN</v>
      </c>
      <c r="D1135" s="27">
        <f>YEAR(CHPP_DELAY[[#This Row],[DATE]])</f>
        <v>1900</v>
      </c>
      <c r="E1135" s="11">
        <f>(CHPP_DELAY[[#This Row],[START]]-CHPP_DELAY[[#This Row],[STOP]])*24</f>
        <v>0</v>
      </c>
      <c r="F1135" s="14" t="str" cm="1">
        <f t="array" ref="F1135">_xlfn.IFNA(_xlfn.IFS(CHPP_DELAY[[#This Row],[SCH MTN]]&lt;&gt;"","Scheduled",CHPP_DELAY[[#This Row],[UNSCH MTN]]&lt;&gt;"","Unscheduled"),"")</f>
        <v/>
      </c>
      <c r="G1135" s="26">
        <f>24*(DAY(EOMONTH(CHPP_DELAY[[#This Row],[DATE]],0)))</f>
        <v>744</v>
      </c>
      <c r="H1135" s="14">
        <v>0.85</v>
      </c>
      <c r="I1135" s="14">
        <v>0.9</v>
      </c>
      <c r="J1135" s="14"/>
      <c r="K1135" s="14"/>
      <c r="L1135" s="3"/>
      <c r="M1135" s="6"/>
      <c r="N1135" s="6"/>
      <c r="Q1135" s="11"/>
      <c r="AA1135" t="str" cm="1">
        <f t="array" ref="AA1135">_xlfn.IFS(AND(CHPP_DELAY[[#This Row],[Column1]]="",CHPP_DELAY[[#This Row],[Column2]]=""),"",CHPP_DELAY[[#This Row],[Column1]]&lt;&gt;"",CHPP_DELAY[[#This Row],[Column1]],CHPP_DELAY[[#This Row],[Column2]]&lt;&gt;"",CHPP_DELAY[[#This Row],[Column2]])</f>
        <v/>
      </c>
    </row>
    <row r="1136" spans="2:27" x14ac:dyDescent="0.25">
      <c r="B1136" s="7">
        <f>_xlfn.ISOWEEKNUM(CHPP_DELAY[[#This Row],[DATE]])</f>
        <v>52</v>
      </c>
      <c r="C1136" s="2" t="str">
        <f>UPPER(TEXT(MONTH(CHPP_DELAY[[#This Row],[DATE]])*29,"mmm"))</f>
        <v>JAN</v>
      </c>
      <c r="D1136" s="27">
        <f>YEAR(CHPP_DELAY[[#This Row],[DATE]])</f>
        <v>1900</v>
      </c>
      <c r="E1136" s="11">
        <f>(CHPP_DELAY[[#This Row],[START]]-CHPP_DELAY[[#This Row],[STOP]])*24</f>
        <v>0</v>
      </c>
      <c r="F1136" s="14" t="str" cm="1">
        <f t="array" ref="F1136">_xlfn.IFNA(_xlfn.IFS(CHPP_DELAY[[#This Row],[SCH MTN]]&lt;&gt;"","Scheduled",CHPP_DELAY[[#This Row],[UNSCH MTN]]&lt;&gt;"","Unscheduled"),"")</f>
        <v/>
      </c>
      <c r="G1136" s="26">
        <f>24*(DAY(EOMONTH(CHPP_DELAY[[#This Row],[DATE]],0)))</f>
        <v>744</v>
      </c>
      <c r="H1136" s="14">
        <v>0.85</v>
      </c>
      <c r="I1136" s="14">
        <v>0.9</v>
      </c>
      <c r="J1136" s="14"/>
      <c r="K1136" s="14"/>
      <c r="L1136" s="3"/>
      <c r="M1136" s="6"/>
      <c r="N1136" s="6"/>
      <c r="Q1136" s="11"/>
      <c r="AA1136" t="str" cm="1">
        <f t="array" ref="AA1136">_xlfn.IFS(AND(CHPP_DELAY[[#This Row],[Column1]]="",CHPP_DELAY[[#This Row],[Column2]]=""),"",CHPP_DELAY[[#This Row],[Column1]]&lt;&gt;"",CHPP_DELAY[[#This Row],[Column1]],CHPP_DELAY[[#This Row],[Column2]]&lt;&gt;"",CHPP_DELAY[[#This Row],[Column2]])</f>
        <v/>
      </c>
    </row>
    <row r="1137" spans="2:27" x14ac:dyDescent="0.25">
      <c r="B1137" s="7">
        <f>_xlfn.ISOWEEKNUM(CHPP_DELAY[[#This Row],[DATE]])</f>
        <v>52</v>
      </c>
      <c r="C1137" s="2" t="str">
        <f>UPPER(TEXT(MONTH(CHPP_DELAY[[#This Row],[DATE]])*29,"mmm"))</f>
        <v>JAN</v>
      </c>
      <c r="D1137" s="27">
        <f>YEAR(CHPP_DELAY[[#This Row],[DATE]])</f>
        <v>1900</v>
      </c>
      <c r="E1137" s="11">
        <f>(CHPP_DELAY[[#This Row],[START]]-CHPP_DELAY[[#This Row],[STOP]])*24</f>
        <v>0</v>
      </c>
      <c r="F1137" s="14" t="str" cm="1">
        <f t="array" ref="F1137">_xlfn.IFNA(_xlfn.IFS(CHPP_DELAY[[#This Row],[SCH MTN]]&lt;&gt;"","Scheduled",CHPP_DELAY[[#This Row],[UNSCH MTN]]&lt;&gt;"","Unscheduled"),"")</f>
        <v/>
      </c>
      <c r="G1137" s="26">
        <f>24*(DAY(EOMONTH(CHPP_DELAY[[#This Row],[DATE]],0)))</f>
        <v>744</v>
      </c>
      <c r="H1137" s="14">
        <v>0.85</v>
      </c>
      <c r="I1137" s="14">
        <v>0.9</v>
      </c>
      <c r="J1137" s="14"/>
      <c r="K1137" s="14"/>
      <c r="L1137" s="3"/>
      <c r="M1137" s="6"/>
      <c r="N1137" s="6"/>
      <c r="Q1137" s="11"/>
      <c r="AA1137" t="str" cm="1">
        <f t="array" ref="AA1137">_xlfn.IFS(AND(CHPP_DELAY[[#This Row],[Column1]]="",CHPP_DELAY[[#This Row],[Column2]]=""),"",CHPP_DELAY[[#This Row],[Column1]]&lt;&gt;"",CHPP_DELAY[[#This Row],[Column1]],CHPP_DELAY[[#This Row],[Column2]]&lt;&gt;"",CHPP_DELAY[[#This Row],[Column2]])</f>
        <v/>
      </c>
    </row>
    <row r="1138" spans="2:27" x14ac:dyDescent="0.25">
      <c r="B1138" s="7">
        <f>_xlfn.ISOWEEKNUM(CHPP_DELAY[[#This Row],[DATE]])</f>
        <v>52</v>
      </c>
      <c r="C1138" s="2" t="str">
        <f>UPPER(TEXT(MONTH(CHPP_DELAY[[#This Row],[DATE]])*29,"mmm"))</f>
        <v>JAN</v>
      </c>
      <c r="D1138" s="27">
        <f>YEAR(CHPP_DELAY[[#This Row],[DATE]])</f>
        <v>1900</v>
      </c>
      <c r="E1138" s="11">
        <f>(CHPP_DELAY[[#This Row],[START]]-CHPP_DELAY[[#This Row],[STOP]])*24</f>
        <v>0</v>
      </c>
      <c r="F1138" s="14" t="str" cm="1">
        <f t="array" ref="F1138">_xlfn.IFNA(_xlfn.IFS(CHPP_DELAY[[#This Row],[SCH MTN]]&lt;&gt;"","Scheduled",CHPP_DELAY[[#This Row],[UNSCH MTN]]&lt;&gt;"","Unscheduled"),"")</f>
        <v/>
      </c>
      <c r="G1138" s="26">
        <f>24*(DAY(EOMONTH(CHPP_DELAY[[#This Row],[DATE]],0)))</f>
        <v>744</v>
      </c>
      <c r="H1138" s="14">
        <v>0.85</v>
      </c>
      <c r="I1138" s="14">
        <v>0.9</v>
      </c>
      <c r="J1138" s="14"/>
      <c r="K1138" s="14"/>
      <c r="L1138" s="3"/>
      <c r="M1138" s="6"/>
      <c r="N1138" s="6"/>
      <c r="Q1138" s="11"/>
      <c r="AA1138" t="str" cm="1">
        <f t="array" ref="AA1138">_xlfn.IFS(AND(CHPP_DELAY[[#This Row],[Column1]]="",CHPP_DELAY[[#This Row],[Column2]]=""),"",CHPP_DELAY[[#This Row],[Column1]]&lt;&gt;"",CHPP_DELAY[[#This Row],[Column1]],CHPP_DELAY[[#This Row],[Column2]]&lt;&gt;"",CHPP_DELAY[[#This Row],[Column2]])</f>
        <v/>
      </c>
    </row>
    <row r="1139" spans="2:27" x14ac:dyDescent="0.25">
      <c r="B1139" s="7">
        <f>_xlfn.ISOWEEKNUM(CHPP_DELAY[[#This Row],[DATE]])</f>
        <v>52</v>
      </c>
      <c r="C1139" s="2" t="str">
        <f>UPPER(TEXT(MONTH(CHPP_DELAY[[#This Row],[DATE]])*29,"mmm"))</f>
        <v>JAN</v>
      </c>
      <c r="D1139" s="27">
        <f>YEAR(CHPP_DELAY[[#This Row],[DATE]])</f>
        <v>1900</v>
      </c>
      <c r="E1139" s="11">
        <f>(CHPP_DELAY[[#This Row],[START]]-CHPP_DELAY[[#This Row],[STOP]])*24</f>
        <v>0</v>
      </c>
      <c r="F1139" s="14" t="str" cm="1">
        <f t="array" ref="F1139">_xlfn.IFNA(_xlfn.IFS(CHPP_DELAY[[#This Row],[SCH MTN]]&lt;&gt;"","Scheduled",CHPP_DELAY[[#This Row],[UNSCH MTN]]&lt;&gt;"","Unscheduled"),"")</f>
        <v/>
      </c>
      <c r="G1139" s="26">
        <f>24*(DAY(EOMONTH(CHPP_DELAY[[#This Row],[DATE]],0)))</f>
        <v>744</v>
      </c>
      <c r="H1139" s="14">
        <v>0.85</v>
      </c>
      <c r="I1139" s="14">
        <v>0.9</v>
      </c>
      <c r="J1139" s="14"/>
      <c r="K1139" s="14"/>
      <c r="L1139" s="3"/>
      <c r="M1139" s="6"/>
      <c r="N1139" s="6"/>
      <c r="Q1139" s="11"/>
      <c r="AA1139" t="str" cm="1">
        <f t="array" ref="AA1139">_xlfn.IFS(AND(CHPP_DELAY[[#This Row],[Column1]]="",CHPP_DELAY[[#This Row],[Column2]]=""),"",CHPP_DELAY[[#This Row],[Column1]]&lt;&gt;"",CHPP_DELAY[[#This Row],[Column1]],CHPP_DELAY[[#This Row],[Column2]]&lt;&gt;"",CHPP_DELAY[[#This Row],[Column2]])</f>
        <v/>
      </c>
    </row>
    <row r="1140" spans="2:27" x14ac:dyDescent="0.25">
      <c r="B1140" s="7">
        <f>_xlfn.ISOWEEKNUM(CHPP_DELAY[[#This Row],[DATE]])</f>
        <v>52</v>
      </c>
      <c r="C1140" s="2" t="str">
        <f>UPPER(TEXT(MONTH(CHPP_DELAY[[#This Row],[DATE]])*29,"mmm"))</f>
        <v>JAN</v>
      </c>
      <c r="D1140" s="27">
        <f>YEAR(CHPP_DELAY[[#This Row],[DATE]])</f>
        <v>1900</v>
      </c>
      <c r="E1140" s="11">
        <f>(CHPP_DELAY[[#This Row],[START]]-CHPP_DELAY[[#This Row],[STOP]])*24</f>
        <v>0</v>
      </c>
      <c r="F1140" s="14" t="str" cm="1">
        <f t="array" ref="F1140">_xlfn.IFNA(_xlfn.IFS(CHPP_DELAY[[#This Row],[SCH MTN]]&lt;&gt;"","Scheduled",CHPP_DELAY[[#This Row],[UNSCH MTN]]&lt;&gt;"","Unscheduled"),"")</f>
        <v/>
      </c>
      <c r="G1140" s="26">
        <f>24*(DAY(EOMONTH(CHPP_DELAY[[#This Row],[DATE]],0)))</f>
        <v>744</v>
      </c>
      <c r="H1140" s="14">
        <v>0.85</v>
      </c>
      <c r="I1140" s="14">
        <v>0.9</v>
      </c>
      <c r="J1140" s="14"/>
      <c r="K1140" s="14"/>
      <c r="L1140" s="3"/>
      <c r="M1140" s="6"/>
      <c r="N1140" s="6"/>
      <c r="Q1140" s="11"/>
      <c r="AA1140" t="str" cm="1">
        <f t="array" ref="AA1140">_xlfn.IFS(AND(CHPP_DELAY[[#This Row],[Column1]]="",CHPP_DELAY[[#This Row],[Column2]]=""),"",CHPP_DELAY[[#This Row],[Column1]]&lt;&gt;"",CHPP_DELAY[[#This Row],[Column1]],CHPP_DELAY[[#This Row],[Column2]]&lt;&gt;"",CHPP_DELAY[[#This Row],[Column2]])</f>
        <v/>
      </c>
    </row>
    <row r="1141" spans="2:27" x14ac:dyDescent="0.25">
      <c r="B1141" s="7">
        <f>_xlfn.ISOWEEKNUM(CHPP_DELAY[[#This Row],[DATE]])</f>
        <v>52</v>
      </c>
      <c r="C1141" s="2" t="str">
        <f>UPPER(TEXT(MONTH(CHPP_DELAY[[#This Row],[DATE]])*29,"mmm"))</f>
        <v>JAN</v>
      </c>
      <c r="D1141" s="27">
        <f>YEAR(CHPP_DELAY[[#This Row],[DATE]])</f>
        <v>1900</v>
      </c>
      <c r="E1141" s="11">
        <f>(CHPP_DELAY[[#This Row],[START]]-CHPP_DELAY[[#This Row],[STOP]])*24</f>
        <v>0</v>
      </c>
      <c r="F1141" s="14" t="str" cm="1">
        <f t="array" ref="F1141">_xlfn.IFNA(_xlfn.IFS(CHPP_DELAY[[#This Row],[SCH MTN]]&lt;&gt;"","Scheduled",CHPP_DELAY[[#This Row],[UNSCH MTN]]&lt;&gt;"","Unscheduled"),"")</f>
        <v/>
      </c>
      <c r="G1141" s="26">
        <f>24*(DAY(EOMONTH(CHPP_DELAY[[#This Row],[DATE]],0)))</f>
        <v>744</v>
      </c>
      <c r="H1141" s="14">
        <v>0.85</v>
      </c>
      <c r="I1141" s="14">
        <v>0.9</v>
      </c>
      <c r="J1141" s="14"/>
      <c r="K1141" s="14"/>
      <c r="L1141" s="3"/>
      <c r="M1141" s="6"/>
      <c r="N1141" s="6"/>
      <c r="Q1141" s="11"/>
      <c r="AA1141" t="str" cm="1">
        <f t="array" ref="AA1141">_xlfn.IFS(AND(CHPP_DELAY[[#This Row],[Column1]]="",CHPP_DELAY[[#This Row],[Column2]]=""),"",CHPP_DELAY[[#This Row],[Column1]]&lt;&gt;"",CHPP_DELAY[[#This Row],[Column1]],CHPP_DELAY[[#This Row],[Column2]]&lt;&gt;"",CHPP_DELAY[[#This Row],[Column2]])</f>
        <v/>
      </c>
    </row>
    <row r="1142" spans="2:27" x14ac:dyDescent="0.25">
      <c r="B1142" s="7">
        <f>_xlfn.ISOWEEKNUM(CHPP_DELAY[[#This Row],[DATE]])</f>
        <v>52</v>
      </c>
      <c r="C1142" s="2" t="str">
        <f>UPPER(TEXT(MONTH(CHPP_DELAY[[#This Row],[DATE]])*29,"mmm"))</f>
        <v>JAN</v>
      </c>
      <c r="D1142" s="27">
        <f>YEAR(CHPP_DELAY[[#This Row],[DATE]])</f>
        <v>1900</v>
      </c>
      <c r="E1142" s="11">
        <f>(CHPP_DELAY[[#This Row],[START]]-CHPP_DELAY[[#This Row],[STOP]])*24</f>
        <v>0</v>
      </c>
      <c r="F1142" s="14" t="str" cm="1">
        <f t="array" ref="F1142">_xlfn.IFNA(_xlfn.IFS(CHPP_DELAY[[#This Row],[SCH MTN]]&lt;&gt;"","Scheduled",CHPP_DELAY[[#This Row],[UNSCH MTN]]&lt;&gt;"","Unscheduled"),"")</f>
        <v/>
      </c>
      <c r="G1142" s="26">
        <f>24*(DAY(EOMONTH(CHPP_DELAY[[#This Row],[DATE]],0)))</f>
        <v>744</v>
      </c>
      <c r="H1142" s="14">
        <v>0.85</v>
      </c>
      <c r="I1142" s="14">
        <v>0.9</v>
      </c>
      <c r="J1142" s="14"/>
      <c r="K1142" s="14"/>
      <c r="L1142" s="3"/>
      <c r="M1142" s="6"/>
      <c r="N1142" s="6"/>
      <c r="Q1142" s="11"/>
      <c r="AA1142" t="str" cm="1">
        <f t="array" ref="AA1142">_xlfn.IFS(AND(CHPP_DELAY[[#This Row],[Column1]]="",CHPP_DELAY[[#This Row],[Column2]]=""),"",CHPP_DELAY[[#This Row],[Column1]]&lt;&gt;"",CHPP_DELAY[[#This Row],[Column1]],CHPP_DELAY[[#This Row],[Column2]]&lt;&gt;"",CHPP_DELAY[[#This Row],[Column2]])</f>
        <v/>
      </c>
    </row>
    <row r="1143" spans="2:27" x14ac:dyDescent="0.25">
      <c r="B1143" s="7">
        <f>_xlfn.ISOWEEKNUM(CHPP_DELAY[[#This Row],[DATE]])</f>
        <v>52</v>
      </c>
      <c r="C1143" s="2" t="str">
        <f>UPPER(TEXT(MONTH(CHPP_DELAY[[#This Row],[DATE]])*29,"mmm"))</f>
        <v>JAN</v>
      </c>
      <c r="D1143" s="27">
        <f>YEAR(CHPP_DELAY[[#This Row],[DATE]])</f>
        <v>1900</v>
      </c>
      <c r="E1143" s="11">
        <f>(CHPP_DELAY[[#This Row],[START]]-CHPP_DELAY[[#This Row],[STOP]])*24</f>
        <v>0</v>
      </c>
      <c r="F1143" s="14" t="str" cm="1">
        <f t="array" ref="F1143">_xlfn.IFNA(_xlfn.IFS(CHPP_DELAY[[#This Row],[SCH MTN]]&lt;&gt;"","Scheduled",CHPP_DELAY[[#This Row],[UNSCH MTN]]&lt;&gt;"","Unscheduled"),"")</f>
        <v/>
      </c>
      <c r="G1143" s="26">
        <f>24*(DAY(EOMONTH(CHPP_DELAY[[#This Row],[DATE]],0)))</f>
        <v>744</v>
      </c>
      <c r="H1143" s="14">
        <v>0.85</v>
      </c>
      <c r="I1143" s="14">
        <v>0.9</v>
      </c>
      <c r="J1143" s="14"/>
      <c r="K1143" s="14"/>
      <c r="L1143" s="3"/>
      <c r="M1143" s="6"/>
      <c r="N1143" s="6"/>
      <c r="Q1143" s="11"/>
      <c r="AA1143" t="str" cm="1">
        <f t="array" ref="AA1143">_xlfn.IFS(AND(CHPP_DELAY[[#This Row],[Column1]]="",CHPP_DELAY[[#This Row],[Column2]]=""),"",CHPP_DELAY[[#This Row],[Column1]]&lt;&gt;"",CHPP_DELAY[[#This Row],[Column1]],CHPP_DELAY[[#This Row],[Column2]]&lt;&gt;"",CHPP_DELAY[[#This Row],[Column2]])</f>
        <v/>
      </c>
    </row>
    <row r="1144" spans="2:27" x14ac:dyDescent="0.25">
      <c r="B1144" s="7">
        <f>_xlfn.ISOWEEKNUM(CHPP_DELAY[[#This Row],[DATE]])</f>
        <v>52</v>
      </c>
      <c r="C1144" s="2" t="str">
        <f>UPPER(TEXT(MONTH(CHPP_DELAY[[#This Row],[DATE]])*29,"mmm"))</f>
        <v>JAN</v>
      </c>
      <c r="D1144" s="27">
        <f>YEAR(CHPP_DELAY[[#This Row],[DATE]])</f>
        <v>1900</v>
      </c>
      <c r="E1144" s="11">
        <f>(CHPP_DELAY[[#This Row],[START]]-CHPP_DELAY[[#This Row],[STOP]])*24</f>
        <v>0</v>
      </c>
      <c r="F1144" s="14" t="str" cm="1">
        <f t="array" ref="F1144">_xlfn.IFNA(_xlfn.IFS(CHPP_DELAY[[#This Row],[SCH MTN]]&lt;&gt;"","Scheduled",CHPP_DELAY[[#This Row],[UNSCH MTN]]&lt;&gt;"","Unscheduled"),"")</f>
        <v/>
      </c>
      <c r="G1144" s="26">
        <f>24*(DAY(EOMONTH(CHPP_DELAY[[#This Row],[DATE]],0)))</f>
        <v>744</v>
      </c>
      <c r="H1144" s="14">
        <v>0.85</v>
      </c>
      <c r="I1144" s="14">
        <v>0.9</v>
      </c>
      <c r="J1144" s="14"/>
      <c r="K1144" s="14"/>
      <c r="L1144" s="3"/>
      <c r="M1144" s="6"/>
      <c r="N1144" s="6"/>
      <c r="Q1144" s="11"/>
      <c r="AA1144" t="str" cm="1">
        <f t="array" ref="AA1144">_xlfn.IFS(AND(CHPP_DELAY[[#This Row],[Column1]]="",CHPP_DELAY[[#This Row],[Column2]]=""),"",CHPP_DELAY[[#This Row],[Column1]]&lt;&gt;"",CHPP_DELAY[[#This Row],[Column1]],CHPP_DELAY[[#This Row],[Column2]]&lt;&gt;"",CHPP_DELAY[[#This Row],[Column2]])</f>
        <v/>
      </c>
    </row>
    <row r="1145" spans="2:27" x14ac:dyDescent="0.25">
      <c r="B1145" s="7">
        <f>_xlfn.ISOWEEKNUM(CHPP_DELAY[[#This Row],[DATE]])</f>
        <v>52</v>
      </c>
      <c r="C1145" s="2" t="str">
        <f>UPPER(TEXT(MONTH(CHPP_DELAY[[#This Row],[DATE]])*29,"mmm"))</f>
        <v>JAN</v>
      </c>
      <c r="D1145" s="27">
        <f>YEAR(CHPP_DELAY[[#This Row],[DATE]])</f>
        <v>1900</v>
      </c>
      <c r="E1145" s="11">
        <f>(CHPP_DELAY[[#This Row],[START]]-CHPP_DELAY[[#This Row],[STOP]])*24</f>
        <v>0</v>
      </c>
      <c r="F1145" s="14" t="str" cm="1">
        <f t="array" ref="F1145">_xlfn.IFNA(_xlfn.IFS(CHPP_DELAY[[#This Row],[SCH MTN]]&lt;&gt;"","Scheduled",CHPP_DELAY[[#This Row],[UNSCH MTN]]&lt;&gt;"","Unscheduled"),"")</f>
        <v/>
      </c>
      <c r="G1145" s="26">
        <f>24*(DAY(EOMONTH(CHPP_DELAY[[#This Row],[DATE]],0)))</f>
        <v>744</v>
      </c>
      <c r="H1145" s="14">
        <v>0.85</v>
      </c>
      <c r="I1145" s="14">
        <v>0.9</v>
      </c>
      <c r="J1145" s="14"/>
      <c r="K1145" s="14"/>
      <c r="L1145" s="3"/>
      <c r="M1145" s="6"/>
      <c r="N1145" s="6"/>
      <c r="Q1145" s="11"/>
      <c r="AA1145" t="str" cm="1">
        <f t="array" ref="AA1145">_xlfn.IFS(AND(CHPP_DELAY[[#This Row],[Column1]]="",CHPP_DELAY[[#This Row],[Column2]]=""),"",CHPP_DELAY[[#This Row],[Column1]]&lt;&gt;"",CHPP_DELAY[[#This Row],[Column1]],CHPP_DELAY[[#This Row],[Column2]]&lt;&gt;"",CHPP_DELAY[[#This Row],[Column2]])</f>
        <v/>
      </c>
    </row>
    <row r="1146" spans="2:27" x14ac:dyDescent="0.25">
      <c r="B1146" s="7">
        <f>_xlfn.ISOWEEKNUM(CHPP_DELAY[[#This Row],[DATE]])</f>
        <v>52</v>
      </c>
      <c r="C1146" s="2" t="str">
        <f>UPPER(TEXT(MONTH(CHPP_DELAY[[#This Row],[DATE]])*29,"mmm"))</f>
        <v>JAN</v>
      </c>
      <c r="D1146" s="27">
        <f>YEAR(CHPP_DELAY[[#This Row],[DATE]])</f>
        <v>1900</v>
      </c>
      <c r="E1146" s="11">
        <f>(CHPP_DELAY[[#This Row],[START]]-CHPP_DELAY[[#This Row],[STOP]])*24</f>
        <v>0</v>
      </c>
      <c r="F1146" s="14" t="str" cm="1">
        <f t="array" ref="F1146">_xlfn.IFNA(_xlfn.IFS(CHPP_DELAY[[#This Row],[SCH MTN]]&lt;&gt;"","Scheduled",CHPP_DELAY[[#This Row],[UNSCH MTN]]&lt;&gt;"","Unscheduled"),"")</f>
        <v/>
      </c>
      <c r="G1146" s="26">
        <f>24*(DAY(EOMONTH(CHPP_DELAY[[#This Row],[DATE]],0)))</f>
        <v>744</v>
      </c>
      <c r="H1146" s="14">
        <v>0.85</v>
      </c>
      <c r="I1146" s="14">
        <v>0.9</v>
      </c>
      <c r="J1146" s="14"/>
      <c r="K1146" s="14"/>
      <c r="L1146" s="3"/>
      <c r="M1146" s="6"/>
      <c r="N1146" s="6"/>
      <c r="Q1146" s="11"/>
      <c r="AA1146" t="str" cm="1">
        <f t="array" ref="AA1146">_xlfn.IFS(AND(CHPP_DELAY[[#This Row],[Column1]]="",CHPP_DELAY[[#This Row],[Column2]]=""),"",CHPP_DELAY[[#This Row],[Column1]]&lt;&gt;"",CHPP_DELAY[[#This Row],[Column1]],CHPP_DELAY[[#This Row],[Column2]]&lt;&gt;"",CHPP_DELAY[[#This Row],[Column2]])</f>
        <v/>
      </c>
    </row>
    <row r="1147" spans="2:27" x14ac:dyDescent="0.25">
      <c r="B1147" s="7">
        <f>_xlfn.ISOWEEKNUM(CHPP_DELAY[[#This Row],[DATE]])</f>
        <v>52</v>
      </c>
      <c r="C1147" s="2" t="str">
        <f>UPPER(TEXT(MONTH(CHPP_DELAY[[#This Row],[DATE]])*29,"mmm"))</f>
        <v>JAN</v>
      </c>
      <c r="D1147" s="27">
        <f>YEAR(CHPP_DELAY[[#This Row],[DATE]])</f>
        <v>1900</v>
      </c>
      <c r="E1147" s="11">
        <f>(CHPP_DELAY[[#This Row],[START]]-CHPP_DELAY[[#This Row],[STOP]])*24</f>
        <v>0</v>
      </c>
      <c r="F1147" s="14" t="str" cm="1">
        <f t="array" ref="F1147">_xlfn.IFNA(_xlfn.IFS(CHPP_DELAY[[#This Row],[SCH MTN]]&lt;&gt;"","Scheduled",CHPP_DELAY[[#This Row],[UNSCH MTN]]&lt;&gt;"","Unscheduled"),"")</f>
        <v/>
      </c>
      <c r="G1147" s="26">
        <f>24*(DAY(EOMONTH(CHPP_DELAY[[#This Row],[DATE]],0)))</f>
        <v>744</v>
      </c>
      <c r="H1147" s="14">
        <v>0.85</v>
      </c>
      <c r="I1147" s="14">
        <v>0.9</v>
      </c>
      <c r="J1147" s="14"/>
      <c r="K1147" s="14"/>
      <c r="L1147" s="3"/>
      <c r="M1147" s="6"/>
      <c r="N1147" s="6"/>
      <c r="Q1147" s="11"/>
      <c r="AA1147" t="str" cm="1">
        <f t="array" ref="AA1147">_xlfn.IFS(AND(CHPP_DELAY[[#This Row],[Column1]]="",CHPP_DELAY[[#This Row],[Column2]]=""),"",CHPP_DELAY[[#This Row],[Column1]]&lt;&gt;"",CHPP_DELAY[[#This Row],[Column1]],CHPP_DELAY[[#This Row],[Column2]]&lt;&gt;"",CHPP_DELAY[[#This Row],[Column2]])</f>
        <v/>
      </c>
    </row>
    <row r="1148" spans="2:27" x14ac:dyDescent="0.25">
      <c r="B1148" s="7">
        <f>_xlfn.ISOWEEKNUM(CHPP_DELAY[[#This Row],[DATE]])</f>
        <v>52</v>
      </c>
      <c r="C1148" s="2" t="str">
        <f>UPPER(TEXT(MONTH(CHPP_DELAY[[#This Row],[DATE]])*29,"mmm"))</f>
        <v>JAN</v>
      </c>
      <c r="D1148" s="27">
        <f>YEAR(CHPP_DELAY[[#This Row],[DATE]])</f>
        <v>1900</v>
      </c>
      <c r="E1148" s="11">
        <f>(CHPP_DELAY[[#This Row],[START]]-CHPP_DELAY[[#This Row],[STOP]])*24</f>
        <v>0</v>
      </c>
      <c r="F1148" s="14" t="str" cm="1">
        <f t="array" ref="F1148">_xlfn.IFNA(_xlfn.IFS(CHPP_DELAY[[#This Row],[SCH MTN]]&lt;&gt;"","Scheduled",CHPP_DELAY[[#This Row],[UNSCH MTN]]&lt;&gt;"","Unscheduled"),"")</f>
        <v/>
      </c>
      <c r="G1148" s="26">
        <f>24*(DAY(EOMONTH(CHPP_DELAY[[#This Row],[DATE]],0)))</f>
        <v>744</v>
      </c>
      <c r="H1148" s="14">
        <v>0.85</v>
      </c>
      <c r="I1148" s="14">
        <v>0.9</v>
      </c>
      <c r="J1148" s="14"/>
      <c r="K1148" s="14"/>
      <c r="L1148" s="3"/>
      <c r="M1148" s="6"/>
      <c r="N1148" s="6"/>
      <c r="Q1148" s="11"/>
      <c r="AA1148" t="str" cm="1">
        <f t="array" ref="AA1148">_xlfn.IFS(AND(CHPP_DELAY[[#This Row],[Column1]]="",CHPP_DELAY[[#This Row],[Column2]]=""),"",CHPP_DELAY[[#This Row],[Column1]]&lt;&gt;"",CHPP_DELAY[[#This Row],[Column1]],CHPP_DELAY[[#This Row],[Column2]]&lt;&gt;"",CHPP_DELAY[[#This Row],[Column2]])</f>
        <v/>
      </c>
    </row>
    <row r="1149" spans="2:27" x14ac:dyDescent="0.25">
      <c r="B1149" s="7">
        <f>_xlfn.ISOWEEKNUM(CHPP_DELAY[[#This Row],[DATE]])</f>
        <v>52</v>
      </c>
      <c r="C1149" s="2" t="str">
        <f>UPPER(TEXT(MONTH(CHPP_DELAY[[#This Row],[DATE]])*29,"mmm"))</f>
        <v>JAN</v>
      </c>
      <c r="D1149" s="27">
        <f>YEAR(CHPP_DELAY[[#This Row],[DATE]])</f>
        <v>1900</v>
      </c>
      <c r="E1149" s="11">
        <f>(CHPP_DELAY[[#This Row],[START]]-CHPP_DELAY[[#This Row],[STOP]])*24</f>
        <v>0</v>
      </c>
      <c r="F1149" s="14" t="str" cm="1">
        <f t="array" ref="F1149">_xlfn.IFNA(_xlfn.IFS(CHPP_DELAY[[#This Row],[SCH MTN]]&lt;&gt;"","Scheduled",CHPP_DELAY[[#This Row],[UNSCH MTN]]&lt;&gt;"","Unscheduled"),"")</f>
        <v/>
      </c>
      <c r="G1149" s="26">
        <f>24*(DAY(EOMONTH(CHPP_DELAY[[#This Row],[DATE]],0)))</f>
        <v>744</v>
      </c>
      <c r="H1149" s="14">
        <v>0.85</v>
      </c>
      <c r="I1149" s="14">
        <v>0.9</v>
      </c>
      <c r="J1149" s="14"/>
      <c r="K1149" s="14"/>
      <c r="L1149" s="3"/>
      <c r="M1149" s="6"/>
      <c r="N1149" s="6"/>
      <c r="Q1149" s="11"/>
      <c r="AA1149" t="str" cm="1">
        <f t="array" ref="AA1149">_xlfn.IFS(AND(CHPP_DELAY[[#This Row],[Column1]]="",CHPP_DELAY[[#This Row],[Column2]]=""),"",CHPP_DELAY[[#This Row],[Column1]]&lt;&gt;"",CHPP_DELAY[[#This Row],[Column1]],CHPP_DELAY[[#This Row],[Column2]]&lt;&gt;"",CHPP_DELAY[[#This Row],[Column2]])</f>
        <v/>
      </c>
    </row>
    <row r="1150" spans="2:27" x14ac:dyDescent="0.25">
      <c r="B1150" s="7">
        <f>_xlfn.ISOWEEKNUM(CHPP_DELAY[[#This Row],[DATE]])</f>
        <v>52</v>
      </c>
      <c r="C1150" s="2" t="str">
        <f>UPPER(TEXT(MONTH(CHPP_DELAY[[#This Row],[DATE]])*29,"mmm"))</f>
        <v>JAN</v>
      </c>
      <c r="D1150" s="27">
        <f>YEAR(CHPP_DELAY[[#This Row],[DATE]])</f>
        <v>1900</v>
      </c>
      <c r="E1150" s="11">
        <f>(CHPP_DELAY[[#This Row],[START]]-CHPP_DELAY[[#This Row],[STOP]])*24</f>
        <v>0</v>
      </c>
      <c r="F1150" s="14" t="str" cm="1">
        <f t="array" ref="F1150">_xlfn.IFNA(_xlfn.IFS(CHPP_DELAY[[#This Row],[SCH MTN]]&lt;&gt;"","Scheduled",CHPP_DELAY[[#This Row],[UNSCH MTN]]&lt;&gt;"","Unscheduled"),"")</f>
        <v/>
      </c>
      <c r="G1150" s="26">
        <f>24*(DAY(EOMONTH(CHPP_DELAY[[#This Row],[DATE]],0)))</f>
        <v>744</v>
      </c>
      <c r="H1150" s="14">
        <v>0.85</v>
      </c>
      <c r="I1150" s="14">
        <v>0.9</v>
      </c>
      <c r="J1150" s="14"/>
      <c r="K1150" s="14"/>
      <c r="L1150" s="3"/>
      <c r="M1150" s="6"/>
      <c r="N1150" s="6"/>
      <c r="Q1150" s="11"/>
      <c r="AA1150" t="str" cm="1">
        <f t="array" ref="AA1150">_xlfn.IFS(AND(CHPP_DELAY[[#This Row],[Column1]]="",CHPP_DELAY[[#This Row],[Column2]]=""),"",CHPP_DELAY[[#This Row],[Column1]]&lt;&gt;"",CHPP_DELAY[[#This Row],[Column1]],CHPP_DELAY[[#This Row],[Column2]]&lt;&gt;"",CHPP_DELAY[[#This Row],[Column2]])</f>
        <v/>
      </c>
    </row>
    <row r="1151" spans="2:27" x14ac:dyDescent="0.25">
      <c r="B1151" s="7">
        <f>_xlfn.ISOWEEKNUM(CHPP_DELAY[[#This Row],[DATE]])</f>
        <v>52</v>
      </c>
      <c r="C1151" s="2" t="str">
        <f>UPPER(TEXT(MONTH(CHPP_DELAY[[#This Row],[DATE]])*29,"mmm"))</f>
        <v>JAN</v>
      </c>
      <c r="D1151" s="27">
        <f>YEAR(CHPP_DELAY[[#This Row],[DATE]])</f>
        <v>1900</v>
      </c>
      <c r="E1151" s="11">
        <f>(CHPP_DELAY[[#This Row],[START]]-CHPP_DELAY[[#This Row],[STOP]])*24</f>
        <v>0</v>
      </c>
      <c r="F1151" s="14" t="str" cm="1">
        <f t="array" ref="F1151">_xlfn.IFNA(_xlfn.IFS(CHPP_DELAY[[#This Row],[SCH MTN]]&lt;&gt;"","Scheduled",CHPP_DELAY[[#This Row],[UNSCH MTN]]&lt;&gt;"","Unscheduled"),"")</f>
        <v/>
      </c>
      <c r="G1151" s="26">
        <f>24*(DAY(EOMONTH(CHPP_DELAY[[#This Row],[DATE]],0)))</f>
        <v>744</v>
      </c>
      <c r="H1151" s="14">
        <v>0.85</v>
      </c>
      <c r="I1151" s="14">
        <v>0.9</v>
      </c>
      <c r="J1151" s="14"/>
      <c r="K1151" s="14"/>
      <c r="L1151" s="3"/>
      <c r="M1151" s="6"/>
      <c r="N1151" s="6"/>
      <c r="Q1151" s="11"/>
      <c r="AA1151" t="str" cm="1">
        <f t="array" ref="AA1151">_xlfn.IFS(AND(CHPP_DELAY[[#This Row],[Column1]]="",CHPP_DELAY[[#This Row],[Column2]]=""),"",CHPP_DELAY[[#This Row],[Column1]]&lt;&gt;"",CHPP_DELAY[[#This Row],[Column1]],CHPP_DELAY[[#This Row],[Column2]]&lt;&gt;"",CHPP_DELAY[[#This Row],[Column2]])</f>
        <v/>
      </c>
    </row>
    <row r="1152" spans="2:27" x14ac:dyDescent="0.25">
      <c r="B1152" s="7">
        <f>_xlfn.ISOWEEKNUM(CHPP_DELAY[[#This Row],[DATE]])</f>
        <v>52</v>
      </c>
      <c r="C1152" s="2" t="str">
        <f>UPPER(TEXT(MONTH(CHPP_DELAY[[#This Row],[DATE]])*29,"mmm"))</f>
        <v>JAN</v>
      </c>
      <c r="D1152" s="27">
        <f>YEAR(CHPP_DELAY[[#This Row],[DATE]])</f>
        <v>1900</v>
      </c>
      <c r="E1152" s="11">
        <f>(CHPP_DELAY[[#This Row],[START]]-CHPP_DELAY[[#This Row],[STOP]])*24</f>
        <v>0</v>
      </c>
      <c r="F1152" s="14" t="str" cm="1">
        <f t="array" ref="F1152">_xlfn.IFNA(_xlfn.IFS(CHPP_DELAY[[#This Row],[SCH MTN]]&lt;&gt;"","Scheduled",CHPP_DELAY[[#This Row],[UNSCH MTN]]&lt;&gt;"","Unscheduled"),"")</f>
        <v/>
      </c>
      <c r="G1152" s="26">
        <f>24*(DAY(EOMONTH(CHPP_DELAY[[#This Row],[DATE]],0)))</f>
        <v>744</v>
      </c>
      <c r="H1152" s="14">
        <v>0.85</v>
      </c>
      <c r="I1152" s="14">
        <v>0.9</v>
      </c>
      <c r="J1152" s="14"/>
      <c r="K1152" s="14"/>
      <c r="L1152" s="3"/>
      <c r="M1152" s="6"/>
      <c r="N1152" s="6"/>
      <c r="Q1152" s="11"/>
      <c r="AA1152" t="str" cm="1">
        <f t="array" ref="AA1152">_xlfn.IFS(AND(CHPP_DELAY[[#This Row],[Column1]]="",CHPP_DELAY[[#This Row],[Column2]]=""),"",CHPP_DELAY[[#This Row],[Column1]]&lt;&gt;"",CHPP_DELAY[[#This Row],[Column1]],CHPP_DELAY[[#This Row],[Column2]]&lt;&gt;"",CHPP_DELAY[[#This Row],[Column2]])</f>
        <v/>
      </c>
    </row>
    <row r="1153" spans="2:27" x14ac:dyDescent="0.25">
      <c r="B1153" s="7">
        <f>_xlfn.ISOWEEKNUM(CHPP_DELAY[[#This Row],[DATE]])</f>
        <v>52</v>
      </c>
      <c r="C1153" s="2" t="str">
        <f>UPPER(TEXT(MONTH(CHPP_DELAY[[#This Row],[DATE]])*29,"mmm"))</f>
        <v>JAN</v>
      </c>
      <c r="D1153" s="27">
        <f>YEAR(CHPP_DELAY[[#This Row],[DATE]])</f>
        <v>1900</v>
      </c>
      <c r="E1153" s="11">
        <f>(CHPP_DELAY[[#This Row],[START]]-CHPP_DELAY[[#This Row],[STOP]])*24</f>
        <v>0</v>
      </c>
      <c r="F1153" s="14" t="str" cm="1">
        <f t="array" ref="F1153">_xlfn.IFNA(_xlfn.IFS(CHPP_DELAY[[#This Row],[SCH MTN]]&lt;&gt;"","Scheduled",CHPP_DELAY[[#This Row],[UNSCH MTN]]&lt;&gt;"","Unscheduled"),"")</f>
        <v/>
      </c>
      <c r="G1153" s="26">
        <f>24*(DAY(EOMONTH(CHPP_DELAY[[#This Row],[DATE]],0)))</f>
        <v>744</v>
      </c>
      <c r="H1153" s="14">
        <v>0.85</v>
      </c>
      <c r="I1153" s="14">
        <v>0.9</v>
      </c>
      <c r="J1153" s="14"/>
      <c r="K1153" s="14"/>
      <c r="L1153" s="3"/>
      <c r="M1153" s="6"/>
      <c r="N1153" s="6"/>
      <c r="Q1153" s="11"/>
      <c r="AA1153" t="str" cm="1">
        <f t="array" ref="AA1153">_xlfn.IFS(AND(CHPP_DELAY[[#This Row],[Column1]]="",CHPP_DELAY[[#This Row],[Column2]]=""),"",CHPP_DELAY[[#This Row],[Column1]]&lt;&gt;"",CHPP_DELAY[[#This Row],[Column1]],CHPP_DELAY[[#This Row],[Column2]]&lt;&gt;"",CHPP_DELAY[[#This Row],[Column2]])</f>
        <v/>
      </c>
    </row>
    <row r="1154" spans="2:27" x14ac:dyDescent="0.25">
      <c r="B1154" s="7">
        <f>_xlfn.ISOWEEKNUM(CHPP_DELAY[[#This Row],[DATE]])</f>
        <v>52</v>
      </c>
      <c r="C1154" s="2" t="str">
        <f>UPPER(TEXT(MONTH(CHPP_DELAY[[#This Row],[DATE]])*29,"mmm"))</f>
        <v>JAN</v>
      </c>
      <c r="D1154" s="27">
        <f>YEAR(CHPP_DELAY[[#This Row],[DATE]])</f>
        <v>1900</v>
      </c>
      <c r="E1154" s="11">
        <f>(CHPP_DELAY[[#This Row],[START]]-CHPP_DELAY[[#This Row],[STOP]])*24</f>
        <v>0</v>
      </c>
      <c r="F1154" s="14" t="str" cm="1">
        <f t="array" ref="F1154">_xlfn.IFNA(_xlfn.IFS(CHPP_DELAY[[#This Row],[SCH MTN]]&lt;&gt;"","Scheduled",CHPP_DELAY[[#This Row],[UNSCH MTN]]&lt;&gt;"","Unscheduled"),"")</f>
        <v/>
      </c>
      <c r="G1154" s="26">
        <f>24*(DAY(EOMONTH(CHPP_DELAY[[#This Row],[DATE]],0)))</f>
        <v>744</v>
      </c>
      <c r="H1154" s="14">
        <v>0.85</v>
      </c>
      <c r="I1154" s="14">
        <v>0.9</v>
      </c>
      <c r="J1154" s="14"/>
      <c r="K1154" s="14"/>
      <c r="L1154" s="3"/>
      <c r="M1154" s="6"/>
      <c r="N1154" s="6"/>
      <c r="Q1154" s="11"/>
      <c r="AA1154" t="str" cm="1">
        <f t="array" ref="AA1154">_xlfn.IFS(AND(CHPP_DELAY[[#This Row],[Column1]]="",CHPP_DELAY[[#This Row],[Column2]]=""),"",CHPP_DELAY[[#This Row],[Column1]]&lt;&gt;"",CHPP_DELAY[[#This Row],[Column1]],CHPP_DELAY[[#This Row],[Column2]]&lt;&gt;"",CHPP_DELAY[[#This Row],[Column2]])</f>
        <v/>
      </c>
    </row>
    <row r="1155" spans="2:27" x14ac:dyDescent="0.25">
      <c r="B1155" s="7">
        <f>_xlfn.ISOWEEKNUM(CHPP_DELAY[[#This Row],[DATE]])</f>
        <v>52</v>
      </c>
      <c r="C1155" s="2" t="str">
        <f>UPPER(TEXT(MONTH(CHPP_DELAY[[#This Row],[DATE]])*29,"mmm"))</f>
        <v>JAN</v>
      </c>
      <c r="D1155" s="27">
        <f>YEAR(CHPP_DELAY[[#This Row],[DATE]])</f>
        <v>1900</v>
      </c>
      <c r="E1155" s="11">
        <f>(CHPP_DELAY[[#This Row],[START]]-CHPP_DELAY[[#This Row],[STOP]])*24</f>
        <v>0</v>
      </c>
      <c r="F1155" s="14" t="str" cm="1">
        <f t="array" ref="F1155">_xlfn.IFNA(_xlfn.IFS(CHPP_DELAY[[#This Row],[SCH MTN]]&lt;&gt;"","Scheduled",CHPP_DELAY[[#This Row],[UNSCH MTN]]&lt;&gt;"","Unscheduled"),"")</f>
        <v/>
      </c>
      <c r="G1155" s="26">
        <f>24*(DAY(EOMONTH(CHPP_DELAY[[#This Row],[DATE]],0)))</f>
        <v>744</v>
      </c>
      <c r="H1155" s="14">
        <v>0.85</v>
      </c>
      <c r="I1155" s="14">
        <v>0.9</v>
      </c>
      <c r="J1155" s="14"/>
      <c r="K1155" s="14"/>
      <c r="L1155" s="3"/>
      <c r="M1155" s="6"/>
      <c r="N1155" s="6"/>
      <c r="Q1155" s="11"/>
      <c r="AA1155" t="str" cm="1">
        <f t="array" ref="AA1155">_xlfn.IFS(AND(CHPP_DELAY[[#This Row],[Column1]]="",CHPP_DELAY[[#This Row],[Column2]]=""),"",CHPP_DELAY[[#This Row],[Column1]]&lt;&gt;"",CHPP_DELAY[[#This Row],[Column1]],CHPP_DELAY[[#This Row],[Column2]]&lt;&gt;"",CHPP_DELAY[[#This Row],[Column2]])</f>
        <v/>
      </c>
    </row>
    <row r="1156" spans="2:27" x14ac:dyDescent="0.25">
      <c r="B1156" s="7">
        <f>_xlfn.ISOWEEKNUM(CHPP_DELAY[[#This Row],[DATE]])</f>
        <v>52</v>
      </c>
      <c r="C1156" s="2" t="str">
        <f>UPPER(TEXT(MONTH(CHPP_DELAY[[#This Row],[DATE]])*29,"mmm"))</f>
        <v>JAN</v>
      </c>
      <c r="D1156" s="27">
        <f>YEAR(CHPP_DELAY[[#This Row],[DATE]])</f>
        <v>1900</v>
      </c>
      <c r="E1156" s="11">
        <f>(CHPP_DELAY[[#This Row],[START]]-CHPP_DELAY[[#This Row],[STOP]])*24</f>
        <v>0</v>
      </c>
      <c r="F1156" s="14" t="str" cm="1">
        <f t="array" ref="F1156">_xlfn.IFNA(_xlfn.IFS(CHPP_DELAY[[#This Row],[SCH MTN]]&lt;&gt;"","Scheduled",CHPP_DELAY[[#This Row],[UNSCH MTN]]&lt;&gt;"","Unscheduled"),"")</f>
        <v/>
      </c>
      <c r="G1156" s="26">
        <f>24*(DAY(EOMONTH(CHPP_DELAY[[#This Row],[DATE]],0)))</f>
        <v>744</v>
      </c>
      <c r="H1156" s="14">
        <v>0.85</v>
      </c>
      <c r="I1156" s="14">
        <v>0.9</v>
      </c>
      <c r="J1156" s="14"/>
      <c r="K1156" s="14"/>
      <c r="L1156" s="3"/>
      <c r="M1156" s="6"/>
      <c r="N1156" s="6"/>
      <c r="Q1156" s="11"/>
      <c r="AA1156" t="str" cm="1">
        <f t="array" ref="AA1156">_xlfn.IFS(AND(CHPP_DELAY[[#This Row],[Column1]]="",CHPP_DELAY[[#This Row],[Column2]]=""),"",CHPP_DELAY[[#This Row],[Column1]]&lt;&gt;"",CHPP_DELAY[[#This Row],[Column1]],CHPP_DELAY[[#This Row],[Column2]]&lt;&gt;"",CHPP_DELAY[[#This Row],[Column2]])</f>
        <v/>
      </c>
    </row>
    <row r="1157" spans="2:27" x14ac:dyDescent="0.25">
      <c r="B1157" s="7">
        <f>_xlfn.ISOWEEKNUM(CHPP_DELAY[[#This Row],[DATE]])</f>
        <v>52</v>
      </c>
      <c r="C1157" s="2" t="str">
        <f>UPPER(TEXT(MONTH(CHPP_DELAY[[#This Row],[DATE]])*29,"mmm"))</f>
        <v>JAN</v>
      </c>
      <c r="D1157" s="27">
        <f>YEAR(CHPP_DELAY[[#This Row],[DATE]])</f>
        <v>1900</v>
      </c>
      <c r="E1157" s="11">
        <f>(CHPP_DELAY[[#This Row],[START]]-CHPP_DELAY[[#This Row],[STOP]])*24</f>
        <v>0</v>
      </c>
      <c r="F1157" s="14" t="str" cm="1">
        <f t="array" ref="F1157">_xlfn.IFNA(_xlfn.IFS(CHPP_DELAY[[#This Row],[SCH MTN]]&lt;&gt;"","Scheduled",CHPP_DELAY[[#This Row],[UNSCH MTN]]&lt;&gt;"","Unscheduled"),"")</f>
        <v/>
      </c>
      <c r="G1157" s="26">
        <f>24*(DAY(EOMONTH(CHPP_DELAY[[#This Row],[DATE]],0)))</f>
        <v>744</v>
      </c>
      <c r="H1157" s="14">
        <v>0.85</v>
      </c>
      <c r="I1157" s="14">
        <v>0.9</v>
      </c>
      <c r="J1157" s="14"/>
      <c r="K1157" s="14"/>
      <c r="L1157" s="3"/>
      <c r="M1157" s="6"/>
      <c r="N1157" s="6"/>
      <c r="Q1157" s="11"/>
      <c r="AA1157" t="str" cm="1">
        <f t="array" ref="AA1157">_xlfn.IFS(AND(CHPP_DELAY[[#This Row],[Column1]]="",CHPP_DELAY[[#This Row],[Column2]]=""),"",CHPP_DELAY[[#This Row],[Column1]]&lt;&gt;"",CHPP_DELAY[[#This Row],[Column1]],CHPP_DELAY[[#This Row],[Column2]]&lt;&gt;"",CHPP_DELAY[[#This Row],[Column2]])</f>
        <v/>
      </c>
    </row>
    <row r="1158" spans="2:27" x14ac:dyDescent="0.25">
      <c r="B1158" s="7">
        <f>_xlfn.ISOWEEKNUM(CHPP_DELAY[[#This Row],[DATE]])</f>
        <v>52</v>
      </c>
      <c r="C1158" s="2" t="str">
        <f>UPPER(TEXT(MONTH(CHPP_DELAY[[#This Row],[DATE]])*29,"mmm"))</f>
        <v>JAN</v>
      </c>
      <c r="D1158" s="27">
        <f>YEAR(CHPP_DELAY[[#This Row],[DATE]])</f>
        <v>1900</v>
      </c>
      <c r="E1158" s="11">
        <f>(CHPP_DELAY[[#This Row],[START]]-CHPP_DELAY[[#This Row],[STOP]])*24</f>
        <v>0</v>
      </c>
      <c r="F1158" s="14" t="str" cm="1">
        <f t="array" ref="F1158">_xlfn.IFNA(_xlfn.IFS(CHPP_DELAY[[#This Row],[SCH MTN]]&lt;&gt;"","Scheduled",CHPP_DELAY[[#This Row],[UNSCH MTN]]&lt;&gt;"","Unscheduled"),"")</f>
        <v/>
      </c>
      <c r="G1158" s="26">
        <f>24*(DAY(EOMONTH(CHPP_DELAY[[#This Row],[DATE]],0)))</f>
        <v>744</v>
      </c>
      <c r="H1158" s="14">
        <v>0.85</v>
      </c>
      <c r="I1158" s="14">
        <v>0.9</v>
      </c>
      <c r="J1158" s="14"/>
      <c r="K1158" s="14"/>
      <c r="L1158" s="3"/>
      <c r="M1158" s="6"/>
      <c r="N1158" s="6"/>
      <c r="Q1158" s="11"/>
      <c r="AA1158" t="str" cm="1">
        <f t="array" ref="AA1158">_xlfn.IFS(AND(CHPP_DELAY[[#This Row],[Column1]]="",CHPP_DELAY[[#This Row],[Column2]]=""),"",CHPP_DELAY[[#This Row],[Column1]]&lt;&gt;"",CHPP_DELAY[[#This Row],[Column1]],CHPP_DELAY[[#This Row],[Column2]]&lt;&gt;"",CHPP_DELAY[[#This Row],[Column2]])</f>
        <v/>
      </c>
    </row>
    <row r="1159" spans="2:27" x14ac:dyDescent="0.25">
      <c r="B1159" s="7">
        <f>_xlfn.ISOWEEKNUM(CHPP_DELAY[[#This Row],[DATE]])</f>
        <v>52</v>
      </c>
      <c r="C1159" s="2" t="str">
        <f>UPPER(TEXT(MONTH(CHPP_DELAY[[#This Row],[DATE]])*29,"mmm"))</f>
        <v>JAN</v>
      </c>
      <c r="D1159" s="27">
        <f>YEAR(CHPP_DELAY[[#This Row],[DATE]])</f>
        <v>1900</v>
      </c>
      <c r="E1159" s="11">
        <f>(CHPP_DELAY[[#This Row],[START]]-CHPP_DELAY[[#This Row],[STOP]])*24</f>
        <v>0</v>
      </c>
      <c r="F1159" s="14" t="str" cm="1">
        <f t="array" ref="F1159">_xlfn.IFNA(_xlfn.IFS(CHPP_DELAY[[#This Row],[SCH MTN]]&lt;&gt;"","Scheduled",CHPP_DELAY[[#This Row],[UNSCH MTN]]&lt;&gt;"","Unscheduled"),"")</f>
        <v/>
      </c>
      <c r="G1159" s="26">
        <f>24*(DAY(EOMONTH(CHPP_DELAY[[#This Row],[DATE]],0)))</f>
        <v>744</v>
      </c>
      <c r="H1159" s="14">
        <v>0.85</v>
      </c>
      <c r="I1159" s="14">
        <v>0.9</v>
      </c>
      <c r="J1159" s="14"/>
      <c r="K1159" s="14"/>
      <c r="L1159" s="3"/>
      <c r="M1159" s="6"/>
      <c r="N1159" s="6"/>
      <c r="Q1159" s="11"/>
      <c r="AA1159" t="str" cm="1">
        <f t="array" ref="AA1159">_xlfn.IFS(AND(CHPP_DELAY[[#This Row],[Column1]]="",CHPP_DELAY[[#This Row],[Column2]]=""),"",CHPP_DELAY[[#This Row],[Column1]]&lt;&gt;"",CHPP_DELAY[[#This Row],[Column1]],CHPP_DELAY[[#This Row],[Column2]]&lt;&gt;"",CHPP_DELAY[[#This Row],[Column2]])</f>
        <v/>
      </c>
    </row>
    <row r="1160" spans="2:27" x14ac:dyDescent="0.25">
      <c r="B1160" s="7">
        <f>_xlfn.ISOWEEKNUM(CHPP_DELAY[[#This Row],[DATE]])</f>
        <v>52</v>
      </c>
      <c r="C1160" s="2" t="str">
        <f>UPPER(TEXT(MONTH(CHPP_DELAY[[#This Row],[DATE]])*29,"mmm"))</f>
        <v>JAN</v>
      </c>
      <c r="D1160" s="27">
        <f>YEAR(CHPP_DELAY[[#This Row],[DATE]])</f>
        <v>1900</v>
      </c>
      <c r="E1160" s="11">
        <f>(CHPP_DELAY[[#This Row],[START]]-CHPP_DELAY[[#This Row],[STOP]])*24</f>
        <v>0</v>
      </c>
      <c r="F1160" s="14" t="str" cm="1">
        <f t="array" ref="F1160">_xlfn.IFNA(_xlfn.IFS(CHPP_DELAY[[#This Row],[SCH MTN]]&lt;&gt;"","Scheduled",CHPP_DELAY[[#This Row],[UNSCH MTN]]&lt;&gt;"","Unscheduled"),"")</f>
        <v/>
      </c>
      <c r="G1160" s="26">
        <f>24*(DAY(EOMONTH(CHPP_DELAY[[#This Row],[DATE]],0)))</f>
        <v>744</v>
      </c>
      <c r="H1160" s="14">
        <v>0.85</v>
      </c>
      <c r="I1160" s="14">
        <v>0.9</v>
      </c>
      <c r="J1160" s="14"/>
      <c r="K1160" s="14"/>
      <c r="L1160" s="3"/>
      <c r="M1160" s="6"/>
      <c r="N1160" s="6"/>
      <c r="Q1160" s="11"/>
      <c r="AA1160" t="str" cm="1">
        <f t="array" ref="AA1160">_xlfn.IFS(AND(CHPP_DELAY[[#This Row],[Column1]]="",CHPP_DELAY[[#This Row],[Column2]]=""),"",CHPP_DELAY[[#This Row],[Column1]]&lt;&gt;"",CHPP_DELAY[[#This Row],[Column1]],CHPP_DELAY[[#This Row],[Column2]]&lt;&gt;"",CHPP_DELAY[[#This Row],[Column2]])</f>
        <v/>
      </c>
    </row>
    <row r="1161" spans="2:27" x14ac:dyDescent="0.25">
      <c r="B1161" s="7">
        <f>_xlfn.ISOWEEKNUM(CHPP_DELAY[[#This Row],[DATE]])</f>
        <v>52</v>
      </c>
      <c r="C1161" s="2" t="str">
        <f>UPPER(TEXT(MONTH(CHPP_DELAY[[#This Row],[DATE]])*29,"mmm"))</f>
        <v>JAN</v>
      </c>
      <c r="D1161" s="27">
        <f>YEAR(CHPP_DELAY[[#This Row],[DATE]])</f>
        <v>1900</v>
      </c>
      <c r="E1161" s="11">
        <f>(CHPP_DELAY[[#This Row],[START]]-CHPP_DELAY[[#This Row],[STOP]])*24</f>
        <v>0</v>
      </c>
      <c r="F1161" s="14" t="str" cm="1">
        <f t="array" ref="F1161">_xlfn.IFNA(_xlfn.IFS(CHPP_DELAY[[#This Row],[SCH MTN]]&lt;&gt;"","Scheduled",CHPP_DELAY[[#This Row],[UNSCH MTN]]&lt;&gt;"","Unscheduled"),"")</f>
        <v/>
      </c>
      <c r="G1161" s="26">
        <f>24*(DAY(EOMONTH(CHPP_DELAY[[#This Row],[DATE]],0)))</f>
        <v>744</v>
      </c>
      <c r="H1161" s="14">
        <v>0.85</v>
      </c>
      <c r="I1161" s="14">
        <v>0.9</v>
      </c>
      <c r="J1161" s="14"/>
      <c r="K1161" s="14"/>
      <c r="L1161" s="3"/>
      <c r="M1161" s="6"/>
      <c r="N1161" s="6"/>
      <c r="Q1161" s="11"/>
      <c r="AA1161" t="str" cm="1">
        <f t="array" ref="AA1161">_xlfn.IFS(AND(CHPP_DELAY[[#This Row],[Column1]]="",CHPP_DELAY[[#This Row],[Column2]]=""),"",CHPP_DELAY[[#This Row],[Column1]]&lt;&gt;"",CHPP_DELAY[[#This Row],[Column1]],CHPP_DELAY[[#This Row],[Column2]]&lt;&gt;"",CHPP_DELAY[[#This Row],[Column2]])</f>
        <v/>
      </c>
    </row>
    <row r="1162" spans="2:27" x14ac:dyDescent="0.25">
      <c r="B1162" s="7">
        <f>_xlfn.ISOWEEKNUM(CHPP_DELAY[[#This Row],[DATE]])</f>
        <v>52</v>
      </c>
      <c r="C1162" s="2" t="str">
        <f>UPPER(TEXT(MONTH(CHPP_DELAY[[#This Row],[DATE]])*29,"mmm"))</f>
        <v>JAN</v>
      </c>
      <c r="D1162" s="27">
        <f>YEAR(CHPP_DELAY[[#This Row],[DATE]])</f>
        <v>1900</v>
      </c>
      <c r="E1162" s="11">
        <f>(CHPP_DELAY[[#This Row],[START]]-CHPP_DELAY[[#This Row],[STOP]])*24</f>
        <v>0</v>
      </c>
      <c r="F1162" s="14" t="str" cm="1">
        <f t="array" ref="F1162">_xlfn.IFNA(_xlfn.IFS(CHPP_DELAY[[#This Row],[SCH MTN]]&lt;&gt;"","Scheduled",CHPP_DELAY[[#This Row],[UNSCH MTN]]&lt;&gt;"","Unscheduled"),"")</f>
        <v/>
      </c>
      <c r="G1162" s="26">
        <f>24*(DAY(EOMONTH(CHPP_DELAY[[#This Row],[DATE]],0)))</f>
        <v>744</v>
      </c>
      <c r="H1162" s="14">
        <v>0.85</v>
      </c>
      <c r="I1162" s="14">
        <v>0.9</v>
      </c>
      <c r="J1162" s="14"/>
      <c r="K1162" s="14"/>
      <c r="L1162" s="3"/>
      <c r="M1162" s="6"/>
      <c r="N1162" s="6"/>
      <c r="Q1162" s="11"/>
      <c r="AA1162" t="str" cm="1">
        <f t="array" ref="AA1162">_xlfn.IFS(AND(CHPP_DELAY[[#This Row],[Column1]]="",CHPP_DELAY[[#This Row],[Column2]]=""),"",CHPP_DELAY[[#This Row],[Column1]]&lt;&gt;"",CHPP_DELAY[[#This Row],[Column1]],CHPP_DELAY[[#This Row],[Column2]]&lt;&gt;"",CHPP_DELAY[[#This Row],[Column2]])</f>
        <v/>
      </c>
    </row>
    <row r="1163" spans="2:27" x14ac:dyDescent="0.25">
      <c r="B1163" s="7">
        <f>_xlfn.ISOWEEKNUM(CHPP_DELAY[[#This Row],[DATE]])</f>
        <v>52</v>
      </c>
      <c r="C1163" s="2" t="str">
        <f>UPPER(TEXT(MONTH(CHPP_DELAY[[#This Row],[DATE]])*29,"mmm"))</f>
        <v>JAN</v>
      </c>
      <c r="D1163" s="27">
        <f>YEAR(CHPP_DELAY[[#This Row],[DATE]])</f>
        <v>1900</v>
      </c>
      <c r="E1163" s="11">
        <f>(CHPP_DELAY[[#This Row],[START]]-CHPP_DELAY[[#This Row],[STOP]])*24</f>
        <v>0</v>
      </c>
      <c r="F1163" s="14" t="str" cm="1">
        <f t="array" ref="F1163">_xlfn.IFNA(_xlfn.IFS(CHPP_DELAY[[#This Row],[SCH MTN]]&lt;&gt;"","Scheduled",CHPP_DELAY[[#This Row],[UNSCH MTN]]&lt;&gt;"","Unscheduled"),"")</f>
        <v/>
      </c>
      <c r="G1163" s="26">
        <f>24*(DAY(EOMONTH(CHPP_DELAY[[#This Row],[DATE]],0)))</f>
        <v>744</v>
      </c>
      <c r="H1163" s="14">
        <v>0.85</v>
      </c>
      <c r="I1163" s="14">
        <v>0.9</v>
      </c>
      <c r="J1163" s="14"/>
      <c r="K1163" s="14"/>
      <c r="L1163" s="3"/>
      <c r="M1163" s="6"/>
      <c r="N1163" s="6"/>
      <c r="Q1163" s="11"/>
      <c r="AA1163" t="str" cm="1">
        <f t="array" ref="AA1163">_xlfn.IFS(AND(CHPP_DELAY[[#This Row],[Column1]]="",CHPP_DELAY[[#This Row],[Column2]]=""),"",CHPP_DELAY[[#This Row],[Column1]]&lt;&gt;"",CHPP_DELAY[[#This Row],[Column1]],CHPP_DELAY[[#This Row],[Column2]]&lt;&gt;"",CHPP_DELAY[[#This Row],[Column2]])</f>
        <v/>
      </c>
    </row>
    <row r="1164" spans="2:27" x14ac:dyDescent="0.25">
      <c r="B1164" s="7">
        <f>_xlfn.ISOWEEKNUM(CHPP_DELAY[[#This Row],[DATE]])</f>
        <v>52</v>
      </c>
      <c r="C1164" s="2" t="str">
        <f>UPPER(TEXT(MONTH(CHPP_DELAY[[#This Row],[DATE]])*29,"mmm"))</f>
        <v>JAN</v>
      </c>
      <c r="D1164" s="27">
        <f>YEAR(CHPP_DELAY[[#This Row],[DATE]])</f>
        <v>1900</v>
      </c>
      <c r="E1164" s="11">
        <f>(CHPP_DELAY[[#This Row],[START]]-CHPP_DELAY[[#This Row],[STOP]])*24</f>
        <v>0</v>
      </c>
      <c r="F1164" s="14" t="str" cm="1">
        <f t="array" ref="F1164">_xlfn.IFNA(_xlfn.IFS(CHPP_DELAY[[#This Row],[SCH MTN]]&lt;&gt;"","Scheduled",CHPP_DELAY[[#This Row],[UNSCH MTN]]&lt;&gt;"","Unscheduled"),"")</f>
        <v/>
      </c>
      <c r="G1164" s="26">
        <f>24*(DAY(EOMONTH(CHPP_DELAY[[#This Row],[DATE]],0)))</f>
        <v>744</v>
      </c>
      <c r="H1164" s="14">
        <v>0.85</v>
      </c>
      <c r="I1164" s="14">
        <v>0.9</v>
      </c>
      <c r="J1164" s="14"/>
      <c r="K1164" s="14"/>
      <c r="L1164" s="3"/>
      <c r="M1164" s="6"/>
      <c r="N1164" s="6"/>
      <c r="Q1164" s="11"/>
      <c r="AA1164" t="str" cm="1">
        <f t="array" ref="AA1164">_xlfn.IFS(AND(CHPP_DELAY[[#This Row],[Column1]]="",CHPP_DELAY[[#This Row],[Column2]]=""),"",CHPP_DELAY[[#This Row],[Column1]]&lt;&gt;"",CHPP_DELAY[[#This Row],[Column1]],CHPP_DELAY[[#This Row],[Column2]]&lt;&gt;"",CHPP_DELAY[[#This Row],[Column2]])</f>
        <v/>
      </c>
    </row>
    <row r="1165" spans="2:27" x14ac:dyDescent="0.25">
      <c r="B1165" s="7">
        <f>_xlfn.ISOWEEKNUM(CHPP_DELAY[[#This Row],[DATE]])</f>
        <v>52</v>
      </c>
      <c r="C1165" s="2" t="str">
        <f>UPPER(TEXT(MONTH(CHPP_DELAY[[#This Row],[DATE]])*29,"mmm"))</f>
        <v>JAN</v>
      </c>
      <c r="D1165" s="27">
        <f>YEAR(CHPP_DELAY[[#This Row],[DATE]])</f>
        <v>1900</v>
      </c>
      <c r="E1165" s="11">
        <f>(CHPP_DELAY[[#This Row],[START]]-CHPP_DELAY[[#This Row],[STOP]])*24</f>
        <v>0</v>
      </c>
      <c r="F1165" s="14" t="str" cm="1">
        <f t="array" ref="F1165">_xlfn.IFNA(_xlfn.IFS(CHPP_DELAY[[#This Row],[SCH MTN]]&lt;&gt;"","Scheduled",CHPP_DELAY[[#This Row],[UNSCH MTN]]&lt;&gt;"","Unscheduled"),"")</f>
        <v/>
      </c>
      <c r="G1165" s="26">
        <f>24*(DAY(EOMONTH(CHPP_DELAY[[#This Row],[DATE]],0)))</f>
        <v>744</v>
      </c>
      <c r="H1165" s="14">
        <v>0.85</v>
      </c>
      <c r="I1165" s="14">
        <v>0.9</v>
      </c>
      <c r="J1165" s="14"/>
      <c r="K1165" s="14"/>
      <c r="L1165" s="3"/>
      <c r="M1165" s="6"/>
      <c r="N1165" s="6"/>
      <c r="Q1165" s="11"/>
      <c r="AA1165" t="str" cm="1">
        <f t="array" ref="AA1165">_xlfn.IFS(AND(CHPP_DELAY[[#This Row],[Column1]]="",CHPP_DELAY[[#This Row],[Column2]]=""),"",CHPP_DELAY[[#This Row],[Column1]]&lt;&gt;"",CHPP_DELAY[[#This Row],[Column1]],CHPP_DELAY[[#This Row],[Column2]]&lt;&gt;"",CHPP_DELAY[[#This Row],[Column2]])</f>
        <v/>
      </c>
    </row>
    <row r="1166" spans="2:27" x14ac:dyDescent="0.25">
      <c r="B1166" s="7">
        <f>_xlfn.ISOWEEKNUM(CHPP_DELAY[[#This Row],[DATE]])</f>
        <v>52</v>
      </c>
      <c r="C1166" s="2" t="str">
        <f>UPPER(TEXT(MONTH(CHPP_DELAY[[#This Row],[DATE]])*29,"mmm"))</f>
        <v>JAN</v>
      </c>
      <c r="D1166" s="27">
        <f>YEAR(CHPP_DELAY[[#This Row],[DATE]])</f>
        <v>1900</v>
      </c>
      <c r="E1166" s="11">
        <f>(CHPP_DELAY[[#This Row],[START]]-CHPP_DELAY[[#This Row],[STOP]])*24</f>
        <v>0</v>
      </c>
      <c r="F1166" s="14" t="str" cm="1">
        <f t="array" ref="F1166">_xlfn.IFNA(_xlfn.IFS(CHPP_DELAY[[#This Row],[SCH MTN]]&lt;&gt;"","Scheduled",CHPP_DELAY[[#This Row],[UNSCH MTN]]&lt;&gt;"","Unscheduled"),"")</f>
        <v/>
      </c>
      <c r="G1166" s="26">
        <f>24*(DAY(EOMONTH(CHPP_DELAY[[#This Row],[DATE]],0)))</f>
        <v>744</v>
      </c>
      <c r="H1166" s="14">
        <v>0.85</v>
      </c>
      <c r="I1166" s="14">
        <v>0.9</v>
      </c>
      <c r="J1166" s="14"/>
      <c r="K1166" s="14"/>
      <c r="L1166" s="3"/>
      <c r="M1166" s="6"/>
      <c r="N1166" s="6"/>
      <c r="Q1166" s="11"/>
      <c r="AA1166" t="str" cm="1">
        <f t="array" ref="AA1166">_xlfn.IFS(AND(CHPP_DELAY[[#This Row],[Column1]]="",CHPP_DELAY[[#This Row],[Column2]]=""),"",CHPP_DELAY[[#This Row],[Column1]]&lt;&gt;"",CHPP_DELAY[[#This Row],[Column1]],CHPP_DELAY[[#This Row],[Column2]]&lt;&gt;"",CHPP_DELAY[[#This Row],[Column2]])</f>
        <v/>
      </c>
    </row>
    <row r="1167" spans="2:27" x14ac:dyDescent="0.25">
      <c r="B1167" s="7">
        <f>_xlfn.ISOWEEKNUM(CHPP_DELAY[[#This Row],[DATE]])</f>
        <v>52</v>
      </c>
      <c r="C1167" s="2" t="str">
        <f>UPPER(TEXT(MONTH(CHPP_DELAY[[#This Row],[DATE]])*29,"mmm"))</f>
        <v>JAN</v>
      </c>
      <c r="D1167" s="27">
        <f>YEAR(CHPP_DELAY[[#This Row],[DATE]])</f>
        <v>1900</v>
      </c>
      <c r="E1167" s="11">
        <f>(CHPP_DELAY[[#This Row],[START]]-CHPP_DELAY[[#This Row],[STOP]])*24</f>
        <v>0</v>
      </c>
      <c r="F1167" s="14" t="str" cm="1">
        <f t="array" ref="F1167">_xlfn.IFNA(_xlfn.IFS(CHPP_DELAY[[#This Row],[SCH MTN]]&lt;&gt;"","Scheduled",CHPP_DELAY[[#This Row],[UNSCH MTN]]&lt;&gt;"","Unscheduled"),"")</f>
        <v/>
      </c>
      <c r="G1167" s="26">
        <f>24*(DAY(EOMONTH(CHPP_DELAY[[#This Row],[DATE]],0)))</f>
        <v>744</v>
      </c>
      <c r="H1167" s="14">
        <v>0.85</v>
      </c>
      <c r="I1167" s="14">
        <v>0.9</v>
      </c>
      <c r="J1167" s="14"/>
      <c r="K1167" s="14"/>
      <c r="L1167" s="3"/>
      <c r="M1167" s="6"/>
      <c r="N1167" s="6"/>
      <c r="Q1167" s="11"/>
      <c r="AA1167" t="str" cm="1">
        <f t="array" ref="AA1167">_xlfn.IFS(AND(CHPP_DELAY[[#This Row],[Column1]]="",CHPP_DELAY[[#This Row],[Column2]]=""),"",CHPP_DELAY[[#This Row],[Column1]]&lt;&gt;"",CHPP_DELAY[[#This Row],[Column1]],CHPP_DELAY[[#This Row],[Column2]]&lt;&gt;"",CHPP_DELAY[[#This Row],[Column2]])</f>
        <v/>
      </c>
    </row>
    <row r="1168" spans="2:27" x14ac:dyDescent="0.25">
      <c r="B1168" s="7">
        <f>_xlfn.ISOWEEKNUM(CHPP_DELAY[[#This Row],[DATE]])</f>
        <v>52</v>
      </c>
      <c r="C1168" s="2" t="str">
        <f>UPPER(TEXT(MONTH(CHPP_DELAY[[#This Row],[DATE]])*29,"mmm"))</f>
        <v>JAN</v>
      </c>
      <c r="D1168" s="27">
        <f>YEAR(CHPP_DELAY[[#This Row],[DATE]])</f>
        <v>1900</v>
      </c>
      <c r="E1168" s="11">
        <f>(CHPP_DELAY[[#This Row],[START]]-CHPP_DELAY[[#This Row],[STOP]])*24</f>
        <v>0</v>
      </c>
      <c r="F1168" s="14" t="str" cm="1">
        <f t="array" ref="F1168">_xlfn.IFNA(_xlfn.IFS(CHPP_DELAY[[#This Row],[SCH MTN]]&lt;&gt;"","Scheduled",CHPP_DELAY[[#This Row],[UNSCH MTN]]&lt;&gt;"","Unscheduled"),"")</f>
        <v/>
      </c>
      <c r="G1168" s="26">
        <f>24*(DAY(EOMONTH(CHPP_DELAY[[#This Row],[DATE]],0)))</f>
        <v>744</v>
      </c>
      <c r="H1168" s="14">
        <v>0.85</v>
      </c>
      <c r="I1168" s="14">
        <v>0.9</v>
      </c>
      <c r="J1168" s="14"/>
      <c r="K1168" s="14"/>
      <c r="L1168" s="3"/>
      <c r="M1168" s="6"/>
      <c r="N1168" s="6"/>
      <c r="Q1168" s="11"/>
      <c r="AA1168" t="str" cm="1">
        <f t="array" ref="AA1168">_xlfn.IFS(AND(CHPP_DELAY[[#This Row],[Column1]]="",CHPP_DELAY[[#This Row],[Column2]]=""),"",CHPP_DELAY[[#This Row],[Column1]]&lt;&gt;"",CHPP_DELAY[[#This Row],[Column1]],CHPP_DELAY[[#This Row],[Column2]]&lt;&gt;"",CHPP_DELAY[[#This Row],[Column2]])</f>
        <v/>
      </c>
    </row>
    <row r="1169" spans="2:27" x14ac:dyDescent="0.25">
      <c r="B1169" s="7">
        <f>_xlfn.ISOWEEKNUM(CHPP_DELAY[[#This Row],[DATE]])</f>
        <v>52</v>
      </c>
      <c r="C1169" s="2" t="str">
        <f>UPPER(TEXT(MONTH(CHPP_DELAY[[#This Row],[DATE]])*29,"mmm"))</f>
        <v>JAN</v>
      </c>
      <c r="D1169" s="27">
        <f>YEAR(CHPP_DELAY[[#This Row],[DATE]])</f>
        <v>1900</v>
      </c>
      <c r="E1169" s="11">
        <f>(CHPP_DELAY[[#This Row],[START]]-CHPP_DELAY[[#This Row],[STOP]])*24</f>
        <v>0</v>
      </c>
      <c r="F1169" s="14" t="str" cm="1">
        <f t="array" ref="F1169">_xlfn.IFNA(_xlfn.IFS(CHPP_DELAY[[#This Row],[SCH MTN]]&lt;&gt;"","Scheduled",CHPP_DELAY[[#This Row],[UNSCH MTN]]&lt;&gt;"","Unscheduled"),"")</f>
        <v/>
      </c>
      <c r="G1169" s="26">
        <f>24*(DAY(EOMONTH(CHPP_DELAY[[#This Row],[DATE]],0)))</f>
        <v>744</v>
      </c>
      <c r="H1169" s="14">
        <v>0.85</v>
      </c>
      <c r="I1169" s="14">
        <v>0.9</v>
      </c>
      <c r="J1169" s="14"/>
      <c r="K1169" s="14"/>
      <c r="L1169" s="3"/>
      <c r="M1169" s="6"/>
      <c r="N1169" s="6"/>
      <c r="Q1169" s="11"/>
      <c r="AA1169" t="str" cm="1">
        <f t="array" ref="AA1169">_xlfn.IFS(AND(CHPP_DELAY[[#This Row],[Column1]]="",CHPP_DELAY[[#This Row],[Column2]]=""),"",CHPP_DELAY[[#This Row],[Column1]]&lt;&gt;"",CHPP_DELAY[[#This Row],[Column1]],CHPP_DELAY[[#This Row],[Column2]]&lt;&gt;"",CHPP_DELAY[[#This Row],[Column2]])</f>
        <v/>
      </c>
    </row>
    <row r="1170" spans="2:27" x14ac:dyDescent="0.25">
      <c r="B1170" s="7">
        <f>_xlfn.ISOWEEKNUM(CHPP_DELAY[[#This Row],[DATE]])</f>
        <v>52</v>
      </c>
      <c r="C1170" s="2" t="str">
        <f>UPPER(TEXT(MONTH(CHPP_DELAY[[#This Row],[DATE]])*29,"mmm"))</f>
        <v>JAN</v>
      </c>
      <c r="D1170" s="27">
        <f>YEAR(CHPP_DELAY[[#This Row],[DATE]])</f>
        <v>1900</v>
      </c>
      <c r="E1170" s="11">
        <f>(CHPP_DELAY[[#This Row],[START]]-CHPP_DELAY[[#This Row],[STOP]])*24</f>
        <v>0</v>
      </c>
      <c r="F1170" s="14" t="str" cm="1">
        <f t="array" ref="F1170">_xlfn.IFNA(_xlfn.IFS(CHPP_DELAY[[#This Row],[SCH MTN]]&lt;&gt;"","Scheduled",CHPP_DELAY[[#This Row],[UNSCH MTN]]&lt;&gt;"","Unscheduled"),"")</f>
        <v/>
      </c>
      <c r="G1170" s="26">
        <f>24*(DAY(EOMONTH(CHPP_DELAY[[#This Row],[DATE]],0)))</f>
        <v>744</v>
      </c>
      <c r="H1170" s="14">
        <v>0.85</v>
      </c>
      <c r="I1170" s="14">
        <v>0.9</v>
      </c>
      <c r="J1170" s="14"/>
      <c r="K1170" s="14"/>
      <c r="L1170" s="3"/>
      <c r="M1170" s="6"/>
      <c r="N1170" s="6"/>
      <c r="Q1170" s="11"/>
      <c r="AA1170" t="str" cm="1">
        <f t="array" ref="AA1170">_xlfn.IFS(AND(CHPP_DELAY[[#This Row],[Column1]]="",CHPP_DELAY[[#This Row],[Column2]]=""),"",CHPP_DELAY[[#This Row],[Column1]]&lt;&gt;"",CHPP_DELAY[[#This Row],[Column1]],CHPP_DELAY[[#This Row],[Column2]]&lt;&gt;"",CHPP_DELAY[[#This Row],[Column2]])</f>
        <v/>
      </c>
    </row>
    <row r="1171" spans="2:27" x14ac:dyDescent="0.25">
      <c r="B1171" s="7">
        <f>_xlfn.ISOWEEKNUM(CHPP_DELAY[[#This Row],[DATE]])</f>
        <v>52</v>
      </c>
      <c r="C1171" s="2" t="str">
        <f>UPPER(TEXT(MONTH(CHPP_DELAY[[#This Row],[DATE]])*29,"mmm"))</f>
        <v>JAN</v>
      </c>
      <c r="D1171" s="27">
        <f>YEAR(CHPP_DELAY[[#This Row],[DATE]])</f>
        <v>1900</v>
      </c>
      <c r="E1171" s="11">
        <f>(CHPP_DELAY[[#This Row],[START]]-CHPP_DELAY[[#This Row],[STOP]])*24</f>
        <v>0</v>
      </c>
      <c r="F1171" s="14" t="str" cm="1">
        <f t="array" ref="F1171">_xlfn.IFNA(_xlfn.IFS(CHPP_DELAY[[#This Row],[SCH MTN]]&lt;&gt;"","Scheduled",CHPP_DELAY[[#This Row],[UNSCH MTN]]&lt;&gt;"","Unscheduled"),"")</f>
        <v/>
      </c>
      <c r="G1171" s="26">
        <f>24*(DAY(EOMONTH(CHPP_DELAY[[#This Row],[DATE]],0)))</f>
        <v>744</v>
      </c>
      <c r="H1171" s="14">
        <v>0.85</v>
      </c>
      <c r="I1171" s="14">
        <v>0.9</v>
      </c>
      <c r="J1171" s="14"/>
      <c r="K1171" s="14"/>
      <c r="L1171" s="3"/>
      <c r="M1171" s="6"/>
      <c r="N1171" s="6"/>
      <c r="Q1171" s="11"/>
      <c r="AA1171" t="str" cm="1">
        <f t="array" ref="AA1171">_xlfn.IFS(AND(CHPP_DELAY[[#This Row],[Column1]]="",CHPP_DELAY[[#This Row],[Column2]]=""),"",CHPP_DELAY[[#This Row],[Column1]]&lt;&gt;"",CHPP_DELAY[[#This Row],[Column1]],CHPP_DELAY[[#This Row],[Column2]]&lt;&gt;"",CHPP_DELAY[[#This Row],[Column2]])</f>
        <v/>
      </c>
    </row>
    <row r="1172" spans="2:27" x14ac:dyDescent="0.25">
      <c r="B1172" s="7">
        <f>_xlfn.ISOWEEKNUM(CHPP_DELAY[[#This Row],[DATE]])</f>
        <v>52</v>
      </c>
      <c r="C1172" s="2" t="str">
        <f>UPPER(TEXT(MONTH(CHPP_DELAY[[#This Row],[DATE]])*29,"mmm"))</f>
        <v>JAN</v>
      </c>
      <c r="D1172" s="27">
        <f>YEAR(CHPP_DELAY[[#This Row],[DATE]])</f>
        <v>1900</v>
      </c>
      <c r="E1172" s="11">
        <f>(CHPP_DELAY[[#This Row],[START]]-CHPP_DELAY[[#This Row],[STOP]])*24</f>
        <v>0</v>
      </c>
      <c r="F1172" s="14" t="str" cm="1">
        <f t="array" ref="F1172">_xlfn.IFNA(_xlfn.IFS(CHPP_DELAY[[#This Row],[SCH MTN]]&lt;&gt;"","Scheduled",CHPP_DELAY[[#This Row],[UNSCH MTN]]&lt;&gt;"","Unscheduled"),"")</f>
        <v/>
      </c>
      <c r="G1172" s="26">
        <f>24*(DAY(EOMONTH(CHPP_DELAY[[#This Row],[DATE]],0)))</f>
        <v>744</v>
      </c>
      <c r="H1172" s="14">
        <v>0.85</v>
      </c>
      <c r="I1172" s="14">
        <v>0.9</v>
      </c>
      <c r="J1172" s="14"/>
      <c r="K1172" s="14"/>
      <c r="L1172" s="3"/>
      <c r="M1172" s="6"/>
      <c r="N1172" s="6"/>
      <c r="Q1172" s="11"/>
      <c r="AA1172" t="str" cm="1">
        <f t="array" ref="AA1172">_xlfn.IFS(AND(CHPP_DELAY[[#This Row],[Column1]]="",CHPP_DELAY[[#This Row],[Column2]]=""),"",CHPP_DELAY[[#This Row],[Column1]]&lt;&gt;"",CHPP_DELAY[[#This Row],[Column1]],CHPP_DELAY[[#This Row],[Column2]]&lt;&gt;"",CHPP_DELAY[[#This Row],[Column2]])</f>
        <v/>
      </c>
    </row>
    <row r="1173" spans="2:27" x14ac:dyDescent="0.25">
      <c r="B1173" s="7">
        <f>_xlfn.ISOWEEKNUM(CHPP_DELAY[[#This Row],[DATE]])</f>
        <v>52</v>
      </c>
      <c r="C1173" s="2" t="str">
        <f>UPPER(TEXT(MONTH(CHPP_DELAY[[#This Row],[DATE]])*29,"mmm"))</f>
        <v>JAN</v>
      </c>
      <c r="D1173" s="27">
        <f>YEAR(CHPP_DELAY[[#This Row],[DATE]])</f>
        <v>1900</v>
      </c>
      <c r="E1173" s="11">
        <f>(CHPP_DELAY[[#This Row],[START]]-CHPP_DELAY[[#This Row],[STOP]])*24</f>
        <v>0</v>
      </c>
      <c r="F1173" s="14" t="str" cm="1">
        <f t="array" ref="F1173">_xlfn.IFNA(_xlfn.IFS(CHPP_DELAY[[#This Row],[SCH MTN]]&lt;&gt;"","Scheduled",CHPP_DELAY[[#This Row],[UNSCH MTN]]&lt;&gt;"","Unscheduled"),"")</f>
        <v/>
      </c>
      <c r="G1173" s="26">
        <f>24*(DAY(EOMONTH(CHPP_DELAY[[#This Row],[DATE]],0)))</f>
        <v>744</v>
      </c>
      <c r="H1173" s="14">
        <v>0.85</v>
      </c>
      <c r="I1173" s="14">
        <v>0.9</v>
      </c>
      <c r="J1173" s="14"/>
      <c r="K1173" s="14"/>
      <c r="L1173" s="3"/>
      <c r="M1173" s="6"/>
      <c r="N1173" s="6"/>
      <c r="Q1173" s="11"/>
      <c r="AA1173" t="str" cm="1">
        <f t="array" ref="AA1173">_xlfn.IFS(AND(CHPP_DELAY[[#This Row],[Column1]]="",CHPP_DELAY[[#This Row],[Column2]]=""),"",CHPP_DELAY[[#This Row],[Column1]]&lt;&gt;"",CHPP_DELAY[[#This Row],[Column1]],CHPP_DELAY[[#This Row],[Column2]]&lt;&gt;"",CHPP_DELAY[[#This Row],[Column2]])</f>
        <v/>
      </c>
    </row>
    <row r="1174" spans="2:27" x14ac:dyDescent="0.25">
      <c r="B1174" s="7">
        <f>_xlfn.ISOWEEKNUM(CHPP_DELAY[[#This Row],[DATE]])</f>
        <v>52</v>
      </c>
      <c r="C1174" s="2" t="str">
        <f>UPPER(TEXT(MONTH(CHPP_DELAY[[#This Row],[DATE]])*29,"mmm"))</f>
        <v>JAN</v>
      </c>
      <c r="D1174" s="27">
        <f>YEAR(CHPP_DELAY[[#This Row],[DATE]])</f>
        <v>1900</v>
      </c>
      <c r="E1174" s="11">
        <f>(CHPP_DELAY[[#This Row],[START]]-CHPP_DELAY[[#This Row],[STOP]])*24</f>
        <v>0</v>
      </c>
      <c r="F1174" s="14" t="str" cm="1">
        <f t="array" ref="F1174">_xlfn.IFNA(_xlfn.IFS(CHPP_DELAY[[#This Row],[SCH MTN]]&lt;&gt;"","Scheduled",CHPP_DELAY[[#This Row],[UNSCH MTN]]&lt;&gt;"","Unscheduled"),"")</f>
        <v/>
      </c>
      <c r="G1174" s="26">
        <f>24*(DAY(EOMONTH(CHPP_DELAY[[#This Row],[DATE]],0)))</f>
        <v>744</v>
      </c>
      <c r="H1174" s="14">
        <v>0.85</v>
      </c>
      <c r="I1174" s="14">
        <v>0.9</v>
      </c>
      <c r="J1174" s="14"/>
      <c r="K1174" s="14"/>
      <c r="L1174" s="3"/>
      <c r="M1174" s="6"/>
      <c r="N1174" s="6"/>
      <c r="Q1174" s="11"/>
      <c r="AA1174" t="str" cm="1">
        <f t="array" ref="AA1174">_xlfn.IFS(AND(CHPP_DELAY[[#This Row],[Column1]]="",CHPP_DELAY[[#This Row],[Column2]]=""),"",CHPP_DELAY[[#This Row],[Column1]]&lt;&gt;"",CHPP_DELAY[[#This Row],[Column1]],CHPP_DELAY[[#This Row],[Column2]]&lt;&gt;"",CHPP_DELAY[[#This Row],[Column2]])</f>
        <v/>
      </c>
    </row>
    <row r="1175" spans="2:27" x14ac:dyDescent="0.25">
      <c r="B1175" s="7">
        <f>_xlfn.ISOWEEKNUM(CHPP_DELAY[[#This Row],[DATE]])</f>
        <v>52</v>
      </c>
      <c r="C1175" s="2" t="str">
        <f>UPPER(TEXT(MONTH(CHPP_DELAY[[#This Row],[DATE]])*29,"mmm"))</f>
        <v>JAN</v>
      </c>
      <c r="D1175" s="27">
        <f>YEAR(CHPP_DELAY[[#This Row],[DATE]])</f>
        <v>1900</v>
      </c>
      <c r="E1175" s="11">
        <f>(CHPP_DELAY[[#This Row],[START]]-CHPP_DELAY[[#This Row],[STOP]])*24</f>
        <v>0</v>
      </c>
      <c r="F1175" s="14" t="str" cm="1">
        <f t="array" ref="F1175">_xlfn.IFNA(_xlfn.IFS(CHPP_DELAY[[#This Row],[SCH MTN]]&lt;&gt;"","Scheduled",CHPP_DELAY[[#This Row],[UNSCH MTN]]&lt;&gt;"","Unscheduled"),"")</f>
        <v/>
      </c>
      <c r="G1175" s="26">
        <f>24*(DAY(EOMONTH(CHPP_DELAY[[#This Row],[DATE]],0)))</f>
        <v>744</v>
      </c>
      <c r="H1175" s="14">
        <v>0.85</v>
      </c>
      <c r="I1175" s="14">
        <v>0.9</v>
      </c>
      <c r="J1175" s="14"/>
      <c r="K1175" s="14"/>
      <c r="L1175" s="3"/>
      <c r="M1175" s="6"/>
      <c r="N1175" s="6"/>
      <c r="Q1175" s="11"/>
      <c r="AA1175" t="str" cm="1">
        <f t="array" ref="AA1175">_xlfn.IFS(AND(CHPP_DELAY[[#This Row],[Column1]]="",CHPP_DELAY[[#This Row],[Column2]]=""),"",CHPP_DELAY[[#This Row],[Column1]]&lt;&gt;"",CHPP_DELAY[[#This Row],[Column1]],CHPP_DELAY[[#This Row],[Column2]]&lt;&gt;"",CHPP_DELAY[[#This Row],[Column2]])</f>
        <v/>
      </c>
    </row>
    <row r="1176" spans="2:27" x14ac:dyDescent="0.25">
      <c r="B1176" s="7">
        <f>_xlfn.ISOWEEKNUM(CHPP_DELAY[[#This Row],[DATE]])</f>
        <v>52</v>
      </c>
      <c r="C1176" s="2" t="str">
        <f>UPPER(TEXT(MONTH(CHPP_DELAY[[#This Row],[DATE]])*29,"mmm"))</f>
        <v>JAN</v>
      </c>
      <c r="D1176" s="27">
        <f>YEAR(CHPP_DELAY[[#This Row],[DATE]])</f>
        <v>1900</v>
      </c>
      <c r="E1176" s="11">
        <f>(CHPP_DELAY[[#This Row],[START]]-CHPP_DELAY[[#This Row],[STOP]])*24</f>
        <v>0</v>
      </c>
      <c r="F1176" s="14" t="str" cm="1">
        <f t="array" ref="F1176">_xlfn.IFNA(_xlfn.IFS(CHPP_DELAY[[#This Row],[SCH MTN]]&lt;&gt;"","Scheduled",CHPP_DELAY[[#This Row],[UNSCH MTN]]&lt;&gt;"","Unscheduled"),"")</f>
        <v/>
      </c>
      <c r="G1176" s="26">
        <f>24*(DAY(EOMONTH(CHPP_DELAY[[#This Row],[DATE]],0)))</f>
        <v>744</v>
      </c>
      <c r="H1176" s="14">
        <v>0.85</v>
      </c>
      <c r="I1176" s="14">
        <v>0.9</v>
      </c>
      <c r="J1176" s="14"/>
      <c r="K1176" s="14"/>
      <c r="L1176" s="3"/>
      <c r="M1176" s="6"/>
      <c r="N1176" s="6"/>
      <c r="Q1176" s="11"/>
      <c r="AA1176" t="str" cm="1">
        <f t="array" ref="AA1176">_xlfn.IFS(AND(CHPP_DELAY[[#This Row],[Column1]]="",CHPP_DELAY[[#This Row],[Column2]]=""),"",CHPP_DELAY[[#This Row],[Column1]]&lt;&gt;"",CHPP_DELAY[[#This Row],[Column1]],CHPP_DELAY[[#This Row],[Column2]]&lt;&gt;"",CHPP_DELAY[[#This Row],[Column2]])</f>
        <v/>
      </c>
    </row>
    <row r="1177" spans="2:27" x14ac:dyDescent="0.25">
      <c r="B1177" s="7">
        <f>_xlfn.ISOWEEKNUM(CHPP_DELAY[[#This Row],[DATE]])</f>
        <v>52</v>
      </c>
      <c r="C1177" s="2" t="str">
        <f>UPPER(TEXT(MONTH(CHPP_DELAY[[#This Row],[DATE]])*29,"mmm"))</f>
        <v>JAN</v>
      </c>
      <c r="D1177" s="27">
        <f>YEAR(CHPP_DELAY[[#This Row],[DATE]])</f>
        <v>1900</v>
      </c>
      <c r="E1177" s="11">
        <f>(CHPP_DELAY[[#This Row],[START]]-CHPP_DELAY[[#This Row],[STOP]])*24</f>
        <v>0</v>
      </c>
      <c r="F1177" s="14" t="str" cm="1">
        <f t="array" ref="F1177">_xlfn.IFNA(_xlfn.IFS(CHPP_DELAY[[#This Row],[SCH MTN]]&lt;&gt;"","Scheduled",CHPP_DELAY[[#This Row],[UNSCH MTN]]&lt;&gt;"","Unscheduled"),"")</f>
        <v/>
      </c>
      <c r="G1177" s="26">
        <f>24*(DAY(EOMONTH(CHPP_DELAY[[#This Row],[DATE]],0)))</f>
        <v>744</v>
      </c>
      <c r="H1177" s="14">
        <v>0.85</v>
      </c>
      <c r="I1177" s="14">
        <v>0.9</v>
      </c>
      <c r="J1177" s="14"/>
      <c r="K1177" s="14"/>
      <c r="L1177" s="3"/>
      <c r="M1177" s="6"/>
      <c r="N1177" s="6"/>
      <c r="Q1177" s="11"/>
      <c r="AA1177" t="str" cm="1">
        <f t="array" ref="AA1177">_xlfn.IFS(AND(CHPP_DELAY[[#This Row],[Column1]]="",CHPP_DELAY[[#This Row],[Column2]]=""),"",CHPP_DELAY[[#This Row],[Column1]]&lt;&gt;"",CHPP_DELAY[[#This Row],[Column1]],CHPP_DELAY[[#This Row],[Column2]]&lt;&gt;"",CHPP_DELAY[[#This Row],[Column2]])</f>
        <v/>
      </c>
    </row>
    <row r="1178" spans="2:27" x14ac:dyDescent="0.25">
      <c r="B1178" s="7">
        <f>_xlfn.ISOWEEKNUM(CHPP_DELAY[[#This Row],[DATE]])</f>
        <v>52</v>
      </c>
      <c r="C1178" s="2" t="str">
        <f>UPPER(TEXT(MONTH(CHPP_DELAY[[#This Row],[DATE]])*29,"mmm"))</f>
        <v>JAN</v>
      </c>
      <c r="D1178" s="27">
        <f>YEAR(CHPP_DELAY[[#This Row],[DATE]])</f>
        <v>1900</v>
      </c>
      <c r="E1178" s="11">
        <f>(CHPP_DELAY[[#This Row],[START]]-CHPP_DELAY[[#This Row],[STOP]])*24</f>
        <v>0</v>
      </c>
      <c r="F1178" s="14" t="str" cm="1">
        <f t="array" ref="F1178">_xlfn.IFNA(_xlfn.IFS(CHPP_DELAY[[#This Row],[SCH MTN]]&lt;&gt;"","Scheduled",CHPP_DELAY[[#This Row],[UNSCH MTN]]&lt;&gt;"","Unscheduled"),"")</f>
        <v/>
      </c>
      <c r="G1178" s="26">
        <f>24*(DAY(EOMONTH(CHPP_DELAY[[#This Row],[DATE]],0)))</f>
        <v>744</v>
      </c>
      <c r="H1178" s="14">
        <v>0.85</v>
      </c>
      <c r="I1178" s="14">
        <v>0.9</v>
      </c>
      <c r="J1178" s="14"/>
      <c r="K1178" s="14"/>
      <c r="L1178" s="3"/>
      <c r="M1178" s="6"/>
      <c r="N1178" s="6"/>
      <c r="Q1178" s="11"/>
      <c r="AA1178" t="str" cm="1">
        <f t="array" ref="AA1178">_xlfn.IFS(AND(CHPP_DELAY[[#This Row],[Column1]]="",CHPP_DELAY[[#This Row],[Column2]]=""),"",CHPP_DELAY[[#This Row],[Column1]]&lt;&gt;"",CHPP_DELAY[[#This Row],[Column1]],CHPP_DELAY[[#This Row],[Column2]]&lt;&gt;"",CHPP_DELAY[[#This Row],[Column2]])</f>
        <v/>
      </c>
    </row>
    <row r="1179" spans="2:27" x14ac:dyDescent="0.25">
      <c r="B1179" s="7">
        <f>_xlfn.ISOWEEKNUM(CHPP_DELAY[[#This Row],[DATE]])</f>
        <v>52</v>
      </c>
      <c r="C1179" s="2" t="str">
        <f>UPPER(TEXT(MONTH(CHPP_DELAY[[#This Row],[DATE]])*29,"mmm"))</f>
        <v>JAN</v>
      </c>
      <c r="D1179" s="27">
        <f>YEAR(CHPP_DELAY[[#This Row],[DATE]])</f>
        <v>1900</v>
      </c>
      <c r="E1179" s="11">
        <f>(CHPP_DELAY[[#This Row],[START]]-CHPP_DELAY[[#This Row],[STOP]])*24</f>
        <v>0</v>
      </c>
      <c r="F1179" s="14" t="str" cm="1">
        <f t="array" ref="F1179">_xlfn.IFNA(_xlfn.IFS(CHPP_DELAY[[#This Row],[SCH MTN]]&lt;&gt;"","Scheduled",CHPP_DELAY[[#This Row],[UNSCH MTN]]&lt;&gt;"","Unscheduled"),"")</f>
        <v/>
      </c>
      <c r="G1179" s="26">
        <f>24*(DAY(EOMONTH(CHPP_DELAY[[#This Row],[DATE]],0)))</f>
        <v>744</v>
      </c>
      <c r="H1179" s="14">
        <v>0.85</v>
      </c>
      <c r="I1179" s="14">
        <v>0.9</v>
      </c>
      <c r="J1179" s="14"/>
      <c r="K1179" s="14"/>
      <c r="L1179" s="3"/>
      <c r="M1179" s="6"/>
      <c r="N1179" s="6"/>
      <c r="Q1179" s="11"/>
      <c r="AA1179" t="str" cm="1">
        <f t="array" ref="AA1179">_xlfn.IFS(AND(CHPP_DELAY[[#This Row],[Column1]]="",CHPP_DELAY[[#This Row],[Column2]]=""),"",CHPP_DELAY[[#This Row],[Column1]]&lt;&gt;"",CHPP_DELAY[[#This Row],[Column1]],CHPP_DELAY[[#This Row],[Column2]]&lt;&gt;"",CHPP_DELAY[[#This Row],[Column2]])</f>
        <v/>
      </c>
    </row>
    <row r="1180" spans="2:27" x14ac:dyDescent="0.25">
      <c r="B1180" s="7">
        <f>_xlfn.ISOWEEKNUM(CHPP_DELAY[[#This Row],[DATE]])</f>
        <v>52</v>
      </c>
      <c r="C1180" s="2" t="str">
        <f>UPPER(TEXT(MONTH(CHPP_DELAY[[#This Row],[DATE]])*29,"mmm"))</f>
        <v>JAN</v>
      </c>
      <c r="D1180" s="27">
        <f>YEAR(CHPP_DELAY[[#This Row],[DATE]])</f>
        <v>1900</v>
      </c>
      <c r="E1180" s="11">
        <f>(CHPP_DELAY[[#This Row],[START]]-CHPP_DELAY[[#This Row],[STOP]])*24</f>
        <v>0</v>
      </c>
      <c r="F1180" s="14" t="str" cm="1">
        <f t="array" ref="F1180">_xlfn.IFNA(_xlfn.IFS(CHPP_DELAY[[#This Row],[SCH MTN]]&lt;&gt;"","Scheduled",CHPP_DELAY[[#This Row],[UNSCH MTN]]&lt;&gt;"","Unscheduled"),"")</f>
        <v/>
      </c>
      <c r="G1180" s="26">
        <f>24*(DAY(EOMONTH(CHPP_DELAY[[#This Row],[DATE]],0)))</f>
        <v>744</v>
      </c>
      <c r="H1180" s="14">
        <v>0.85</v>
      </c>
      <c r="I1180" s="14">
        <v>0.9</v>
      </c>
      <c r="J1180" s="14"/>
      <c r="K1180" s="14"/>
      <c r="L1180" s="3"/>
      <c r="M1180" s="6"/>
      <c r="N1180" s="6"/>
      <c r="Q1180" s="11"/>
      <c r="AA1180" t="str" cm="1">
        <f t="array" ref="AA1180">_xlfn.IFS(AND(CHPP_DELAY[[#This Row],[Column1]]="",CHPP_DELAY[[#This Row],[Column2]]=""),"",CHPP_DELAY[[#This Row],[Column1]]&lt;&gt;"",CHPP_DELAY[[#This Row],[Column1]],CHPP_DELAY[[#This Row],[Column2]]&lt;&gt;"",CHPP_DELAY[[#This Row],[Column2]])</f>
        <v/>
      </c>
    </row>
    <row r="1181" spans="2:27" x14ac:dyDescent="0.25">
      <c r="B1181" s="7">
        <f>_xlfn.ISOWEEKNUM(CHPP_DELAY[[#This Row],[DATE]])</f>
        <v>52</v>
      </c>
      <c r="C1181" s="2" t="str">
        <f>UPPER(TEXT(MONTH(CHPP_DELAY[[#This Row],[DATE]])*29,"mmm"))</f>
        <v>JAN</v>
      </c>
      <c r="D1181" s="27">
        <f>YEAR(CHPP_DELAY[[#This Row],[DATE]])</f>
        <v>1900</v>
      </c>
      <c r="E1181" s="11">
        <f>(CHPP_DELAY[[#This Row],[START]]-CHPP_DELAY[[#This Row],[STOP]])*24</f>
        <v>0</v>
      </c>
      <c r="F1181" s="14" t="str" cm="1">
        <f t="array" ref="F1181">_xlfn.IFNA(_xlfn.IFS(CHPP_DELAY[[#This Row],[SCH MTN]]&lt;&gt;"","Scheduled",CHPP_DELAY[[#This Row],[UNSCH MTN]]&lt;&gt;"","Unscheduled"),"")</f>
        <v/>
      </c>
      <c r="G1181" s="26">
        <f>24*(DAY(EOMONTH(CHPP_DELAY[[#This Row],[DATE]],0)))</f>
        <v>744</v>
      </c>
      <c r="H1181" s="14">
        <v>0.85</v>
      </c>
      <c r="I1181" s="14">
        <v>0.9</v>
      </c>
      <c r="J1181" s="14"/>
      <c r="K1181" s="14"/>
      <c r="L1181" s="3"/>
      <c r="M1181" s="6"/>
      <c r="N1181" s="6"/>
      <c r="Q1181" s="11"/>
      <c r="AA1181" t="str" cm="1">
        <f t="array" ref="AA1181">_xlfn.IFS(AND(CHPP_DELAY[[#This Row],[Column1]]="",CHPP_DELAY[[#This Row],[Column2]]=""),"",CHPP_DELAY[[#This Row],[Column1]]&lt;&gt;"",CHPP_DELAY[[#This Row],[Column1]],CHPP_DELAY[[#This Row],[Column2]]&lt;&gt;"",CHPP_DELAY[[#This Row],[Column2]])</f>
        <v/>
      </c>
    </row>
    <row r="1182" spans="2:27" x14ac:dyDescent="0.25">
      <c r="B1182" s="7">
        <f>_xlfn.ISOWEEKNUM(CHPP_DELAY[[#This Row],[DATE]])</f>
        <v>52</v>
      </c>
      <c r="C1182" s="2" t="str">
        <f>UPPER(TEXT(MONTH(CHPP_DELAY[[#This Row],[DATE]])*29,"mmm"))</f>
        <v>JAN</v>
      </c>
      <c r="D1182" s="27">
        <f>YEAR(CHPP_DELAY[[#This Row],[DATE]])</f>
        <v>1900</v>
      </c>
      <c r="E1182" s="11">
        <f>(CHPP_DELAY[[#This Row],[START]]-CHPP_DELAY[[#This Row],[STOP]])*24</f>
        <v>0</v>
      </c>
      <c r="F1182" s="14" t="str" cm="1">
        <f t="array" ref="F1182">_xlfn.IFNA(_xlfn.IFS(CHPP_DELAY[[#This Row],[SCH MTN]]&lt;&gt;"","Scheduled",CHPP_DELAY[[#This Row],[UNSCH MTN]]&lt;&gt;"","Unscheduled"),"")</f>
        <v/>
      </c>
      <c r="G1182" s="26">
        <f>24*(DAY(EOMONTH(CHPP_DELAY[[#This Row],[DATE]],0)))</f>
        <v>744</v>
      </c>
      <c r="H1182" s="14">
        <v>0.85</v>
      </c>
      <c r="I1182" s="14">
        <v>0.9</v>
      </c>
      <c r="J1182" s="14"/>
      <c r="K1182" s="14"/>
      <c r="L1182" s="3"/>
      <c r="M1182" s="6"/>
      <c r="N1182" s="6"/>
      <c r="Q1182" s="11"/>
      <c r="AA1182" t="str" cm="1">
        <f t="array" ref="AA1182">_xlfn.IFS(AND(CHPP_DELAY[[#This Row],[Column1]]="",CHPP_DELAY[[#This Row],[Column2]]=""),"",CHPP_DELAY[[#This Row],[Column1]]&lt;&gt;"",CHPP_DELAY[[#This Row],[Column1]],CHPP_DELAY[[#This Row],[Column2]]&lt;&gt;"",CHPP_DELAY[[#This Row],[Column2]])</f>
        <v/>
      </c>
    </row>
    <row r="1183" spans="2:27" x14ac:dyDescent="0.25">
      <c r="B1183" s="7">
        <f>_xlfn.ISOWEEKNUM(CHPP_DELAY[[#This Row],[DATE]])</f>
        <v>52</v>
      </c>
      <c r="C1183" s="2" t="str">
        <f>UPPER(TEXT(MONTH(CHPP_DELAY[[#This Row],[DATE]])*29,"mmm"))</f>
        <v>JAN</v>
      </c>
      <c r="D1183" s="27">
        <f>YEAR(CHPP_DELAY[[#This Row],[DATE]])</f>
        <v>1900</v>
      </c>
      <c r="E1183" s="11">
        <f>(CHPP_DELAY[[#This Row],[START]]-CHPP_DELAY[[#This Row],[STOP]])*24</f>
        <v>0</v>
      </c>
      <c r="F1183" s="14" t="str" cm="1">
        <f t="array" ref="F1183">_xlfn.IFNA(_xlfn.IFS(CHPP_DELAY[[#This Row],[SCH MTN]]&lt;&gt;"","Scheduled",CHPP_DELAY[[#This Row],[UNSCH MTN]]&lt;&gt;"","Unscheduled"),"")</f>
        <v/>
      </c>
      <c r="G1183" s="26">
        <f>24*(DAY(EOMONTH(CHPP_DELAY[[#This Row],[DATE]],0)))</f>
        <v>744</v>
      </c>
      <c r="H1183" s="14">
        <v>0.85</v>
      </c>
      <c r="I1183" s="14">
        <v>0.9</v>
      </c>
      <c r="J1183" s="14"/>
      <c r="K1183" s="14"/>
      <c r="L1183" s="3"/>
      <c r="M1183" s="6"/>
      <c r="N1183" s="6"/>
      <c r="Q1183" s="11"/>
      <c r="AA1183" t="str" cm="1">
        <f t="array" ref="AA1183">_xlfn.IFS(AND(CHPP_DELAY[[#This Row],[Column1]]="",CHPP_DELAY[[#This Row],[Column2]]=""),"",CHPP_DELAY[[#This Row],[Column1]]&lt;&gt;"",CHPP_DELAY[[#This Row],[Column1]],CHPP_DELAY[[#This Row],[Column2]]&lt;&gt;"",CHPP_DELAY[[#This Row],[Column2]])</f>
        <v/>
      </c>
    </row>
    <row r="1184" spans="2:27" x14ac:dyDescent="0.25">
      <c r="B1184" s="7">
        <f>_xlfn.ISOWEEKNUM(CHPP_DELAY[[#This Row],[DATE]])</f>
        <v>52</v>
      </c>
      <c r="C1184" s="2" t="str">
        <f>UPPER(TEXT(MONTH(CHPP_DELAY[[#This Row],[DATE]])*29,"mmm"))</f>
        <v>JAN</v>
      </c>
      <c r="D1184" s="27">
        <f>YEAR(CHPP_DELAY[[#This Row],[DATE]])</f>
        <v>1900</v>
      </c>
      <c r="E1184" s="11">
        <f>(CHPP_DELAY[[#This Row],[START]]-CHPP_DELAY[[#This Row],[STOP]])*24</f>
        <v>0</v>
      </c>
      <c r="F1184" s="14" t="str" cm="1">
        <f t="array" ref="F1184">_xlfn.IFNA(_xlfn.IFS(CHPP_DELAY[[#This Row],[SCH MTN]]&lt;&gt;"","Scheduled",CHPP_DELAY[[#This Row],[UNSCH MTN]]&lt;&gt;"","Unscheduled"),"")</f>
        <v/>
      </c>
      <c r="G1184" s="26">
        <f>24*(DAY(EOMONTH(CHPP_DELAY[[#This Row],[DATE]],0)))</f>
        <v>744</v>
      </c>
      <c r="H1184" s="14">
        <v>0.85</v>
      </c>
      <c r="I1184" s="14">
        <v>0.9</v>
      </c>
      <c r="J1184" s="14"/>
      <c r="K1184" s="14"/>
      <c r="L1184" s="3"/>
      <c r="M1184" s="6"/>
      <c r="N1184" s="6"/>
      <c r="Q1184" s="11"/>
      <c r="AA1184" t="str" cm="1">
        <f t="array" ref="AA1184">_xlfn.IFS(AND(CHPP_DELAY[[#This Row],[Column1]]="",CHPP_DELAY[[#This Row],[Column2]]=""),"",CHPP_DELAY[[#This Row],[Column1]]&lt;&gt;"",CHPP_DELAY[[#This Row],[Column1]],CHPP_DELAY[[#This Row],[Column2]]&lt;&gt;"",CHPP_DELAY[[#This Row],[Column2]])</f>
        <v/>
      </c>
    </row>
    <row r="1185" spans="2:27" x14ac:dyDescent="0.25">
      <c r="B1185" s="7">
        <f>_xlfn.ISOWEEKNUM(CHPP_DELAY[[#This Row],[DATE]])</f>
        <v>52</v>
      </c>
      <c r="C1185" s="2" t="str">
        <f>UPPER(TEXT(MONTH(CHPP_DELAY[[#This Row],[DATE]])*29,"mmm"))</f>
        <v>JAN</v>
      </c>
      <c r="D1185" s="27">
        <f>YEAR(CHPP_DELAY[[#This Row],[DATE]])</f>
        <v>1900</v>
      </c>
      <c r="E1185" s="11">
        <f>(CHPP_DELAY[[#This Row],[START]]-CHPP_DELAY[[#This Row],[STOP]])*24</f>
        <v>0</v>
      </c>
      <c r="F1185" s="14" t="str" cm="1">
        <f t="array" ref="F1185">_xlfn.IFNA(_xlfn.IFS(CHPP_DELAY[[#This Row],[SCH MTN]]&lt;&gt;"","Scheduled",CHPP_DELAY[[#This Row],[UNSCH MTN]]&lt;&gt;"","Unscheduled"),"")</f>
        <v/>
      </c>
      <c r="G1185" s="26">
        <f>24*(DAY(EOMONTH(CHPP_DELAY[[#This Row],[DATE]],0)))</f>
        <v>744</v>
      </c>
      <c r="H1185" s="14">
        <v>0.85</v>
      </c>
      <c r="I1185" s="14">
        <v>0.9</v>
      </c>
      <c r="J1185" s="14"/>
      <c r="K1185" s="14"/>
      <c r="L1185" s="3"/>
      <c r="M1185" s="6"/>
      <c r="N1185" s="6"/>
      <c r="Q1185" s="11"/>
      <c r="AA1185" t="str" cm="1">
        <f t="array" ref="AA1185">_xlfn.IFS(AND(CHPP_DELAY[[#This Row],[Column1]]="",CHPP_DELAY[[#This Row],[Column2]]=""),"",CHPP_DELAY[[#This Row],[Column1]]&lt;&gt;"",CHPP_DELAY[[#This Row],[Column1]],CHPP_DELAY[[#This Row],[Column2]]&lt;&gt;"",CHPP_DELAY[[#This Row],[Column2]])</f>
        <v/>
      </c>
    </row>
    <row r="1186" spans="2:27" x14ac:dyDescent="0.25">
      <c r="B1186" s="7">
        <f>_xlfn.ISOWEEKNUM(CHPP_DELAY[[#This Row],[DATE]])</f>
        <v>52</v>
      </c>
      <c r="C1186" s="2" t="str">
        <f>UPPER(TEXT(MONTH(CHPP_DELAY[[#This Row],[DATE]])*29,"mmm"))</f>
        <v>JAN</v>
      </c>
      <c r="D1186" s="27">
        <f>YEAR(CHPP_DELAY[[#This Row],[DATE]])</f>
        <v>1900</v>
      </c>
      <c r="E1186" s="11">
        <f>(CHPP_DELAY[[#This Row],[START]]-CHPP_DELAY[[#This Row],[STOP]])*24</f>
        <v>0</v>
      </c>
      <c r="F1186" s="14" t="str" cm="1">
        <f t="array" ref="F1186">_xlfn.IFNA(_xlfn.IFS(CHPP_DELAY[[#This Row],[SCH MTN]]&lt;&gt;"","Scheduled",CHPP_DELAY[[#This Row],[UNSCH MTN]]&lt;&gt;"","Unscheduled"),"")</f>
        <v/>
      </c>
      <c r="G1186" s="26">
        <f>24*(DAY(EOMONTH(CHPP_DELAY[[#This Row],[DATE]],0)))</f>
        <v>744</v>
      </c>
      <c r="H1186" s="14">
        <v>0.85</v>
      </c>
      <c r="I1186" s="14">
        <v>0.9</v>
      </c>
      <c r="J1186" s="14"/>
      <c r="K1186" s="14"/>
      <c r="L1186" s="3"/>
      <c r="M1186" s="6"/>
      <c r="N1186" s="6"/>
      <c r="Q1186" s="11"/>
      <c r="AA1186" t="str" cm="1">
        <f t="array" ref="AA1186">_xlfn.IFS(AND(CHPP_DELAY[[#This Row],[Column1]]="",CHPP_DELAY[[#This Row],[Column2]]=""),"",CHPP_DELAY[[#This Row],[Column1]]&lt;&gt;"",CHPP_DELAY[[#This Row],[Column1]],CHPP_DELAY[[#This Row],[Column2]]&lt;&gt;"",CHPP_DELAY[[#This Row],[Column2]])</f>
        <v/>
      </c>
    </row>
    <row r="1187" spans="2:27" x14ac:dyDescent="0.25">
      <c r="B1187" s="7">
        <f>_xlfn.ISOWEEKNUM(CHPP_DELAY[[#This Row],[DATE]])</f>
        <v>52</v>
      </c>
      <c r="C1187" s="2" t="str">
        <f>UPPER(TEXT(MONTH(CHPP_DELAY[[#This Row],[DATE]])*29,"mmm"))</f>
        <v>JAN</v>
      </c>
      <c r="D1187" s="27">
        <f>YEAR(CHPP_DELAY[[#This Row],[DATE]])</f>
        <v>1900</v>
      </c>
      <c r="E1187" s="11">
        <f>(CHPP_DELAY[[#This Row],[START]]-CHPP_DELAY[[#This Row],[STOP]])*24</f>
        <v>0</v>
      </c>
      <c r="F1187" s="14" t="str" cm="1">
        <f t="array" ref="F1187">_xlfn.IFNA(_xlfn.IFS(CHPP_DELAY[[#This Row],[SCH MTN]]&lt;&gt;"","Scheduled",CHPP_DELAY[[#This Row],[UNSCH MTN]]&lt;&gt;"","Unscheduled"),"")</f>
        <v/>
      </c>
      <c r="G1187" s="26">
        <f>24*(DAY(EOMONTH(CHPP_DELAY[[#This Row],[DATE]],0)))</f>
        <v>744</v>
      </c>
      <c r="H1187" s="14">
        <v>0.85</v>
      </c>
      <c r="I1187" s="14">
        <v>0.9</v>
      </c>
      <c r="J1187" s="14"/>
      <c r="K1187" s="14"/>
      <c r="L1187" s="3"/>
      <c r="M1187" s="6"/>
      <c r="N1187" s="6"/>
      <c r="Q1187" s="11"/>
      <c r="AA1187" t="str" cm="1">
        <f t="array" ref="AA1187">_xlfn.IFS(AND(CHPP_DELAY[[#This Row],[Column1]]="",CHPP_DELAY[[#This Row],[Column2]]=""),"",CHPP_DELAY[[#This Row],[Column1]]&lt;&gt;"",CHPP_DELAY[[#This Row],[Column1]],CHPP_DELAY[[#This Row],[Column2]]&lt;&gt;"",CHPP_DELAY[[#This Row],[Column2]])</f>
        <v/>
      </c>
    </row>
    <row r="1188" spans="2:27" x14ac:dyDescent="0.25">
      <c r="B1188" s="7">
        <f>_xlfn.ISOWEEKNUM(CHPP_DELAY[[#This Row],[DATE]])</f>
        <v>52</v>
      </c>
      <c r="C1188" s="2" t="str">
        <f>UPPER(TEXT(MONTH(CHPP_DELAY[[#This Row],[DATE]])*29,"mmm"))</f>
        <v>JAN</v>
      </c>
      <c r="D1188" s="27">
        <f>YEAR(CHPP_DELAY[[#This Row],[DATE]])</f>
        <v>1900</v>
      </c>
      <c r="E1188" s="11">
        <f>(CHPP_DELAY[[#This Row],[START]]-CHPP_DELAY[[#This Row],[STOP]])*24</f>
        <v>0</v>
      </c>
      <c r="F1188" s="14" t="str" cm="1">
        <f t="array" ref="F1188">_xlfn.IFNA(_xlfn.IFS(CHPP_DELAY[[#This Row],[SCH MTN]]&lt;&gt;"","Scheduled",CHPP_DELAY[[#This Row],[UNSCH MTN]]&lt;&gt;"","Unscheduled"),"")</f>
        <v/>
      </c>
      <c r="G1188" s="26">
        <f>24*(DAY(EOMONTH(CHPP_DELAY[[#This Row],[DATE]],0)))</f>
        <v>744</v>
      </c>
      <c r="H1188" s="14">
        <v>0.85</v>
      </c>
      <c r="I1188" s="14">
        <v>0.9</v>
      </c>
      <c r="J1188" s="14"/>
      <c r="K1188" s="14"/>
      <c r="L1188" s="3"/>
      <c r="M1188" s="6"/>
      <c r="N1188" s="6"/>
      <c r="Q1188" s="11"/>
      <c r="AA1188" t="str" cm="1">
        <f t="array" ref="AA1188">_xlfn.IFS(AND(CHPP_DELAY[[#This Row],[Column1]]="",CHPP_DELAY[[#This Row],[Column2]]=""),"",CHPP_DELAY[[#This Row],[Column1]]&lt;&gt;"",CHPP_DELAY[[#This Row],[Column1]],CHPP_DELAY[[#This Row],[Column2]]&lt;&gt;"",CHPP_DELAY[[#This Row],[Column2]])</f>
        <v/>
      </c>
    </row>
    <row r="1189" spans="2:27" x14ac:dyDescent="0.25">
      <c r="B1189" s="7">
        <f>_xlfn.ISOWEEKNUM(CHPP_DELAY[[#This Row],[DATE]])</f>
        <v>52</v>
      </c>
      <c r="C1189" s="2" t="str">
        <f>UPPER(TEXT(MONTH(CHPP_DELAY[[#This Row],[DATE]])*29,"mmm"))</f>
        <v>JAN</v>
      </c>
      <c r="D1189" s="27">
        <f>YEAR(CHPP_DELAY[[#This Row],[DATE]])</f>
        <v>1900</v>
      </c>
      <c r="E1189" s="11">
        <f>(CHPP_DELAY[[#This Row],[START]]-CHPP_DELAY[[#This Row],[STOP]])*24</f>
        <v>0</v>
      </c>
      <c r="F1189" s="14" t="str" cm="1">
        <f t="array" ref="F1189">_xlfn.IFNA(_xlfn.IFS(CHPP_DELAY[[#This Row],[SCH MTN]]&lt;&gt;"","Scheduled",CHPP_DELAY[[#This Row],[UNSCH MTN]]&lt;&gt;"","Unscheduled"),"")</f>
        <v/>
      </c>
      <c r="G1189" s="26">
        <f>24*(DAY(EOMONTH(CHPP_DELAY[[#This Row],[DATE]],0)))</f>
        <v>744</v>
      </c>
      <c r="H1189" s="14">
        <v>0.85</v>
      </c>
      <c r="I1189" s="14">
        <v>0.9</v>
      </c>
      <c r="J1189" s="14"/>
      <c r="K1189" s="14"/>
      <c r="L1189" s="3"/>
      <c r="M1189" s="6"/>
      <c r="N1189" s="6"/>
      <c r="Q1189" s="11"/>
      <c r="AA1189" t="str" cm="1">
        <f t="array" ref="AA1189">_xlfn.IFS(AND(CHPP_DELAY[[#This Row],[Column1]]="",CHPP_DELAY[[#This Row],[Column2]]=""),"",CHPP_DELAY[[#This Row],[Column1]]&lt;&gt;"",CHPP_DELAY[[#This Row],[Column1]],CHPP_DELAY[[#This Row],[Column2]]&lt;&gt;"",CHPP_DELAY[[#This Row],[Column2]])</f>
        <v/>
      </c>
    </row>
    <row r="1190" spans="2:27" x14ac:dyDescent="0.25">
      <c r="B1190" s="7">
        <f>_xlfn.ISOWEEKNUM(CHPP_DELAY[[#This Row],[DATE]])</f>
        <v>52</v>
      </c>
      <c r="C1190" s="2" t="str">
        <f>UPPER(TEXT(MONTH(CHPP_DELAY[[#This Row],[DATE]])*29,"mmm"))</f>
        <v>JAN</v>
      </c>
      <c r="D1190" s="27">
        <f>YEAR(CHPP_DELAY[[#This Row],[DATE]])</f>
        <v>1900</v>
      </c>
      <c r="E1190" s="11">
        <f>(CHPP_DELAY[[#This Row],[START]]-CHPP_DELAY[[#This Row],[STOP]])*24</f>
        <v>0</v>
      </c>
      <c r="F1190" s="14" t="str" cm="1">
        <f t="array" ref="F1190">_xlfn.IFNA(_xlfn.IFS(CHPP_DELAY[[#This Row],[SCH MTN]]&lt;&gt;"","Scheduled",CHPP_DELAY[[#This Row],[UNSCH MTN]]&lt;&gt;"","Unscheduled"),"")</f>
        <v/>
      </c>
      <c r="G1190" s="26">
        <f>24*(DAY(EOMONTH(CHPP_DELAY[[#This Row],[DATE]],0)))</f>
        <v>744</v>
      </c>
      <c r="H1190" s="14">
        <v>0.85</v>
      </c>
      <c r="I1190" s="14">
        <v>0.9</v>
      </c>
      <c r="J1190" s="14"/>
      <c r="K1190" s="14"/>
      <c r="L1190" s="3"/>
      <c r="M1190" s="6"/>
      <c r="N1190" s="6"/>
      <c r="Q1190" s="11"/>
      <c r="AA1190" t="str" cm="1">
        <f t="array" ref="AA1190">_xlfn.IFS(AND(CHPP_DELAY[[#This Row],[Column1]]="",CHPP_DELAY[[#This Row],[Column2]]=""),"",CHPP_DELAY[[#This Row],[Column1]]&lt;&gt;"",CHPP_DELAY[[#This Row],[Column1]],CHPP_DELAY[[#This Row],[Column2]]&lt;&gt;"",CHPP_DELAY[[#This Row],[Column2]])</f>
        <v/>
      </c>
    </row>
    <row r="1191" spans="2:27" x14ac:dyDescent="0.25">
      <c r="B1191" s="7">
        <f>_xlfn.ISOWEEKNUM(CHPP_DELAY[[#This Row],[DATE]])</f>
        <v>52</v>
      </c>
      <c r="C1191" s="2" t="str">
        <f>UPPER(TEXT(MONTH(CHPP_DELAY[[#This Row],[DATE]])*29,"mmm"))</f>
        <v>JAN</v>
      </c>
      <c r="D1191" s="27">
        <f>YEAR(CHPP_DELAY[[#This Row],[DATE]])</f>
        <v>1900</v>
      </c>
      <c r="E1191" s="11">
        <f>(CHPP_DELAY[[#This Row],[START]]-CHPP_DELAY[[#This Row],[STOP]])*24</f>
        <v>0</v>
      </c>
      <c r="F1191" s="14" t="str" cm="1">
        <f t="array" ref="F1191">_xlfn.IFNA(_xlfn.IFS(CHPP_DELAY[[#This Row],[SCH MTN]]&lt;&gt;"","Scheduled",CHPP_DELAY[[#This Row],[UNSCH MTN]]&lt;&gt;"","Unscheduled"),"")</f>
        <v/>
      </c>
      <c r="G1191" s="26">
        <f>24*(DAY(EOMONTH(CHPP_DELAY[[#This Row],[DATE]],0)))</f>
        <v>744</v>
      </c>
      <c r="H1191" s="14">
        <v>0.85</v>
      </c>
      <c r="I1191" s="14">
        <v>0.9</v>
      </c>
      <c r="J1191" s="14"/>
      <c r="K1191" s="14"/>
      <c r="L1191" s="3"/>
      <c r="M1191" s="6"/>
      <c r="N1191" s="6"/>
      <c r="Q1191" s="11"/>
      <c r="AA1191" t="str" cm="1">
        <f t="array" ref="AA1191">_xlfn.IFS(AND(CHPP_DELAY[[#This Row],[Column1]]="",CHPP_DELAY[[#This Row],[Column2]]=""),"",CHPP_DELAY[[#This Row],[Column1]]&lt;&gt;"",CHPP_DELAY[[#This Row],[Column1]],CHPP_DELAY[[#This Row],[Column2]]&lt;&gt;"",CHPP_DELAY[[#This Row],[Column2]])</f>
        <v/>
      </c>
    </row>
    <row r="1192" spans="2:27" x14ac:dyDescent="0.25">
      <c r="B1192" s="7">
        <f>_xlfn.ISOWEEKNUM(CHPP_DELAY[[#This Row],[DATE]])</f>
        <v>52</v>
      </c>
      <c r="C1192" s="2" t="str">
        <f>UPPER(TEXT(MONTH(CHPP_DELAY[[#This Row],[DATE]])*29,"mmm"))</f>
        <v>JAN</v>
      </c>
      <c r="D1192" s="27">
        <f>YEAR(CHPP_DELAY[[#This Row],[DATE]])</f>
        <v>1900</v>
      </c>
      <c r="E1192" s="11">
        <f>(CHPP_DELAY[[#This Row],[START]]-CHPP_DELAY[[#This Row],[STOP]])*24</f>
        <v>0</v>
      </c>
      <c r="F1192" s="14" t="str" cm="1">
        <f t="array" ref="F1192">_xlfn.IFNA(_xlfn.IFS(CHPP_DELAY[[#This Row],[SCH MTN]]&lt;&gt;"","Scheduled",CHPP_DELAY[[#This Row],[UNSCH MTN]]&lt;&gt;"","Unscheduled"),"")</f>
        <v/>
      </c>
      <c r="G1192" s="26">
        <f>24*(DAY(EOMONTH(CHPP_DELAY[[#This Row],[DATE]],0)))</f>
        <v>744</v>
      </c>
      <c r="H1192" s="14">
        <v>0.85</v>
      </c>
      <c r="I1192" s="14">
        <v>0.9</v>
      </c>
      <c r="J1192" s="14"/>
      <c r="K1192" s="14"/>
      <c r="L1192" s="3"/>
      <c r="M1192" s="6"/>
      <c r="N1192" s="6"/>
      <c r="Q1192" s="11"/>
      <c r="AA1192" t="str" cm="1">
        <f t="array" ref="AA1192">_xlfn.IFS(AND(CHPP_DELAY[[#This Row],[Column1]]="",CHPP_DELAY[[#This Row],[Column2]]=""),"",CHPP_DELAY[[#This Row],[Column1]]&lt;&gt;"",CHPP_DELAY[[#This Row],[Column1]],CHPP_DELAY[[#This Row],[Column2]]&lt;&gt;"",CHPP_DELAY[[#This Row],[Column2]])</f>
        <v/>
      </c>
    </row>
    <row r="1193" spans="2:27" x14ac:dyDescent="0.25">
      <c r="B1193" s="7">
        <f>_xlfn.ISOWEEKNUM(CHPP_DELAY[[#This Row],[DATE]])</f>
        <v>52</v>
      </c>
      <c r="C1193" s="2" t="str">
        <f>UPPER(TEXT(MONTH(CHPP_DELAY[[#This Row],[DATE]])*29,"mmm"))</f>
        <v>JAN</v>
      </c>
      <c r="D1193" s="27">
        <f>YEAR(CHPP_DELAY[[#This Row],[DATE]])</f>
        <v>1900</v>
      </c>
      <c r="E1193" s="11">
        <f>(CHPP_DELAY[[#This Row],[START]]-CHPP_DELAY[[#This Row],[STOP]])*24</f>
        <v>0</v>
      </c>
      <c r="F1193" s="14" t="str" cm="1">
        <f t="array" ref="F1193">_xlfn.IFNA(_xlfn.IFS(CHPP_DELAY[[#This Row],[SCH MTN]]&lt;&gt;"","Scheduled",CHPP_DELAY[[#This Row],[UNSCH MTN]]&lt;&gt;"","Unscheduled"),"")</f>
        <v/>
      </c>
      <c r="G1193" s="26">
        <f>24*(DAY(EOMONTH(CHPP_DELAY[[#This Row],[DATE]],0)))</f>
        <v>744</v>
      </c>
      <c r="H1193" s="14">
        <v>0.85</v>
      </c>
      <c r="I1193" s="14">
        <v>0.9</v>
      </c>
      <c r="J1193" s="14"/>
      <c r="K1193" s="14"/>
      <c r="L1193" s="3"/>
      <c r="M1193" s="6"/>
      <c r="N1193" s="6"/>
      <c r="Q1193" s="11"/>
      <c r="AA1193" t="str" cm="1">
        <f t="array" ref="AA1193">_xlfn.IFS(AND(CHPP_DELAY[[#This Row],[Column1]]="",CHPP_DELAY[[#This Row],[Column2]]=""),"",CHPP_DELAY[[#This Row],[Column1]]&lt;&gt;"",CHPP_DELAY[[#This Row],[Column1]],CHPP_DELAY[[#This Row],[Column2]]&lt;&gt;"",CHPP_DELAY[[#This Row],[Column2]])</f>
        <v/>
      </c>
    </row>
    <row r="1194" spans="2:27" x14ac:dyDescent="0.25">
      <c r="B1194" s="7">
        <f>_xlfn.ISOWEEKNUM(CHPP_DELAY[[#This Row],[DATE]])</f>
        <v>52</v>
      </c>
      <c r="C1194" s="2" t="str">
        <f>UPPER(TEXT(MONTH(CHPP_DELAY[[#This Row],[DATE]])*29,"mmm"))</f>
        <v>JAN</v>
      </c>
      <c r="D1194" s="27">
        <f>YEAR(CHPP_DELAY[[#This Row],[DATE]])</f>
        <v>1900</v>
      </c>
      <c r="E1194" s="11">
        <f>(CHPP_DELAY[[#This Row],[START]]-CHPP_DELAY[[#This Row],[STOP]])*24</f>
        <v>0</v>
      </c>
      <c r="F1194" s="14" t="str" cm="1">
        <f t="array" ref="F1194">_xlfn.IFNA(_xlfn.IFS(CHPP_DELAY[[#This Row],[SCH MTN]]&lt;&gt;"","Scheduled",CHPP_DELAY[[#This Row],[UNSCH MTN]]&lt;&gt;"","Unscheduled"),"")</f>
        <v/>
      </c>
      <c r="G1194" s="26">
        <f>24*(DAY(EOMONTH(CHPP_DELAY[[#This Row],[DATE]],0)))</f>
        <v>744</v>
      </c>
      <c r="H1194" s="14">
        <v>0.85</v>
      </c>
      <c r="I1194" s="14">
        <v>0.9</v>
      </c>
      <c r="J1194" s="14"/>
      <c r="K1194" s="14"/>
      <c r="L1194" s="3"/>
      <c r="M1194" s="6"/>
      <c r="N1194" s="6"/>
      <c r="Q1194" s="11"/>
      <c r="AA1194" t="str" cm="1">
        <f t="array" ref="AA1194">_xlfn.IFS(AND(CHPP_DELAY[[#This Row],[Column1]]="",CHPP_DELAY[[#This Row],[Column2]]=""),"",CHPP_DELAY[[#This Row],[Column1]]&lt;&gt;"",CHPP_DELAY[[#This Row],[Column1]],CHPP_DELAY[[#This Row],[Column2]]&lt;&gt;"",CHPP_DELAY[[#This Row],[Column2]])</f>
        <v/>
      </c>
    </row>
    <row r="1195" spans="2:27" x14ac:dyDescent="0.25">
      <c r="B1195" s="7">
        <f>_xlfn.ISOWEEKNUM(CHPP_DELAY[[#This Row],[DATE]])</f>
        <v>52</v>
      </c>
      <c r="C1195" s="2" t="str">
        <f>UPPER(TEXT(MONTH(CHPP_DELAY[[#This Row],[DATE]])*29,"mmm"))</f>
        <v>JAN</v>
      </c>
      <c r="D1195" s="27">
        <f>YEAR(CHPP_DELAY[[#This Row],[DATE]])</f>
        <v>1900</v>
      </c>
      <c r="E1195" s="11">
        <f>(CHPP_DELAY[[#This Row],[START]]-CHPP_DELAY[[#This Row],[STOP]])*24</f>
        <v>0</v>
      </c>
      <c r="F1195" s="14" t="str" cm="1">
        <f t="array" ref="F1195">_xlfn.IFNA(_xlfn.IFS(CHPP_DELAY[[#This Row],[SCH MTN]]&lt;&gt;"","Scheduled",CHPP_DELAY[[#This Row],[UNSCH MTN]]&lt;&gt;"","Unscheduled"),"")</f>
        <v/>
      </c>
      <c r="G1195" s="26">
        <f>24*(DAY(EOMONTH(CHPP_DELAY[[#This Row],[DATE]],0)))</f>
        <v>744</v>
      </c>
      <c r="H1195" s="14">
        <v>0.85</v>
      </c>
      <c r="I1195" s="14">
        <v>0.9</v>
      </c>
      <c r="J1195" s="14"/>
      <c r="K1195" s="14"/>
      <c r="L1195" s="3"/>
      <c r="M1195" s="6"/>
      <c r="N1195" s="6"/>
      <c r="Q1195" s="11"/>
      <c r="AA1195" t="str" cm="1">
        <f t="array" ref="AA1195">_xlfn.IFS(AND(CHPP_DELAY[[#This Row],[Column1]]="",CHPP_DELAY[[#This Row],[Column2]]=""),"",CHPP_DELAY[[#This Row],[Column1]]&lt;&gt;"",CHPP_DELAY[[#This Row],[Column1]],CHPP_DELAY[[#This Row],[Column2]]&lt;&gt;"",CHPP_DELAY[[#This Row],[Column2]])</f>
        <v/>
      </c>
    </row>
    <row r="1196" spans="2:27" x14ac:dyDescent="0.25">
      <c r="B1196" s="7">
        <f>_xlfn.ISOWEEKNUM(CHPP_DELAY[[#This Row],[DATE]])</f>
        <v>52</v>
      </c>
      <c r="C1196" s="2" t="str">
        <f>UPPER(TEXT(MONTH(CHPP_DELAY[[#This Row],[DATE]])*29,"mmm"))</f>
        <v>JAN</v>
      </c>
      <c r="D1196" s="27">
        <f>YEAR(CHPP_DELAY[[#This Row],[DATE]])</f>
        <v>1900</v>
      </c>
      <c r="E1196" s="11">
        <f>(CHPP_DELAY[[#This Row],[START]]-CHPP_DELAY[[#This Row],[STOP]])*24</f>
        <v>0</v>
      </c>
      <c r="F1196" s="14" t="str" cm="1">
        <f t="array" ref="F1196">_xlfn.IFNA(_xlfn.IFS(CHPP_DELAY[[#This Row],[SCH MTN]]&lt;&gt;"","Scheduled",CHPP_DELAY[[#This Row],[UNSCH MTN]]&lt;&gt;"","Unscheduled"),"")</f>
        <v/>
      </c>
      <c r="G1196" s="26">
        <f>24*(DAY(EOMONTH(CHPP_DELAY[[#This Row],[DATE]],0)))</f>
        <v>744</v>
      </c>
      <c r="H1196" s="14">
        <v>0.85</v>
      </c>
      <c r="I1196" s="14">
        <v>0.9</v>
      </c>
      <c r="J1196" s="14"/>
      <c r="K1196" s="14"/>
      <c r="L1196" s="3"/>
      <c r="M1196" s="6"/>
      <c r="N1196" s="6"/>
      <c r="Q1196" s="11"/>
      <c r="AA1196" t="str" cm="1">
        <f t="array" ref="AA1196">_xlfn.IFS(AND(CHPP_DELAY[[#This Row],[Column1]]="",CHPP_DELAY[[#This Row],[Column2]]=""),"",CHPP_DELAY[[#This Row],[Column1]]&lt;&gt;"",CHPP_DELAY[[#This Row],[Column1]],CHPP_DELAY[[#This Row],[Column2]]&lt;&gt;"",CHPP_DELAY[[#This Row],[Column2]])</f>
        <v/>
      </c>
    </row>
    <row r="1197" spans="2:27" x14ac:dyDescent="0.25">
      <c r="B1197" s="7">
        <f>_xlfn.ISOWEEKNUM(CHPP_DELAY[[#This Row],[DATE]])</f>
        <v>52</v>
      </c>
      <c r="C1197" s="2" t="str">
        <f>UPPER(TEXT(MONTH(CHPP_DELAY[[#This Row],[DATE]])*29,"mmm"))</f>
        <v>JAN</v>
      </c>
      <c r="D1197" s="27">
        <f>YEAR(CHPP_DELAY[[#This Row],[DATE]])</f>
        <v>1900</v>
      </c>
      <c r="E1197" s="11">
        <f>(CHPP_DELAY[[#This Row],[START]]-CHPP_DELAY[[#This Row],[STOP]])*24</f>
        <v>0</v>
      </c>
      <c r="F1197" s="14" t="str" cm="1">
        <f t="array" ref="F1197">_xlfn.IFNA(_xlfn.IFS(CHPP_DELAY[[#This Row],[SCH MTN]]&lt;&gt;"","Scheduled",CHPP_DELAY[[#This Row],[UNSCH MTN]]&lt;&gt;"","Unscheduled"),"")</f>
        <v/>
      </c>
      <c r="G1197" s="26">
        <f>24*(DAY(EOMONTH(CHPP_DELAY[[#This Row],[DATE]],0)))</f>
        <v>744</v>
      </c>
      <c r="H1197" s="14">
        <v>0.85</v>
      </c>
      <c r="I1197" s="14">
        <v>0.9</v>
      </c>
      <c r="J1197" s="14"/>
      <c r="K1197" s="14"/>
      <c r="L1197" s="3"/>
      <c r="M1197" s="6"/>
      <c r="N1197" s="6"/>
      <c r="Q1197" s="11"/>
      <c r="AA1197" t="str" cm="1">
        <f t="array" ref="AA1197">_xlfn.IFS(AND(CHPP_DELAY[[#This Row],[Column1]]="",CHPP_DELAY[[#This Row],[Column2]]=""),"",CHPP_DELAY[[#This Row],[Column1]]&lt;&gt;"",CHPP_DELAY[[#This Row],[Column1]],CHPP_DELAY[[#This Row],[Column2]]&lt;&gt;"",CHPP_DELAY[[#This Row],[Column2]])</f>
        <v/>
      </c>
    </row>
    <row r="1198" spans="2:27" x14ac:dyDescent="0.25">
      <c r="B1198" s="7">
        <f>_xlfn.ISOWEEKNUM(CHPP_DELAY[[#This Row],[DATE]])</f>
        <v>52</v>
      </c>
      <c r="C1198" s="2" t="str">
        <f>UPPER(TEXT(MONTH(CHPP_DELAY[[#This Row],[DATE]])*29,"mmm"))</f>
        <v>JAN</v>
      </c>
      <c r="D1198" s="27">
        <f>YEAR(CHPP_DELAY[[#This Row],[DATE]])</f>
        <v>1900</v>
      </c>
      <c r="E1198" s="11">
        <f>(CHPP_DELAY[[#This Row],[START]]-CHPP_DELAY[[#This Row],[STOP]])*24</f>
        <v>0</v>
      </c>
      <c r="F1198" s="14" t="str" cm="1">
        <f t="array" ref="F1198">_xlfn.IFNA(_xlfn.IFS(CHPP_DELAY[[#This Row],[SCH MTN]]&lt;&gt;"","Scheduled",CHPP_DELAY[[#This Row],[UNSCH MTN]]&lt;&gt;"","Unscheduled"),"")</f>
        <v/>
      </c>
      <c r="G1198" s="26">
        <f>24*(DAY(EOMONTH(CHPP_DELAY[[#This Row],[DATE]],0)))</f>
        <v>744</v>
      </c>
      <c r="H1198" s="14">
        <v>0.85</v>
      </c>
      <c r="I1198" s="14">
        <v>0.9</v>
      </c>
      <c r="J1198" s="14"/>
      <c r="K1198" s="14"/>
      <c r="L1198" s="3"/>
      <c r="M1198" s="6"/>
      <c r="N1198" s="6"/>
      <c r="Q1198" s="11"/>
      <c r="AA1198" t="str" cm="1">
        <f t="array" ref="AA1198">_xlfn.IFS(AND(CHPP_DELAY[[#This Row],[Column1]]="",CHPP_DELAY[[#This Row],[Column2]]=""),"",CHPP_DELAY[[#This Row],[Column1]]&lt;&gt;"",CHPP_DELAY[[#This Row],[Column1]],CHPP_DELAY[[#This Row],[Column2]]&lt;&gt;"",CHPP_DELAY[[#This Row],[Column2]])</f>
        <v/>
      </c>
    </row>
    <row r="1199" spans="2:27" x14ac:dyDescent="0.25">
      <c r="B1199" s="7">
        <f>_xlfn.ISOWEEKNUM(CHPP_DELAY[[#This Row],[DATE]])</f>
        <v>52</v>
      </c>
      <c r="C1199" s="2" t="str">
        <f>UPPER(TEXT(MONTH(CHPP_DELAY[[#This Row],[DATE]])*29,"mmm"))</f>
        <v>JAN</v>
      </c>
      <c r="D1199" s="27">
        <f>YEAR(CHPP_DELAY[[#This Row],[DATE]])</f>
        <v>1900</v>
      </c>
      <c r="E1199" s="11">
        <f>(CHPP_DELAY[[#This Row],[START]]-CHPP_DELAY[[#This Row],[STOP]])*24</f>
        <v>0</v>
      </c>
      <c r="F1199" s="14" t="str" cm="1">
        <f t="array" ref="F1199">_xlfn.IFNA(_xlfn.IFS(CHPP_DELAY[[#This Row],[SCH MTN]]&lt;&gt;"","Scheduled",CHPP_DELAY[[#This Row],[UNSCH MTN]]&lt;&gt;"","Unscheduled"),"")</f>
        <v/>
      </c>
      <c r="G1199" s="26">
        <f>24*(DAY(EOMONTH(CHPP_DELAY[[#This Row],[DATE]],0)))</f>
        <v>744</v>
      </c>
      <c r="H1199" s="14">
        <v>0.85</v>
      </c>
      <c r="I1199" s="14">
        <v>0.9</v>
      </c>
      <c r="J1199" s="14"/>
      <c r="K1199" s="14"/>
      <c r="L1199" s="3"/>
      <c r="M1199" s="6"/>
      <c r="N1199" s="6"/>
      <c r="Q1199" s="11"/>
      <c r="AA1199" t="str" cm="1">
        <f t="array" ref="AA1199">_xlfn.IFS(AND(CHPP_DELAY[[#This Row],[Column1]]="",CHPP_DELAY[[#This Row],[Column2]]=""),"",CHPP_DELAY[[#This Row],[Column1]]&lt;&gt;"",CHPP_DELAY[[#This Row],[Column1]],CHPP_DELAY[[#This Row],[Column2]]&lt;&gt;"",CHPP_DELAY[[#This Row],[Column2]])</f>
        <v/>
      </c>
    </row>
    <row r="1200" spans="2:27" x14ac:dyDescent="0.25">
      <c r="B1200" s="7">
        <f>_xlfn.ISOWEEKNUM(CHPP_DELAY[[#This Row],[DATE]])</f>
        <v>52</v>
      </c>
      <c r="C1200" s="2" t="str">
        <f>UPPER(TEXT(MONTH(CHPP_DELAY[[#This Row],[DATE]])*29,"mmm"))</f>
        <v>JAN</v>
      </c>
      <c r="D1200" s="27">
        <f>YEAR(CHPP_DELAY[[#This Row],[DATE]])</f>
        <v>1900</v>
      </c>
      <c r="E1200" s="11">
        <f>(CHPP_DELAY[[#This Row],[START]]-CHPP_DELAY[[#This Row],[STOP]])*24</f>
        <v>0</v>
      </c>
      <c r="F1200" s="14" t="str" cm="1">
        <f t="array" ref="F1200">_xlfn.IFNA(_xlfn.IFS(CHPP_DELAY[[#This Row],[SCH MTN]]&lt;&gt;"","Scheduled",CHPP_DELAY[[#This Row],[UNSCH MTN]]&lt;&gt;"","Unscheduled"),"")</f>
        <v/>
      </c>
      <c r="G1200" s="26">
        <f>24*(DAY(EOMONTH(CHPP_DELAY[[#This Row],[DATE]],0)))</f>
        <v>744</v>
      </c>
      <c r="H1200" s="14">
        <v>0.85</v>
      </c>
      <c r="I1200" s="14">
        <v>0.9</v>
      </c>
      <c r="J1200" s="14"/>
      <c r="K1200" s="14"/>
      <c r="L1200" s="3"/>
      <c r="M1200" s="6"/>
      <c r="N1200" s="6"/>
      <c r="Q1200" s="11"/>
      <c r="AA1200" t="str" cm="1">
        <f t="array" ref="AA1200">_xlfn.IFS(AND(CHPP_DELAY[[#This Row],[Column1]]="",CHPP_DELAY[[#This Row],[Column2]]=""),"",CHPP_DELAY[[#This Row],[Column1]]&lt;&gt;"",CHPP_DELAY[[#This Row],[Column1]],CHPP_DELAY[[#This Row],[Column2]]&lt;&gt;"",CHPP_DELAY[[#This Row],[Column2]])</f>
        <v/>
      </c>
    </row>
    <row r="1201" spans="2:27" x14ac:dyDescent="0.25">
      <c r="B1201" s="7">
        <f>_xlfn.ISOWEEKNUM(CHPP_DELAY[[#This Row],[DATE]])</f>
        <v>52</v>
      </c>
      <c r="C1201" s="2" t="str">
        <f>UPPER(TEXT(MONTH(CHPP_DELAY[[#This Row],[DATE]])*29,"mmm"))</f>
        <v>JAN</v>
      </c>
      <c r="D1201" s="27">
        <f>YEAR(CHPP_DELAY[[#This Row],[DATE]])</f>
        <v>1900</v>
      </c>
      <c r="E1201" s="11">
        <f>(CHPP_DELAY[[#This Row],[START]]-CHPP_DELAY[[#This Row],[STOP]])*24</f>
        <v>0</v>
      </c>
      <c r="F1201" s="14" t="str" cm="1">
        <f t="array" ref="F1201">_xlfn.IFNA(_xlfn.IFS(CHPP_DELAY[[#This Row],[SCH MTN]]&lt;&gt;"","Scheduled",CHPP_DELAY[[#This Row],[UNSCH MTN]]&lt;&gt;"","Unscheduled"),"")</f>
        <v/>
      </c>
      <c r="G1201" s="26">
        <f>24*(DAY(EOMONTH(CHPP_DELAY[[#This Row],[DATE]],0)))</f>
        <v>744</v>
      </c>
      <c r="H1201" s="14">
        <v>0.85</v>
      </c>
      <c r="I1201" s="14">
        <v>0.9</v>
      </c>
      <c r="J1201" s="14"/>
      <c r="K1201" s="14"/>
      <c r="L1201" s="3"/>
      <c r="M1201" s="6"/>
      <c r="N1201" s="6"/>
      <c r="Q1201" s="11"/>
      <c r="AA1201" t="str" cm="1">
        <f t="array" ref="AA1201">_xlfn.IFS(AND(CHPP_DELAY[[#This Row],[Column1]]="",CHPP_DELAY[[#This Row],[Column2]]=""),"",CHPP_DELAY[[#This Row],[Column1]]&lt;&gt;"",CHPP_DELAY[[#This Row],[Column1]],CHPP_DELAY[[#This Row],[Column2]]&lt;&gt;"",CHPP_DELAY[[#This Row],[Column2]])</f>
        <v/>
      </c>
    </row>
    <row r="1202" spans="2:27" x14ac:dyDescent="0.25">
      <c r="B1202" s="7">
        <f>_xlfn.ISOWEEKNUM(CHPP_DELAY[[#This Row],[DATE]])</f>
        <v>52</v>
      </c>
      <c r="C1202" s="2" t="str">
        <f>UPPER(TEXT(MONTH(CHPP_DELAY[[#This Row],[DATE]])*29,"mmm"))</f>
        <v>JAN</v>
      </c>
      <c r="D1202" s="27">
        <f>YEAR(CHPP_DELAY[[#This Row],[DATE]])</f>
        <v>1900</v>
      </c>
      <c r="E1202" s="11">
        <f>(CHPP_DELAY[[#This Row],[START]]-CHPP_DELAY[[#This Row],[STOP]])*24</f>
        <v>0</v>
      </c>
      <c r="F1202" s="14" t="str" cm="1">
        <f t="array" ref="F1202">_xlfn.IFNA(_xlfn.IFS(CHPP_DELAY[[#This Row],[SCH MTN]]&lt;&gt;"","Scheduled",CHPP_DELAY[[#This Row],[UNSCH MTN]]&lt;&gt;"","Unscheduled"),"")</f>
        <v/>
      </c>
      <c r="G1202" s="26">
        <f>24*(DAY(EOMONTH(CHPP_DELAY[[#This Row],[DATE]],0)))</f>
        <v>744</v>
      </c>
      <c r="H1202" s="14">
        <v>0.85</v>
      </c>
      <c r="I1202" s="14">
        <v>0.9</v>
      </c>
      <c r="J1202" s="14"/>
      <c r="K1202" s="14"/>
      <c r="L1202" s="3"/>
      <c r="M1202" s="6"/>
      <c r="N1202" s="6"/>
      <c r="Q1202" s="11"/>
      <c r="AA1202" t="str" cm="1">
        <f t="array" ref="AA1202">_xlfn.IFS(AND(CHPP_DELAY[[#This Row],[Column1]]="",CHPP_DELAY[[#This Row],[Column2]]=""),"",CHPP_DELAY[[#This Row],[Column1]]&lt;&gt;"",CHPP_DELAY[[#This Row],[Column1]],CHPP_DELAY[[#This Row],[Column2]]&lt;&gt;"",CHPP_DELAY[[#This Row],[Column2]])</f>
        <v/>
      </c>
    </row>
    <row r="1203" spans="2:27" x14ac:dyDescent="0.25">
      <c r="B1203" s="7">
        <f>_xlfn.ISOWEEKNUM(CHPP_DELAY[[#This Row],[DATE]])</f>
        <v>52</v>
      </c>
      <c r="C1203" s="2" t="str">
        <f>UPPER(TEXT(MONTH(CHPP_DELAY[[#This Row],[DATE]])*29,"mmm"))</f>
        <v>JAN</v>
      </c>
      <c r="D1203" s="27">
        <f>YEAR(CHPP_DELAY[[#This Row],[DATE]])</f>
        <v>1900</v>
      </c>
      <c r="E1203" s="11">
        <f>(CHPP_DELAY[[#This Row],[START]]-CHPP_DELAY[[#This Row],[STOP]])*24</f>
        <v>0</v>
      </c>
      <c r="F1203" s="14" t="str" cm="1">
        <f t="array" ref="F1203">_xlfn.IFNA(_xlfn.IFS(CHPP_DELAY[[#This Row],[SCH MTN]]&lt;&gt;"","Scheduled",CHPP_DELAY[[#This Row],[UNSCH MTN]]&lt;&gt;"","Unscheduled"),"")</f>
        <v/>
      </c>
      <c r="G1203" s="26">
        <f>24*(DAY(EOMONTH(CHPP_DELAY[[#This Row],[DATE]],0)))</f>
        <v>744</v>
      </c>
      <c r="H1203" s="14">
        <v>0.85</v>
      </c>
      <c r="I1203" s="14">
        <v>0.9</v>
      </c>
      <c r="J1203" s="14"/>
      <c r="K1203" s="14"/>
      <c r="L1203" s="3"/>
      <c r="M1203" s="6"/>
      <c r="N1203" s="6"/>
      <c r="Q1203" s="11"/>
      <c r="AA1203" t="str" cm="1">
        <f t="array" ref="AA1203">_xlfn.IFS(AND(CHPP_DELAY[[#This Row],[Column1]]="",CHPP_DELAY[[#This Row],[Column2]]=""),"",CHPP_DELAY[[#This Row],[Column1]]&lt;&gt;"",CHPP_DELAY[[#This Row],[Column1]],CHPP_DELAY[[#This Row],[Column2]]&lt;&gt;"",CHPP_DELAY[[#This Row],[Column2]])</f>
        <v/>
      </c>
    </row>
    <row r="1204" spans="2:27" x14ac:dyDescent="0.25">
      <c r="B1204" s="7">
        <f>_xlfn.ISOWEEKNUM(CHPP_DELAY[[#This Row],[DATE]])</f>
        <v>52</v>
      </c>
      <c r="C1204" s="2" t="str">
        <f>UPPER(TEXT(MONTH(CHPP_DELAY[[#This Row],[DATE]])*29,"mmm"))</f>
        <v>JAN</v>
      </c>
      <c r="D1204" s="27">
        <f>YEAR(CHPP_DELAY[[#This Row],[DATE]])</f>
        <v>1900</v>
      </c>
      <c r="E1204" s="11">
        <f>(CHPP_DELAY[[#This Row],[START]]-CHPP_DELAY[[#This Row],[STOP]])*24</f>
        <v>0</v>
      </c>
      <c r="F1204" s="14" t="str" cm="1">
        <f t="array" ref="F1204">_xlfn.IFNA(_xlfn.IFS(CHPP_DELAY[[#This Row],[SCH MTN]]&lt;&gt;"","Scheduled",CHPP_DELAY[[#This Row],[UNSCH MTN]]&lt;&gt;"","Unscheduled"),"")</f>
        <v/>
      </c>
      <c r="G1204" s="26">
        <f>24*(DAY(EOMONTH(CHPP_DELAY[[#This Row],[DATE]],0)))</f>
        <v>744</v>
      </c>
      <c r="H1204" s="14">
        <v>0.85</v>
      </c>
      <c r="I1204" s="14">
        <v>0.9</v>
      </c>
      <c r="J1204" s="14"/>
      <c r="K1204" s="14"/>
      <c r="L1204" s="3"/>
      <c r="M1204" s="6"/>
      <c r="N1204" s="6"/>
      <c r="Q1204" s="11"/>
      <c r="AA1204" t="str" cm="1">
        <f t="array" ref="AA1204">_xlfn.IFS(AND(CHPP_DELAY[[#This Row],[Column1]]="",CHPP_DELAY[[#This Row],[Column2]]=""),"",CHPP_DELAY[[#This Row],[Column1]]&lt;&gt;"",CHPP_DELAY[[#This Row],[Column1]],CHPP_DELAY[[#This Row],[Column2]]&lt;&gt;"",CHPP_DELAY[[#This Row],[Column2]])</f>
        <v/>
      </c>
    </row>
    <row r="1205" spans="2:27" x14ac:dyDescent="0.25">
      <c r="B1205" s="7">
        <f>_xlfn.ISOWEEKNUM(CHPP_DELAY[[#This Row],[DATE]])</f>
        <v>52</v>
      </c>
      <c r="C1205" s="2" t="str">
        <f>UPPER(TEXT(MONTH(CHPP_DELAY[[#This Row],[DATE]])*29,"mmm"))</f>
        <v>JAN</v>
      </c>
      <c r="D1205" s="27">
        <f>YEAR(CHPP_DELAY[[#This Row],[DATE]])</f>
        <v>1900</v>
      </c>
      <c r="E1205" s="11">
        <f>(CHPP_DELAY[[#This Row],[START]]-CHPP_DELAY[[#This Row],[STOP]])*24</f>
        <v>0</v>
      </c>
      <c r="F1205" s="14" t="str" cm="1">
        <f t="array" ref="F1205">_xlfn.IFNA(_xlfn.IFS(CHPP_DELAY[[#This Row],[SCH MTN]]&lt;&gt;"","Scheduled",CHPP_DELAY[[#This Row],[UNSCH MTN]]&lt;&gt;"","Unscheduled"),"")</f>
        <v/>
      </c>
      <c r="G1205" s="26">
        <f>24*(DAY(EOMONTH(CHPP_DELAY[[#This Row],[DATE]],0)))</f>
        <v>744</v>
      </c>
      <c r="H1205" s="14">
        <v>0.85</v>
      </c>
      <c r="I1205" s="14">
        <v>0.9</v>
      </c>
      <c r="J1205" s="14"/>
      <c r="K1205" s="14"/>
      <c r="L1205" s="3"/>
      <c r="M1205" s="6"/>
      <c r="N1205" s="6"/>
      <c r="Q1205" s="11"/>
      <c r="AA1205" t="str" cm="1">
        <f t="array" ref="AA1205">_xlfn.IFS(AND(CHPP_DELAY[[#This Row],[Column1]]="",CHPP_DELAY[[#This Row],[Column2]]=""),"",CHPP_DELAY[[#This Row],[Column1]]&lt;&gt;"",CHPP_DELAY[[#This Row],[Column1]],CHPP_DELAY[[#This Row],[Column2]]&lt;&gt;"",CHPP_DELAY[[#This Row],[Column2]])</f>
        <v/>
      </c>
    </row>
    <row r="1206" spans="2:27" x14ac:dyDescent="0.25">
      <c r="B1206" s="7">
        <f>_xlfn.ISOWEEKNUM(CHPP_DELAY[[#This Row],[DATE]])</f>
        <v>52</v>
      </c>
      <c r="C1206" s="2" t="str">
        <f>UPPER(TEXT(MONTH(CHPP_DELAY[[#This Row],[DATE]])*29,"mmm"))</f>
        <v>JAN</v>
      </c>
      <c r="D1206" s="27">
        <f>YEAR(CHPP_DELAY[[#This Row],[DATE]])</f>
        <v>1900</v>
      </c>
      <c r="E1206" s="11">
        <f>(CHPP_DELAY[[#This Row],[START]]-CHPP_DELAY[[#This Row],[STOP]])*24</f>
        <v>0</v>
      </c>
      <c r="F1206" s="14" t="str" cm="1">
        <f t="array" ref="F1206">_xlfn.IFNA(_xlfn.IFS(CHPP_DELAY[[#This Row],[SCH MTN]]&lt;&gt;"","Scheduled",CHPP_DELAY[[#This Row],[UNSCH MTN]]&lt;&gt;"","Unscheduled"),"")</f>
        <v/>
      </c>
      <c r="G1206" s="26">
        <f>24*(DAY(EOMONTH(CHPP_DELAY[[#This Row],[DATE]],0)))</f>
        <v>744</v>
      </c>
      <c r="H1206" s="14">
        <v>0.85</v>
      </c>
      <c r="I1206" s="14">
        <v>0.9</v>
      </c>
      <c r="J1206" s="14"/>
      <c r="K1206" s="14"/>
      <c r="L1206" s="3"/>
      <c r="M1206" s="6"/>
      <c r="N1206" s="6"/>
      <c r="Q1206" s="11"/>
      <c r="AA1206" t="str" cm="1">
        <f t="array" ref="AA1206">_xlfn.IFS(AND(CHPP_DELAY[[#This Row],[Column1]]="",CHPP_DELAY[[#This Row],[Column2]]=""),"",CHPP_DELAY[[#This Row],[Column1]]&lt;&gt;"",CHPP_DELAY[[#This Row],[Column1]],CHPP_DELAY[[#This Row],[Column2]]&lt;&gt;"",CHPP_DELAY[[#This Row],[Column2]])</f>
        <v/>
      </c>
    </row>
    <row r="1207" spans="2:27" x14ac:dyDescent="0.25">
      <c r="B1207" s="7">
        <f>_xlfn.ISOWEEKNUM(CHPP_DELAY[[#This Row],[DATE]])</f>
        <v>52</v>
      </c>
      <c r="C1207" s="2" t="str">
        <f>UPPER(TEXT(MONTH(CHPP_DELAY[[#This Row],[DATE]])*29,"mmm"))</f>
        <v>JAN</v>
      </c>
      <c r="D1207" s="27">
        <f>YEAR(CHPP_DELAY[[#This Row],[DATE]])</f>
        <v>1900</v>
      </c>
      <c r="E1207" s="11">
        <f>(CHPP_DELAY[[#This Row],[START]]-CHPP_DELAY[[#This Row],[STOP]])*24</f>
        <v>0</v>
      </c>
      <c r="F1207" s="14" t="str" cm="1">
        <f t="array" ref="F1207">_xlfn.IFNA(_xlfn.IFS(CHPP_DELAY[[#This Row],[SCH MTN]]&lt;&gt;"","Scheduled",CHPP_DELAY[[#This Row],[UNSCH MTN]]&lt;&gt;"","Unscheduled"),"")</f>
        <v/>
      </c>
      <c r="G1207" s="26">
        <f>24*(DAY(EOMONTH(CHPP_DELAY[[#This Row],[DATE]],0)))</f>
        <v>744</v>
      </c>
      <c r="H1207" s="14">
        <v>0.85</v>
      </c>
      <c r="I1207" s="14">
        <v>0.9</v>
      </c>
      <c r="J1207" s="14"/>
      <c r="K1207" s="14"/>
      <c r="L1207" s="3"/>
      <c r="M1207" s="6"/>
      <c r="N1207" s="6"/>
      <c r="Q1207" s="11"/>
      <c r="AA1207" t="str" cm="1">
        <f t="array" ref="AA1207">_xlfn.IFS(AND(CHPP_DELAY[[#This Row],[Column1]]="",CHPP_DELAY[[#This Row],[Column2]]=""),"",CHPP_DELAY[[#This Row],[Column1]]&lt;&gt;"",CHPP_DELAY[[#This Row],[Column1]],CHPP_DELAY[[#This Row],[Column2]]&lt;&gt;"",CHPP_DELAY[[#This Row],[Column2]])</f>
        <v/>
      </c>
    </row>
    <row r="1208" spans="2:27" x14ac:dyDescent="0.25">
      <c r="B1208" s="7">
        <f>_xlfn.ISOWEEKNUM(CHPP_DELAY[[#This Row],[DATE]])</f>
        <v>52</v>
      </c>
      <c r="C1208" s="2" t="str">
        <f>UPPER(TEXT(MONTH(CHPP_DELAY[[#This Row],[DATE]])*29,"mmm"))</f>
        <v>JAN</v>
      </c>
      <c r="D1208" s="27">
        <f>YEAR(CHPP_DELAY[[#This Row],[DATE]])</f>
        <v>1900</v>
      </c>
      <c r="E1208" s="11">
        <f>(CHPP_DELAY[[#This Row],[START]]-CHPP_DELAY[[#This Row],[STOP]])*24</f>
        <v>0</v>
      </c>
      <c r="F1208" s="14" t="str" cm="1">
        <f t="array" ref="F1208">_xlfn.IFNA(_xlfn.IFS(CHPP_DELAY[[#This Row],[SCH MTN]]&lt;&gt;"","Scheduled",CHPP_DELAY[[#This Row],[UNSCH MTN]]&lt;&gt;"","Unscheduled"),"")</f>
        <v/>
      </c>
      <c r="G1208" s="26">
        <f>24*(DAY(EOMONTH(CHPP_DELAY[[#This Row],[DATE]],0)))</f>
        <v>744</v>
      </c>
      <c r="H1208" s="14">
        <v>0.85</v>
      </c>
      <c r="I1208" s="14">
        <v>0.9</v>
      </c>
      <c r="J1208" s="14"/>
      <c r="K1208" s="14"/>
      <c r="L1208" s="3"/>
      <c r="M1208" s="6"/>
      <c r="N1208" s="6"/>
      <c r="Q1208" s="11"/>
      <c r="AA1208" t="str" cm="1">
        <f t="array" ref="AA1208">_xlfn.IFS(AND(CHPP_DELAY[[#This Row],[Column1]]="",CHPP_DELAY[[#This Row],[Column2]]=""),"",CHPP_DELAY[[#This Row],[Column1]]&lt;&gt;"",CHPP_DELAY[[#This Row],[Column1]],CHPP_DELAY[[#This Row],[Column2]]&lt;&gt;"",CHPP_DELAY[[#This Row],[Column2]])</f>
        <v/>
      </c>
    </row>
    <row r="1209" spans="2:27" x14ac:dyDescent="0.25">
      <c r="B1209" s="7">
        <f>_xlfn.ISOWEEKNUM(CHPP_DELAY[[#This Row],[DATE]])</f>
        <v>52</v>
      </c>
      <c r="C1209" s="2" t="str">
        <f>UPPER(TEXT(MONTH(CHPP_DELAY[[#This Row],[DATE]])*29,"mmm"))</f>
        <v>JAN</v>
      </c>
      <c r="D1209" s="27">
        <f>YEAR(CHPP_DELAY[[#This Row],[DATE]])</f>
        <v>1900</v>
      </c>
      <c r="E1209" s="11">
        <f>(CHPP_DELAY[[#This Row],[START]]-CHPP_DELAY[[#This Row],[STOP]])*24</f>
        <v>0</v>
      </c>
      <c r="F1209" s="14" t="str" cm="1">
        <f t="array" ref="F1209">_xlfn.IFNA(_xlfn.IFS(CHPP_DELAY[[#This Row],[SCH MTN]]&lt;&gt;"","Scheduled",CHPP_DELAY[[#This Row],[UNSCH MTN]]&lt;&gt;"","Unscheduled"),"")</f>
        <v/>
      </c>
      <c r="G1209" s="26">
        <f>24*(DAY(EOMONTH(CHPP_DELAY[[#This Row],[DATE]],0)))</f>
        <v>744</v>
      </c>
      <c r="H1209" s="14">
        <v>0.85</v>
      </c>
      <c r="I1209" s="14">
        <v>0.9</v>
      </c>
      <c r="J1209" s="14"/>
      <c r="K1209" s="14"/>
      <c r="L1209" s="3"/>
      <c r="M1209" s="6"/>
      <c r="N1209" s="6"/>
      <c r="Q1209" s="11"/>
      <c r="AA1209" t="str" cm="1">
        <f t="array" ref="AA1209">_xlfn.IFS(AND(CHPP_DELAY[[#This Row],[Column1]]="",CHPP_DELAY[[#This Row],[Column2]]=""),"",CHPP_DELAY[[#This Row],[Column1]]&lt;&gt;"",CHPP_DELAY[[#This Row],[Column1]],CHPP_DELAY[[#This Row],[Column2]]&lt;&gt;"",CHPP_DELAY[[#This Row],[Column2]])</f>
        <v/>
      </c>
    </row>
    <row r="1210" spans="2:27" x14ac:dyDescent="0.25">
      <c r="B1210" s="7">
        <f>_xlfn.ISOWEEKNUM(CHPP_DELAY[[#This Row],[DATE]])</f>
        <v>52</v>
      </c>
      <c r="C1210" s="2" t="str">
        <f>UPPER(TEXT(MONTH(CHPP_DELAY[[#This Row],[DATE]])*29,"mmm"))</f>
        <v>JAN</v>
      </c>
      <c r="D1210" s="27">
        <f>YEAR(CHPP_DELAY[[#This Row],[DATE]])</f>
        <v>1900</v>
      </c>
      <c r="E1210" s="11">
        <f>(CHPP_DELAY[[#This Row],[START]]-CHPP_DELAY[[#This Row],[STOP]])*24</f>
        <v>0</v>
      </c>
      <c r="F1210" s="14" t="str" cm="1">
        <f t="array" ref="F1210">_xlfn.IFNA(_xlfn.IFS(CHPP_DELAY[[#This Row],[SCH MTN]]&lt;&gt;"","Scheduled",CHPP_DELAY[[#This Row],[UNSCH MTN]]&lt;&gt;"","Unscheduled"),"")</f>
        <v/>
      </c>
      <c r="G1210" s="26">
        <f>24*(DAY(EOMONTH(CHPP_DELAY[[#This Row],[DATE]],0)))</f>
        <v>744</v>
      </c>
      <c r="H1210" s="14">
        <v>0.85</v>
      </c>
      <c r="I1210" s="14">
        <v>0.9</v>
      </c>
      <c r="J1210" s="14"/>
      <c r="K1210" s="14"/>
      <c r="L1210" s="3"/>
      <c r="M1210" s="6"/>
      <c r="N1210" s="6"/>
      <c r="Q1210" s="11"/>
      <c r="AA1210" t="str" cm="1">
        <f t="array" ref="AA1210">_xlfn.IFS(AND(CHPP_DELAY[[#This Row],[Column1]]="",CHPP_DELAY[[#This Row],[Column2]]=""),"",CHPP_DELAY[[#This Row],[Column1]]&lt;&gt;"",CHPP_DELAY[[#This Row],[Column1]],CHPP_DELAY[[#This Row],[Column2]]&lt;&gt;"",CHPP_DELAY[[#This Row],[Column2]])</f>
        <v/>
      </c>
    </row>
    <row r="1211" spans="2:27" x14ac:dyDescent="0.25">
      <c r="B1211" s="7">
        <f>_xlfn.ISOWEEKNUM(CHPP_DELAY[[#This Row],[DATE]])</f>
        <v>52</v>
      </c>
      <c r="C1211" s="2" t="str">
        <f>UPPER(TEXT(MONTH(CHPP_DELAY[[#This Row],[DATE]])*29,"mmm"))</f>
        <v>JAN</v>
      </c>
      <c r="D1211" s="27">
        <f>YEAR(CHPP_DELAY[[#This Row],[DATE]])</f>
        <v>1900</v>
      </c>
      <c r="E1211" s="11">
        <f>(CHPP_DELAY[[#This Row],[START]]-CHPP_DELAY[[#This Row],[STOP]])*24</f>
        <v>0</v>
      </c>
      <c r="F1211" s="14" t="str" cm="1">
        <f t="array" ref="F1211">_xlfn.IFNA(_xlfn.IFS(CHPP_DELAY[[#This Row],[SCH MTN]]&lt;&gt;"","Scheduled",CHPP_DELAY[[#This Row],[UNSCH MTN]]&lt;&gt;"","Unscheduled"),"")</f>
        <v/>
      </c>
      <c r="G1211" s="26">
        <f>24*(DAY(EOMONTH(CHPP_DELAY[[#This Row],[DATE]],0)))</f>
        <v>744</v>
      </c>
      <c r="H1211" s="14">
        <v>0.85</v>
      </c>
      <c r="I1211" s="14">
        <v>0.9</v>
      </c>
      <c r="J1211" s="14"/>
      <c r="K1211" s="14"/>
      <c r="L1211" s="3"/>
      <c r="M1211" s="6"/>
      <c r="N1211" s="6"/>
      <c r="Q1211" s="11"/>
      <c r="AA1211" t="str" cm="1">
        <f t="array" ref="AA1211">_xlfn.IFS(AND(CHPP_DELAY[[#This Row],[Column1]]="",CHPP_DELAY[[#This Row],[Column2]]=""),"",CHPP_DELAY[[#This Row],[Column1]]&lt;&gt;"",CHPP_DELAY[[#This Row],[Column1]],CHPP_DELAY[[#This Row],[Column2]]&lt;&gt;"",CHPP_DELAY[[#This Row],[Column2]])</f>
        <v/>
      </c>
    </row>
    <row r="1212" spans="2:27" x14ac:dyDescent="0.25">
      <c r="B1212" s="7">
        <f>_xlfn.ISOWEEKNUM(CHPP_DELAY[[#This Row],[DATE]])</f>
        <v>52</v>
      </c>
      <c r="C1212" s="2" t="str">
        <f>UPPER(TEXT(MONTH(CHPP_DELAY[[#This Row],[DATE]])*29,"mmm"))</f>
        <v>JAN</v>
      </c>
      <c r="D1212" s="27">
        <f>YEAR(CHPP_DELAY[[#This Row],[DATE]])</f>
        <v>1900</v>
      </c>
      <c r="E1212" s="11">
        <f>(CHPP_DELAY[[#This Row],[START]]-CHPP_DELAY[[#This Row],[STOP]])*24</f>
        <v>0</v>
      </c>
      <c r="F1212" s="14" t="str" cm="1">
        <f t="array" ref="F1212">_xlfn.IFNA(_xlfn.IFS(CHPP_DELAY[[#This Row],[SCH MTN]]&lt;&gt;"","Scheduled",CHPP_DELAY[[#This Row],[UNSCH MTN]]&lt;&gt;"","Unscheduled"),"")</f>
        <v/>
      </c>
      <c r="G1212" s="26">
        <f>24*(DAY(EOMONTH(CHPP_DELAY[[#This Row],[DATE]],0)))</f>
        <v>744</v>
      </c>
      <c r="H1212" s="14">
        <v>0.85</v>
      </c>
      <c r="I1212" s="14">
        <v>0.9</v>
      </c>
      <c r="J1212" s="14"/>
      <c r="K1212" s="14"/>
      <c r="L1212" s="3"/>
      <c r="M1212" s="6"/>
      <c r="N1212" s="6"/>
      <c r="Q1212" s="11"/>
      <c r="AA1212" t="str" cm="1">
        <f t="array" ref="AA1212">_xlfn.IFS(AND(CHPP_DELAY[[#This Row],[Column1]]="",CHPP_DELAY[[#This Row],[Column2]]=""),"",CHPP_DELAY[[#This Row],[Column1]]&lt;&gt;"",CHPP_DELAY[[#This Row],[Column1]],CHPP_DELAY[[#This Row],[Column2]]&lt;&gt;"",CHPP_DELAY[[#This Row],[Column2]])</f>
        <v/>
      </c>
    </row>
    <row r="1213" spans="2:27" x14ac:dyDescent="0.25">
      <c r="B1213" s="7">
        <f>_xlfn.ISOWEEKNUM(CHPP_DELAY[[#This Row],[DATE]])</f>
        <v>52</v>
      </c>
      <c r="C1213" s="2" t="str">
        <f>UPPER(TEXT(MONTH(CHPP_DELAY[[#This Row],[DATE]])*29,"mmm"))</f>
        <v>JAN</v>
      </c>
      <c r="D1213" s="27">
        <f>YEAR(CHPP_DELAY[[#This Row],[DATE]])</f>
        <v>1900</v>
      </c>
      <c r="E1213" s="11">
        <f>(CHPP_DELAY[[#This Row],[START]]-CHPP_DELAY[[#This Row],[STOP]])*24</f>
        <v>0</v>
      </c>
      <c r="F1213" s="14" t="str" cm="1">
        <f t="array" ref="F1213">_xlfn.IFNA(_xlfn.IFS(CHPP_DELAY[[#This Row],[SCH MTN]]&lt;&gt;"","Scheduled",CHPP_DELAY[[#This Row],[UNSCH MTN]]&lt;&gt;"","Unscheduled"),"")</f>
        <v/>
      </c>
      <c r="G1213" s="26">
        <f>24*(DAY(EOMONTH(CHPP_DELAY[[#This Row],[DATE]],0)))</f>
        <v>744</v>
      </c>
      <c r="H1213" s="14">
        <v>0.85</v>
      </c>
      <c r="I1213" s="14">
        <v>0.9</v>
      </c>
      <c r="J1213" s="14"/>
      <c r="K1213" s="14"/>
      <c r="L1213" s="3"/>
      <c r="M1213" s="6"/>
      <c r="N1213" s="6"/>
      <c r="Q1213" s="11"/>
      <c r="AA1213" t="str" cm="1">
        <f t="array" ref="AA1213">_xlfn.IFS(AND(CHPP_DELAY[[#This Row],[Column1]]="",CHPP_DELAY[[#This Row],[Column2]]=""),"",CHPP_DELAY[[#This Row],[Column1]]&lt;&gt;"",CHPP_DELAY[[#This Row],[Column1]],CHPP_DELAY[[#This Row],[Column2]]&lt;&gt;"",CHPP_DELAY[[#This Row],[Column2]])</f>
        <v/>
      </c>
    </row>
    <row r="1214" spans="2:27" x14ac:dyDescent="0.25">
      <c r="B1214" s="7">
        <f>_xlfn.ISOWEEKNUM(CHPP_DELAY[[#This Row],[DATE]])</f>
        <v>52</v>
      </c>
      <c r="C1214" s="2" t="str">
        <f>UPPER(TEXT(MONTH(CHPP_DELAY[[#This Row],[DATE]])*29,"mmm"))</f>
        <v>JAN</v>
      </c>
      <c r="D1214" s="27">
        <f>YEAR(CHPP_DELAY[[#This Row],[DATE]])</f>
        <v>1900</v>
      </c>
      <c r="E1214" s="11">
        <f>(CHPP_DELAY[[#This Row],[START]]-CHPP_DELAY[[#This Row],[STOP]])*24</f>
        <v>0</v>
      </c>
      <c r="F1214" s="14" t="str" cm="1">
        <f t="array" ref="F1214">_xlfn.IFNA(_xlfn.IFS(CHPP_DELAY[[#This Row],[SCH MTN]]&lt;&gt;"","Scheduled",CHPP_DELAY[[#This Row],[UNSCH MTN]]&lt;&gt;"","Unscheduled"),"")</f>
        <v/>
      </c>
      <c r="G1214" s="26">
        <f>24*(DAY(EOMONTH(CHPP_DELAY[[#This Row],[DATE]],0)))</f>
        <v>744</v>
      </c>
      <c r="H1214" s="14">
        <v>0.85</v>
      </c>
      <c r="I1214" s="14">
        <v>0.9</v>
      </c>
      <c r="J1214" s="14"/>
      <c r="K1214" s="14"/>
      <c r="L1214" s="3"/>
      <c r="M1214" s="6"/>
      <c r="N1214" s="6"/>
      <c r="Q1214" s="11"/>
      <c r="AA1214" t="str" cm="1">
        <f t="array" ref="AA1214">_xlfn.IFS(AND(CHPP_DELAY[[#This Row],[Column1]]="",CHPP_DELAY[[#This Row],[Column2]]=""),"",CHPP_DELAY[[#This Row],[Column1]]&lt;&gt;"",CHPP_DELAY[[#This Row],[Column1]],CHPP_DELAY[[#This Row],[Column2]]&lt;&gt;"",CHPP_DELAY[[#This Row],[Column2]])</f>
        <v/>
      </c>
    </row>
    <row r="1215" spans="2:27" x14ac:dyDescent="0.25">
      <c r="B1215" s="7">
        <f>_xlfn.ISOWEEKNUM(CHPP_DELAY[[#This Row],[DATE]])</f>
        <v>52</v>
      </c>
      <c r="C1215" s="2" t="str">
        <f>UPPER(TEXT(MONTH(CHPP_DELAY[[#This Row],[DATE]])*29,"mmm"))</f>
        <v>JAN</v>
      </c>
      <c r="D1215" s="27">
        <f>YEAR(CHPP_DELAY[[#This Row],[DATE]])</f>
        <v>1900</v>
      </c>
      <c r="E1215" s="11">
        <f>(CHPP_DELAY[[#This Row],[START]]-CHPP_DELAY[[#This Row],[STOP]])*24</f>
        <v>0</v>
      </c>
      <c r="F1215" s="14" t="str" cm="1">
        <f t="array" ref="F1215">_xlfn.IFNA(_xlfn.IFS(CHPP_DELAY[[#This Row],[SCH MTN]]&lt;&gt;"","Scheduled",CHPP_DELAY[[#This Row],[UNSCH MTN]]&lt;&gt;"","Unscheduled"),"")</f>
        <v/>
      </c>
      <c r="G1215" s="26">
        <f>24*(DAY(EOMONTH(CHPP_DELAY[[#This Row],[DATE]],0)))</f>
        <v>744</v>
      </c>
      <c r="H1215" s="14">
        <v>0.85</v>
      </c>
      <c r="I1215" s="14">
        <v>0.9</v>
      </c>
      <c r="J1215" s="14"/>
      <c r="K1215" s="14"/>
      <c r="L1215" s="3"/>
      <c r="M1215" s="6"/>
      <c r="N1215" s="6"/>
      <c r="Q1215" s="11"/>
      <c r="AA1215" t="str" cm="1">
        <f t="array" ref="AA1215">_xlfn.IFS(AND(CHPP_DELAY[[#This Row],[Column1]]="",CHPP_DELAY[[#This Row],[Column2]]=""),"",CHPP_DELAY[[#This Row],[Column1]]&lt;&gt;"",CHPP_DELAY[[#This Row],[Column1]],CHPP_DELAY[[#This Row],[Column2]]&lt;&gt;"",CHPP_DELAY[[#This Row],[Column2]])</f>
        <v/>
      </c>
    </row>
    <row r="1216" spans="2:27" x14ac:dyDescent="0.25">
      <c r="B1216" s="7">
        <f>_xlfn.ISOWEEKNUM(CHPP_DELAY[[#This Row],[DATE]])</f>
        <v>52</v>
      </c>
      <c r="C1216" s="2" t="str">
        <f>UPPER(TEXT(MONTH(CHPP_DELAY[[#This Row],[DATE]])*29,"mmm"))</f>
        <v>JAN</v>
      </c>
      <c r="D1216" s="27">
        <f>YEAR(CHPP_DELAY[[#This Row],[DATE]])</f>
        <v>1900</v>
      </c>
      <c r="E1216" s="11">
        <f>(CHPP_DELAY[[#This Row],[START]]-CHPP_DELAY[[#This Row],[STOP]])*24</f>
        <v>0</v>
      </c>
      <c r="F1216" s="14" t="str" cm="1">
        <f t="array" ref="F1216">_xlfn.IFNA(_xlfn.IFS(CHPP_DELAY[[#This Row],[SCH MTN]]&lt;&gt;"","Scheduled",CHPP_DELAY[[#This Row],[UNSCH MTN]]&lt;&gt;"","Unscheduled"),"")</f>
        <v/>
      </c>
      <c r="G1216" s="26">
        <f>24*(DAY(EOMONTH(CHPP_DELAY[[#This Row],[DATE]],0)))</f>
        <v>744</v>
      </c>
      <c r="H1216" s="14">
        <v>0.85</v>
      </c>
      <c r="I1216" s="14">
        <v>0.9</v>
      </c>
      <c r="J1216" s="14"/>
      <c r="K1216" s="14"/>
      <c r="L1216" s="3"/>
      <c r="M1216" s="6"/>
      <c r="N1216" s="6"/>
      <c r="Q1216" s="11"/>
      <c r="AA1216" t="str" cm="1">
        <f t="array" ref="AA1216">_xlfn.IFS(AND(CHPP_DELAY[[#This Row],[Column1]]="",CHPP_DELAY[[#This Row],[Column2]]=""),"",CHPP_DELAY[[#This Row],[Column1]]&lt;&gt;"",CHPP_DELAY[[#This Row],[Column1]],CHPP_DELAY[[#This Row],[Column2]]&lt;&gt;"",CHPP_DELAY[[#This Row],[Column2]])</f>
        <v/>
      </c>
    </row>
    <row r="1217" spans="2:27" x14ac:dyDescent="0.25">
      <c r="B1217" s="7">
        <f>_xlfn.ISOWEEKNUM(CHPP_DELAY[[#This Row],[DATE]])</f>
        <v>52</v>
      </c>
      <c r="C1217" s="2" t="str">
        <f>UPPER(TEXT(MONTH(CHPP_DELAY[[#This Row],[DATE]])*29,"mmm"))</f>
        <v>JAN</v>
      </c>
      <c r="D1217" s="27">
        <f>YEAR(CHPP_DELAY[[#This Row],[DATE]])</f>
        <v>1900</v>
      </c>
      <c r="E1217" s="11">
        <f>(CHPP_DELAY[[#This Row],[START]]-CHPP_DELAY[[#This Row],[STOP]])*24</f>
        <v>0</v>
      </c>
      <c r="F1217" s="14" t="str" cm="1">
        <f t="array" ref="F1217">_xlfn.IFNA(_xlfn.IFS(CHPP_DELAY[[#This Row],[SCH MTN]]&lt;&gt;"","Scheduled",CHPP_DELAY[[#This Row],[UNSCH MTN]]&lt;&gt;"","Unscheduled"),"")</f>
        <v/>
      </c>
      <c r="G1217" s="26">
        <f>24*(DAY(EOMONTH(CHPP_DELAY[[#This Row],[DATE]],0)))</f>
        <v>744</v>
      </c>
      <c r="H1217" s="14">
        <v>0.85</v>
      </c>
      <c r="I1217" s="14">
        <v>0.9</v>
      </c>
      <c r="J1217" s="14"/>
      <c r="K1217" s="14"/>
      <c r="L1217" s="3"/>
      <c r="M1217" s="6"/>
      <c r="N1217" s="6"/>
      <c r="Q1217" s="11"/>
      <c r="AA1217" t="str" cm="1">
        <f t="array" ref="AA1217">_xlfn.IFS(AND(CHPP_DELAY[[#This Row],[Column1]]="",CHPP_DELAY[[#This Row],[Column2]]=""),"",CHPP_DELAY[[#This Row],[Column1]]&lt;&gt;"",CHPP_DELAY[[#This Row],[Column1]],CHPP_DELAY[[#This Row],[Column2]]&lt;&gt;"",CHPP_DELAY[[#This Row],[Column2]])</f>
        <v/>
      </c>
    </row>
    <row r="1218" spans="2:27" x14ac:dyDescent="0.25">
      <c r="B1218" s="7">
        <f>_xlfn.ISOWEEKNUM(CHPP_DELAY[[#This Row],[DATE]])</f>
        <v>52</v>
      </c>
      <c r="C1218" s="2" t="str">
        <f>UPPER(TEXT(MONTH(CHPP_DELAY[[#This Row],[DATE]])*29,"mmm"))</f>
        <v>JAN</v>
      </c>
      <c r="D1218" s="27">
        <f>YEAR(CHPP_DELAY[[#This Row],[DATE]])</f>
        <v>1900</v>
      </c>
      <c r="E1218" s="11">
        <f>(CHPP_DELAY[[#This Row],[START]]-CHPP_DELAY[[#This Row],[STOP]])*24</f>
        <v>0</v>
      </c>
      <c r="F1218" s="14" t="str" cm="1">
        <f t="array" ref="F1218">_xlfn.IFNA(_xlfn.IFS(CHPP_DELAY[[#This Row],[SCH MTN]]&lt;&gt;"","Scheduled",CHPP_DELAY[[#This Row],[UNSCH MTN]]&lt;&gt;"","Unscheduled"),"")</f>
        <v/>
      </c>
      <c r="G1218" s="26">
        <f>24*(DAY(EOMONTH(CHPP_DELAY[[#This Row],[DATE]],0)))</f>
        <v>744</v>
      </c>
      <c r="H1218" s="14">
        <v>0.85</v>
      </c>
      <c r="I1218" s="14">
        <v>0.9</v>
      </c>
      <c r="J1218" s="14"/>
      <c r="K1218" s="14"/>
      <c r="L1218" s="3"/>
      <c r="M1218" s="6"/>
      <c r="N1218" s="6"/>
      <c r="Q1218" s="11"/>
      <c r="AA1218" t="str" cm="1">
        <f t="array" ref="AA1218">_xlfn.IFS(AND(CHPP_DELAY[[#This Row],[Column1]]="",CHPP_DELAY[[#This Row],[Column2]]=""),"",CHPP_DELAY[[#This Row],[Column1]]&lt;&gt;"",CHPP_DELAY[[#This Row],[Column1]],CHPP_DELAY[[#This Row],[Column2]]&lt;&gt;"",CHPP_DELAY[[#This Row],[Column2]])</f>
        <v/>
      </c>
    </row>
    <row r="1219" spans="2:27" x14ac:dyDescent="0.25">
      <c r="B1219" s="7">
        <f>_xlfn.ISOWEEKNUM(CHPP_DELAY[[#This Row],[DATE]])</f>
        <v>52</v>
      </c>
      <c r="C1219" s="2" t="str">
        <f>UPPER(TEXT(MONTH(CHPP_DELAY[[#This Row],[DATE]])*29,"mmm"))</f>
        <v>JAN</v>
      </c>
      <c r="D1219" s="27">
        <f>YEAR(CHPP_DELAY[[#This Row],[DATE]])</f>
        <v>1900</v>
      </c>
      <c r="E1219" s="11">
        <f>(CHPP_DELAY[[#This Row],[START]]-CHPP_DELAY[[#This Row],[STOP]])*24</f>
        <v>0</v>
      </c>
      <c r="F1219" s="14" t="str" cm="1">
        <f t="array" ref="F1219">_xlfn.IFNA(_xlfn.IFS(CHPP_DELAY[[#This Row],[SCH MTN]]&lt;&gt;"","Scheduled",CHPP_DELAY[[#This Row],[UNSCH MTN]]&lt;&gt;"","Unscheduled"),"")</f>
        <v/>
      </c>
      <c r="G1219" s="26">
        <f>24*(DAY(EOMONTH(CHPP_DELAY[[#This Row],[DATE]],0)))</f>
        <v>744</v>
      </c>
      <c r="H1219" s="14">
        <v>0.85</v>
      </c>
      <c r="I1219" s="14">
        <v>0.9</v>
      </c>
      <c r="J1219" s="14"/>
      <c r="K1219" s="14"/>
      <c r="L1219" s="3"/>
      <c r="M1219" s="6"/>
      <c r="N1219" s="6"/>
      <c r="Q1219" s="11"/>
      <c r="AA1219" t="str" cm="1">
        <f t="array" ref="AA1219">_xlfn.IFS(AND(CHPP_DELAY[[#This Row],[Column1]]="",CHPP_DELAY[[#This Row],[Column2]]=""),"",CHPP_DELAY[[#This Row],[Column1]]&lt;&gt;"",CHPP_DELAY[[#This Row],[Column1]],CHPP_DELAY[[#This Row],[Column2]]&lt;&gt;"",CHPP_DELAY[[#This Row],[Column2]])</f>
        <v/>
      </c>
    </row>
    <row r="1220" spans="2:27" x14ac:dyDescent="0.25">
      <c r="B1220" s="7">
        <f>_xlfn.ISOWEEKNUM(CHPP_DELAY[[#This Row],[DATE]])</f>
        <v>52</v>
      </c>
      <c r="C1220" s="2" t="str">
        <f>UPPER(TEXT(MONTH(CHPP_DELAY[[#This Row],[DATE]])*29,"mmm"))</f>
        <v>JAN</v>
      </c>
      <c r="D1220" s="27">
        <f>YEAR(CHPP_DELAY[[#This Row],[DATE]])</f>
        <v>1900</v>
      </c>
      <c r="E1220" s="11">
        <f>(CHPP_DELAY[[#This Row],[START]]-CHPP_DELAY[[#This Row],[STOP]])*24</f>
        <v>0</v>
      </c>
      <c r="F1220" s="14" t="str" cm="1">
        <f t="array" ref="F1220">_xlfn.IFNA(_xlfn.IFS(CHPP_DELAY[[#This Row],[SCH MTN]]&lt;&gt;"","Scheduled",CHPP_DELAY[[#This Row],[UNSCH MTN]]&lt;&gt;"","Unscheduled"),"")</f>
        <v/>
      </c>
      <c r="G1220" s="26">
        <f>24*(DAY(EOMONTH(CHPP_DELAY[[#This Row],[DATE]],0)))</f>
        <v>744</v>
      </c>
      <c r="H1220" s="14">
        <v>0.85</v>
      </c>
      <c r="I1220" s="14">
        <v>0.9</v>
      </c>
      <c r="J1220" s="14"/>
      <c r="K1220" s="14"/>
      <c r="L1220" s="3"/>
      <c r="M1220" s="6"/>
      <c r="N1220" s="6"/>
      <c r="Q1220" s="11"/>
      <c r="AA1220" t="str" cm="1">
        <f t="array" ref="AA1220">_xlfn.IFS(AND(CHPP_DELAY[[#This Row],[Column1]]="",CHPP_DELAY[[#This Row],[Column2]]=""),"",CHPP_DELAY[[#This Row],[Column1]]&lt;&gt;"",CHPP_DELAY[[#This Row],[Column1]],CHPP_DELAY[[#This Row],[Column2]]&lt;&gt;"",CHPP_DELAY[[#This Row],[Column2]])</f>
        <v/>
      </c>
    </row>
    <row r="1221" spans="2:27" x14ac:dyDescent="0.25">
      <c r="B1221" s="7">
        <f>_xlfn.ISOWEEKNUM(CHPP_DELAY[[#This Row],[DATE]])</f>
        <v>52</v>
      </c>
      <c r="C1221" s="2" t="str">
        <f>UPPER(TEXT(MONTH(CHPP_DELAY[[#This Row],[DATE]])*29,"mmm"))</f>
        <v>JAN</v>
      </c>
      <c r="D1221" s="27">
        <f>YEAR(CHPP_DELAY[[#This Row],[DATE]])</f>
        <v>1900</v>
      </c>
      <c r="E1221" s="11">
        <f>(CHPP_DELAY[[#This Row],[START]]-CHPP_DELAY[[#This Row],[STOP]])*24</f>
        <v>0</v>
      </c>
      <c r="F1221" s="14" t="str" cm="1">
        <f t="array" ref="F1221">_xlfn.IFNA(_xlfn.IFS(CHPP_DELAY[[#This Row],[SCH MTN]]&lt;&gt;"","Scheduled",CHPP_DELAY[[#This Row],[UNSCH MTN]]&lt;&gt;"","Unscheduled"),"")</f>
        <v/>
      </c>
      <c r="G1221" s="26">
        <f>24*(DAY(EOMONTH(CHPP_DELAY[[#This Row],[DATE]],0)))</f>
        <v>744</v>
      </c>
      <c r="H1221" s="14">
        <v>0.85</v>
      </c>
      <c r="I1221" s="14">
        <v>0.9</v>
      </c>
      <c r="J1221" s="14"/>
      <c r="K1221" s="14"/>
      <c r="L1221" s="3"/>
      <c r="M1221" s="6"/>
      <c r="N1221" s="6"/>
      <c r="Q1221" s="11"/>
      <c r="AA1221" t="str" cm="1">
        <f t="array" ref="AA1221">_xlfn.IFS(AND(CHPP_DELAY[[#This Row],[Column1]]="",CHPP_DELAY[[#This Row],[Column2]]=""),"",CHPP_DELAY[[#This Row],[Column1]]&lt;&gt;"",CHPP_DELAY[[#This Row],[Column1]],CHPP_DELAY[[#This Row],[Column2]]&lt;&gt;"",CHPP_DELAY[[#This Row],[Column2]])</f>
        <v/>
      </c>
    </row>
    <row r="1222" spans="2:27" x14ac:dyDescent="0.25">
      <c r="B1222" s="7">
        <f>_xlfn.ISOWEEKNUM(CHPP_DELAY[[#This Row],[DATE]])</f>
        <v>52</v>
      </c>
      <c r="C1222" s="2" t="str">
        <f>UPPER(TEXT(MONTH(CHPP_DELAY[[#This Row],[DATE]])*29,"mmm"))</f>
        <v>JAN</v>
      </c>
      <c r="D1222" s="27">
        <f>YEAR(CHPP_DELAY[[#This Row],[DATE]])</f>
        <v>1900</v>
      </c>
      <c r="E1222" s="11">
        <f>(CHPP_DELAY[[#This Row],[START]]-CHPP_DELAY[[#This Row],[STOP]])*24</f>
        <v>0</v>
      </c>
      <c r="F1222" s="14" t="str" cm="1">
        <f t="array" ref="F1222">_xlfn.IFNA(_xlfn.IFS(CHPP_DELAY[[#This Row],[SCH MTN]]&lt;&gt;"","Scheduled",CHPP_DELAY[[#This Row],[UNSCH MTN]]&lt;&gt;"","Unscheduled"),"")</f>
        <v/>
      </c>
      <c r="G1222" s="26">
        <f>24*(DAY(EOMONTH(CHPP_DELAY[[#This Row],[DATE]],0)))</f>
        <v>744</v>
      </c>
      <c r="H1222" s="14">
        <v>0.85</v>
      </c>
      <c r="I1222" s="14">
        <v>0.9</v>
      </c>
      <c r="J1222" s="14"/>
      <c r="K1222" s="14"/>
      <c r="L1222" s="3"/>
      <c r="M1222" s="6"/>
      <c r="N1222" s="6"/>
      <c r="Q1222" s="11"/>
      <c r="AA1222" t="str" cm="1">
        <f t="array" ref="AA1222">_xlfn.IFS(AND(CHPP_DELAY[[#This Row],[Column1]]="",CHPP_DELAY[[#This Row],[Column2]]=""),"",CHPP_DELAY[[#This Row],[Column1]]&lt;&gt;"",CHPP_DELAY[[#This Row],[Column1]],CHPP_DELAY[[#This Row],[Column2]]&lt;&gt;"",CHPP_DELAY[[#This Row],[Column2]])</f>
        <v/>
      </c>
    </row>
    <row r="1223" spans="2:27" x14ac:dyDescent="0.25">
      <c r="B1223" s="7">
        <f>_xlfn.ISOWEEKNUM(CHPP_DELAY[[#This Row],[DATE]])</f>
        <v>52</v>
      </c>
      <c r="C1223" s="2" t="str">
        <f>UPPER(TEXT(MONTH(CHPP_DELAY[[#This Row],[DATE]])*29,"mmm"))</f>
        <v>JAN</v>
      </c>
      <c r="D1223" s="27">
        <f>YEAR(CHPP_DELAY[[#This Row],[DATE]])</f>
        <v>1900</v>
      </c>
      <c r="E1223" s="11">
        <f>(CHPP_DELAY[[#This Row],[START]]-CHPP_DELAY[[#This Row],[STOP]])*24</f>
        <v>0</v>
      </c>
      <c r="F1223" s="14" t="str" cm="1">
        <f t="array" ref="F1223">_xlfn.IFNA(_xlfn.IFS(CHPP_DELAY[[#This Row],[SCH MTN]]&lt;&gt;"","Scheduled",CHPP_DELAY[[#This Row],[UNSCH MTN]]&lt;&gt;"","Unscheduled"),"")</f>
        <v/>
      </c>
      <c r="G1223" s="26">
        <f>24*(DAY(EOMONTH(CHPP_DELAY[[#This Row],[DATE]],0)))</f>
        <v>744</v>
      </c>
      <c r="H1223" s="14">
        <v>0.85</v>
      </c>
      <c r="I1223" s="14">
        <v>0.9</v>
      </c>
      <c r="J1223" s="14"/>
      <c r="K1223" s="14"/>
      <c r="L1223" s="3"/>
      <c r="M1223" s="6"/>
      <c r="N1223" s="6"/>
      <c r="Q1223" s="11"/>
      <c r="AA1223" t="str" cm="1">
        <f t="array" ref="AA1223">_xlfn.IFS(AND(CHPP_DELAY[[#This Row],[Column1]]="",CHPP_DELAY[[#This Row],[Column2]]=""),"",CHPP_DELAY[[#This Row],[Column1]]&lt;&gt;"",CHPP_DELAY[[#This Row],[Column1]],CHPP_DELAY[[#This Row],[Column2]]&lt;&gt;"",CHPP_DELAY[[#This Row],[Column2]])</f>
        <v/>
      </c>
    </row>
    <row r="1224" spans="2:27" x14ac:dyDescent="0.25">
      <c r="B1224" s="7">
        <f>_xlfn.ISOWEEKNUM(CHPP_DELAY[[#This Row],[DATE]])</f>
        <v>52</v>
      </c>
      <c r="C1224" s="2" t="str">
        <f>UPPER(TEXT(MONTH(CHPP_DELAY[[#This Row],[DATE]])*29,"mmm"))</f>
        <v>JAN</v>
      </c>
      <c r="D1224" s="27">
        <f>YEAR(CHPP_DELAY[[#This Row],[DATE]])</f>
        <v>1900</v>
      </c>
      <c r="E1224" s="11">
        <f>(CHPP_DELAY[[#This Row],[START]]-CHPP_DELAY[[#This Row],[STOP]])*24</f>
        <v>0</v>
      </c>
      <c r="F1224" s="14" t="str" cm="1">
        <f t="array" ref="F1224">_xlfn.IFNA(_xlfn.IFS(CHPP_DELAY[[#This Row],[SCH MTN]]&lt;&gt;"","Scheduled",CHPP_DELAY[[#This Row],[UNSCH MTN]]&lt;&gt;"","Unscheduled"),"")</f>
        <v/>
      </c>
      <c r="G1224" s="26">
        <f>24*(DAY(EOMONTH(CHPP_DELAY[[#This Row],[DATE]],0)))</f>
        <v>744</v>
      </c>
      <c r="H1224" s="14">
        <v>0.85</v>
      </c>
      <c r="I1224" s="14">
        <v>0.9</v>
      </c>
      <c r="J1224" s="14"/>
      <c r="K1224" s="14"/>
      <c r="L1224" s="3"/>
      <c r="M1224" s="6"/>
      <c r="N1224" s="6"/>
      <c r="Q1224" s="11"/>
      <c r="AA1224" t="str" cm="1">
        <f t="array" ref="AA1224">_xlfn.IFS(AND(CHPP_DELAY[[#This Row],[Column1]]="",CHPP_DELAY[[#This Row],[Column2]]=""),"",CHPP_DELAY[[#This Row],[Column1]]&lt;&gt;"",CHPP_DELAY[[#This Row],[Column1]],CHPP_DELAY[[#This Row],[Column2]]&lt;&gt;"",CHPP_DELAY[[#This Row],[Column2]])</f>
        <v/>
      </c>
    </row>
    <row r="1225" spans="2:27" x14ac:dyDescent="0.25">
      <c r="B1225" s="7">
        <f>_xlfn.ISOWEEKNUM(CHPP_DELAY[[#This Row],[DATE]])</f>
        <v>52</v>
      </c>
      <c r="C1225" s="2" t="str">
        <f>UPPER(TEXT(MONTH(CHPP_DELAY[[#This Row],[DATE]])*29,"mmm"))</f>
        <v>JAN</v>
      </c>
      <c r="D1225" s="27">
        <f>YEAR(CHPP_DELAY[[#This Row],[DATE]])</f>
        <v>1900</v>
      </c>
      <c r="E1225" s="11">
        <f>(CHPP_DELAY[[#This Row],[START]]-CHPP_DELAY[[#This Row],[STOP]])*24</f>
        <v>0</v>
      </c>
      <c r="F1225" s="14" t="str" cm="1">
        <f t="array" ref="F1225">_xlfn.IFNA(_xlfn.IFS(CHPP_DELAY[[#This Row],[SCH MTN]]&lt;&gt;"","Scheduled",CHPP_DELAY[[#This Row],[UNSCH MTN]]&lt;&gt;"","Unscheduled"),"")</f>
        <v/>
      </c>
      <c r="G1225" s="26">
        <f>24*(DAY(EOMONTH(CHPP_DELAY[[#This Row],[DATE]],0)))</f>
        <v>744</v>
      </c>
      <c r="H1225" s="14">
        <v>0.85</v>
      </c>
      <c r="I1225" s="14">
        <v>0.9</v>
      </c>
      <c r="J1225" s="14"/>
      <c r="K1225" s="14"/>
      <c r="L1225" s="3"/>
      <c r="M1225" s="6"/>
      <c r="N1225" s="6"/>
      <c r="Q1225" s="11"/>
      <c r="AA1225" t="str" cm="1">
        <f t="array" ref="AA1225">_xlfn.IFS(AND(CHPP_DELAY[[#This Row],[Column1]]="",CHPP_DELAY[[#This Row],[Column2]]=""),"",CHPP_DELAY[[#This Row],[Column1]]&lt;&gt;"",CHPP_DELAY[[#This Row],[Column1]],CHPP_DELAY[[#This Row],[Column2]]&lt;&gt;"",CHPP_DELAY[[#This Row],[Column2]])</f>
        <v/>
      </c>
    </row>
    <row r="1226" spans="2:27" x14ac:dyDescent="0.25">
      <c r="B1226" s="7">
        <f>_xlfn.ISOWEEKNUM(CHPP_DELAY[[#This Row],[DATE]])</f>
        <v>52</v>
      </c>
      <c r="C1226" s="2" t="str">
        <f>UPPER(TEXT(MONTH(CHPP_DELAY[[#This Row],[DATE]])*29,"mmm"))</f>
        <v>JAN</v>
      </c>
      <c r="D1226" s="27">
        <f>YEAR(CHPP_DELAY[[#This Row],[DATE]])</f>
        <v>1900</v>
      </c>
      <c r="E1226" s="11">
        <f>(CHPP_DELAY[[#This Row],[START]]-CHPP_DELAY[[#This Row],[STOP]])*24</f>
        <v>0</v>
      </c>
      <c r="F1226" s="14" t="str" cm="1">
        <f t="array" ref="F1226">_xlfn.IFNA(_xlfn.IFS(CHPP_DELAY[[#This Row],[SCH MTN]]&lt;&gt;"","Scheduled",CHPP_DELAY[[#This Row],[UNSCH MTN]]&lt;&gt;"","Unscheduled"),"")</f>
        <v/>
      </c>
      <c r="G1226" s="26">
        <f>24*(DAY(EOMONTH(CHPP_DELAY[[#This Row],[DATE]],0)))</f>
        <v>744</v>
      </c>
      <c r="H1226" s="14">
        <v>0.85</v>
      </c>
      <c r="I1226" s="14">
        <v>0.9</v>
      </c>
      <c r="J1226" s="14"/>
      <c r="K1226" s="14"/>
      <c r="L1226" s="3"/>
      <c r="M1226" s="6"/>
      <c r="N1226" s="6"/>
      <c r="Q1226" s="11"/>
      <c r="AA1226" t="str" cm="1">
        <f t="array" ref="AA1226">_xlfn.IFS(AND(CHPP_DELAY[[#This Row],[Column1]]="",CHPP_DELAY[[#This Row],[Column2]]=""),"",CHPP_DELAY[[#This Row],[Column1]]&lt;&gt;"",CHPP_DELAY[[#This Row],[Column1]],CHPP_DELAY[[#This Row],[Column2]]&lt;&gt;"",CHPP_DELAY[[#This Row],[Column2]])</f>
        <v/>
      </c>
    </row>
    <row r="1227" spans="2:27" x14ac:dyDescent="0.25">
      <c r="B1227" s="7">
        <f>_xlfn.ISOWEEKNUM(CHPP_DELAY[[#This Row],[DATE]])</f>
        <v>52</v>
      </c>
      <c r="C1227" s="2" t="str">
        <f>UPPER(TEXT(MONTH(CHPP_DELAY[[#This Row],[DATE]])*29,"mmm"))</f>
        <v>JAN</v>
      </c>
      <c r="D1227" s="27">
        <f>YEAR(CHPP_DELAY[[#This Row],[DATE]])</f>
        <v>1900</v>
      </c>
      <c r="E1227" s="11">
        <f>(CHPP_DELAY[[#This Row],[START]]-CHPP_DELAY[[#This Row],[STOP]])*24</f>
        <v>0</v>
      </c>
      <c r="F1227" s="14" t="str" cm="1">
        <f t="array" ref="F1227">_xlfn.IFNA(_xlfn.IFS(CHPP_DELAY[[#This Row],[SCH MTN]]&lt;&gt;"","Scheduled",CHPP_DELAY[[#This Row],[UNSCH MTN]]&lt;&gt;"","Unscheduled"),"")</f>
        <v/>
      </c>
      <c r="G1227" s="26">
        <f>24*(DAY(EOMONTH(CHPP_DELAY[[#This Row],[DATE]],0)))</f>
        <v>744</v>
      </c>
      <c r="H1227" s="14">
        <v>0.85</v>
      </c>
      <c r="I1227" s="14">
        <v>0.9</v>
      </c>
      <c r="J1227" s="14"/>
      <c r="K1227" s="14"/>
      <c r="L1227" s="3"/>
      <c r="M1227" s="6"/>
      <c r="N1227" s="6"/>
      <c r="Q1227" s="11"/>
      <c r="AA1227" t="str" cm="1">
        <f t="array" ref="AA1227">_xlfn.IFS(AND(CHPP_DELAY[[#This Row],[Column1]]="",CHPP_DELAY[[#This Row],[Column2]]=""),"",CHPP_DELAY[[#This Row],[Column1]]&lt;&gt;"",CHPP_DELAY[[#This Row],[Column1]],CHPP_DELAY[[#This Row],[Column2]]&lt;&gt;"",CHPP_DELAY[[#This Row],[Column2]])</f>
        <v/>
      </c>
    </row>
    <row r="1228" spans="2:27" x14ac:dyDescent="0.25">
      <c r="B1228" s="7">
        <f>_xlfn.ISOWEEKNUM(CHPP_DELAY[[#This Row],[DATE]])</f>
        <v>52</v>
      </c>
      <c r="C1228" s="2" t="str">
        <f>UPPER(TEXT(MONTH(CHPP_DELAY[[#This Row],[DATE]])*29,"mmm"))</f>
        <v>JAN</v>
      </c>
      <c r="D1228" s="27">
        <f>YEAR(CHPP_DELAY[[#This Row],[DATE]])</f>
        <v>1900</v>
      </c>
      <c r="E1228" s="11">
        <f>(CHPP_DELAY[[#This Row],[START]]-CHPP_DELAY[[#This Row],[STOP]])*24</f>
        <v>0</v>
      </c>
      <c r="F1228" s="14" t="str" cm="1">
        <f t="array" ref="F1228">_xlfn.IFNA(_xlfn.IFS(CHPP_DELAY[[#This Row],[SCH MTN]]&lt;&gt;"","Scheduled",CHPP_DELAY[[#This Row],[UNSCH MTN]]&lt;&gt;"","Unscheduled"),"")</f>
        <v/>
      </c>
      <c r="G1228" s="26">
        <f>24*(DAY(EOMONTH(CHPP_DELAY[[#This Row],[DATE]],0)))</f>
        <v>744</v>
      </c>
      <c r="H1228" s="14">
        <v>0.85</v>
      </c>
      <c r="I1228" s="14">
        <v>0.9</v>
      </c>
      <c r="J1228" s="14"/>
      <c r="K1228" s="14"/>
      <c r="L1228" s="3"/>
      <c r="M1228" s="6"/>
      <c r="N1228" s="6"/>
      <c r="Q1228" s="11"/>
      <c r="AA1228" t="str" cm="1">
        <f t="array" ref="AA1228">_xlfn.IFS(AND(CHPP_DELAY[[#This Row],[Column1]]="",CHPP_DELAY[[#This Row],[Column2]]=""),"",CHPP_DELAY[[#This Row],[Column1]]&lt;&gt;"",CHPP_DELAY[[#This Row],[Column1]],CHPP_DELAY[[#This Row],[Column2]]&lt;&gt;"",CHPP_DELAY[[#This Row],[Column2]])</f>
        <v/>
      </c>
    </row>
    <row r="1229" spans="2:27" x14ac:dyDescent="0.25">
      <c r="B1229" s="7">
        <f>_xlfn.ISOWEEKNUM(CHPP_DELAY[[#This Row],[DATE]])</f>
        <v>52</v>
      </c>
      <c r="C1229" s="2" t="str">
        <f>UPPER(TEXT(MONTH(CHPP_DELAY[[#This Row],[DATE]])*29,"mmm"))</f>
        <v>JAN</v>
      </c>
      <c r="D1229" s="27">
        <f>YEAR(CHPP_DELAY[[#This Row],[DATE]])</f>
        <v>1900</v>
      </c>
      <c r="E1229" s="11">
        <f>(CHPP_DELAY[[#This Row],[START]]-CHPP_DELAY[[#This Row],[STOP]])*24</f>
        <v>0</v>
      </c>
      <c r="F1229" s="14" t="str" cm="1">
        <f t="array" ref="F1229">_xlfn.IFNA(_xlfn.IFS(CHPP_DELAY[[#This Row],[SCH MTN]]&lt;&gt;"","Scheduled",CHPP_DELAY[[#This Row],[UNSCH MTN]]&lt;&gt;"","Unscheduled"),"")</f>
        <v/>
      </c>
      <c r="G1229" s="26">
        <f>24*(DAY(EOMONTH(CHPP_DELAY[[#This Row],[DATE]],0)))</f>
        <v>744</v>
      </c>
      <c r="H1229" s="14">
        <v>0.85</v>
      </c>
      <c r="I1229" s="14">
        <v>0.9</v>
      </c>
      <c r="J1229" s="14"/>
      <c r="K1229" s="14"/>
      <c r="L1229" s="3"/>
      <c r="M1229" s="6"/>
      <c r="N1229" s="6"/>
      <c r="Q1229" s="11"/>
      <c r="AA1229" t="str" cm="1">
        <f t="array" ref="AA1229">_xlfn.IFS(AND(CHPP_DELAY[[#This Row],[Column1]]="",CHPP_DELAY[[#This Row],[Column2]]=""),"",CHPP_DELAY[[#This Row],[Column1]]&lt;&gt;"",CHPP_DELAY[[#This Row],[Column1]],CHPP_DELAY[[#This Row],[Column2]]&lt;&gt;"",CHPP_DELAY[[#This Row],[Column2]])</f>
        <v/>
      </c>
    </row>
    <row r="1230" spans="2:27" x14ac:dyDescent="0.25">
      <c r="B1230" s="7">
        <f>_xlfn.ISOWEEKNUM(CHPP_DELAY[[#This Row],[DATE]])</f>
        <v>52</v>
      </c>
      <c r="C1230" s="2" t="str">
        <f>UPPER(TEXT(MONTH(CHPP_DELAY[[#This Row],[DATE]])*29,"mmm"))</f>
        <v>JAN</v>
      </c>
      <c r="D1230" s="27">
        <f>YEAR(CHPP_DELAY[[#This Row],[DATE]])</f>
        <v>1900</v>
      </c>
      <c r="E1230" s="11">
        <f>(CHPP_DELAY[[#This Row],[START]]-CHPP_DELAY[[#This Row],[STOP]])*24</f>
        <v>0</v>
      </c>
      <c r="F1230" s="14" t="str" cm="1">
        <f t="array" ref="F1230">_xlfn.IFNA(_xlfn.IFS(CHPP_DELAY[[#This Row],[SCH MTN]]&lt;&gt;"","Scheduled",CHPP_DELAY[[#This Row],[UNSCH MTN]]&lt;&gt;"","Unscheduled"),"")</f>
        <v/>
      </c>
      <c r="G1230" s="26">
        <f>24*(DAY(EOMONTH(CHPP_DELAY[[#This Row],[DATE]],0)))</f>
        <v>744</v>
      </c>
      <c r="H1230" s="14">
        <v>0.85</v>
      </c>
      <c r="I1230" s="14">
        <v>0.9</v>
      </c>
      <c r="J1230" s="14"/>
      <c r="K1230" s="14"/>
      <c r="L1230" s="3"/>
      <c r="M1230" s="6"/>
      <c r="N1230" s="6"/>
      <c r="Q1230" s="11"/>
      <c r="AA1230" t="str" cm="1">
        <f t="array" ref="AA1230">_xlfn.IFS(AND(CHPP_DELAY[[#This Row],[Column1]]="",CHPP_DELAY[[#This Row],[Column2]]=""),"",CHPP_DELAY[[#This Row],[Column1]]&lt;&gt;"",CHPP_DELAY[[#This Row],[Column1]],CHPP_DELAY[[#This Row],[Column2]]&lt;&gt;"",CHPP_DELAY[[#This Row],[Column2]])</f>
        <v/>
      </c>
    </row>
    <row r="1231" spans="2:27" x14ac:dyDescent="0.25">
      <c r="B1231" s="7">
        <f>_xlfn.ISOWEEKNUM(CHPP_DELAY[[#This Row],[DATE]])</f>
        <v>52</v>
      </c>
      <c r="C1231" s="2" t="str">
        <f>UPPER(TEXT(MONTH(CHPP_DELAY[[#This Row],[DATE]])*29,"mmm"))</f>
        <v>JAN</v>
      </c>
      <c r="D1231" s="27">
        <f>YEAR(CHPP_DELAY[[#This Row],[DATE]])</f>
        <v>1900</v>
      </c>
      <c r="E1231" s="11">
        <f>(CHPP_DELAY[[#This Row],[START]]-CHPP_DELAY[[#This Row],[STOP]])*24</f>
        <v>0</v>
      </c>
      <c r="F1231" s="14" t="str" cm="1">
        <f t="array" ref="F1231">_xlfn.IFNA(_xlfn.IFS(CHPP_DELAY[[#This Row],[SCH MTN]]&lt;&gt;"","Scheduled",CHPP_DELAY[[#This Row],[UNSCH MTN]]&lt;&gt;"","Unscheduled"),"")</f>
        <v/>
      </c>
      <c r="G1231" s="26">
        <f>24*(DAY(EOMONTH(CHPP_DELAY[[#This Row],[DATE]],0)))</f>
        <v>744</v>
      </c>
      <c r="H1231" s="14">
        <v>0.85</v>
      </c>
      <c r="I1231" s="14">
        <v>0.9</v>
      </c>
      <c r="J1231" s="14"/>
      <c r="K1231" s="14"/>
      <c r="L1231" s="3"/>
      <c r="M1231" s="6"/>
      <c r="N1231" s="6"/>
      <c r="Q1231" s="29"/>
      <c r="AA1231" t="str" cm="1">
        <f t="array" ref="AA1231">_xlfn.IFS(AND(CHPP_DELAY[[#This Row],[Column1]]="",CHPP_DELAY[[#This Row],[Column2]]=""),"",CHPP_DELAY[[#This Row],[Column1]]&lt;&gt;"",CHPP_DELAY[[#This Row],[Column1]],CHPP_DELAY[[#This Row],[Column2]]&lt;&gt;"",CHPP_DELAY[[#This Row],[Column2]])</f>
        <v/>
      </c>
    </row>
    <row r="1232" spans="2:27" x14ac:dyDescent="0.25">
      <c r="B1232" s="7">
        <f>_xlfn.ISOWEEKNUM(CHPP_DELAY[[#This Row],[DATE]])</f>
        <v>52</v>
      </c>
      <c r="C1232" s="2" t="str">
        <f>UPPER(TEXT(MONTH(CHPP_DELAY[[#This Row],[DATE]])*29,"mmm"))</f>
        <v>JAN</v>
      </c>
      <c r="D1232" s="27">
        <f>YEAR(CHPP_DELAY[[#This Row],[DATE]])</f>
        <v>1900</v>
      </c>
      <c r="E1232" s="11">
        <f>(CHPP_DELAY[[#This Row],[START]]-CHPP_DELAY[[#This Row],[STOP]])*24</f>
        <v>0</v>
      </c>
      <c r="F1232" s="14" t="str" cm="1">
        <f t="array" ref="F1232">_xlfn.IFNA(_xlfn.IFS(CHPP_DELAY[[#This Row],[SCH MTN]]&lt;&gt;"","Scheduled",CHPP_DELAY[[#This Row],[UNSCH MTN]]&lt;&gt;"","Unscheduled"),"")</f>
        <v/>
      </c>
      <c r="G1232" s="26">
        <f>24*(DAY(EOMONTH(CHPP_DELAY[[#This Row],[DATE]],0)))</f>
        <v>744</v>
      </c>
      <c r="H1232" s="14">
        <v>0.85</v>
      </c>
      <c r="I1232" s="14">
        <v>0.9</v>
      </c>
      <c r="J1232" s="14"/>
      <c r="K1232" s="14"/>
      <c r="L1232" s="3"/>
      <c r="M1232" s="6"/>
      <c r="N1232" s="6"/>
      <c r="Q1232" s="19"/>
      <c r="AA1232" t="str" cm="1">
        <f t="array" ref="AA1232">_xlfn.IFS(AND(CHPP_DELAY[[#This Row],[Column1]]="",CHPP_DELAY[[#This Row],[Column2]]=""),"",CHPP_DELAY[[#This Row],[Column1]]&lt;&gt;"",CHPP_DELAY[[#This Row],[Column1]],CHPP_DELAY[[#This Row],[Column2]]&lt;&gt;"",CHPP_DELAY[[#This Row],[Column2]])</f>
        <v/>
      </c>
    </row>
    <row r="1233" spans="2:27" x14ac:dyDescent="0.25">
      <c r="B1233" s="7">
        <f>_xlfn.ISOWEEKNUM(CHPP_DELAY[[#This Row],[DATE]])</f>
        <v>52</v>
      </c>
      <c r="C1233" s="2" t="str">
        <f>UPPER(TEXT(MONTH(CHPP_DELAY[[#This Row],[DATE]])*29,"mmm"))</f>
        <v>JAN</v>
      </c>
      <c r="D1233" s="27">
        <f>YEAR(CHPP_DELAY[[#This Row],[DATE]])</f>
        <v>1900</v>
      </c>
      <c r="E1233" s="11">
        <f>(CHPP_DELAY[[#This Row],[START]]-CHPP_DELAY[[#This Row],[STOP]])*24</f>
        <v>0</v>
      </c>
      <c r="F1233" s="14" t="str" cm="1">
        <f t="array" ref="F1233">_xlfn.IFNA(_xlfn.IFS(CHPP_DELAY[[#This Row],[SCH MTN]]&lt;&gt;"","Scheduled",CHPP_DELAY[[#This Row],[UNSCH MTN]]&lt;&gt;"","Unscheduled"),"")</f>
        <v/>
      </c>
      <c r="G1233" s="26">
        <f>24*(DAY(EOMONTH(CHPP_DELAY[[#This Row],[DATE]],0)))</f>
        <v>744</v>
      </c>
      <c r="H1233" s="14">
        <v>0.85</v>
      </c>
      <c r="I1233" s="14">
        <v>0.9</v>
      </c>
      <c r="J1233" s="14"/>
      <c r="K1233" s="14"/>
      <c r="L1233" s="3"/>
      <c r="M1233" s="6"/>
      <c r="N1233" s="6"/>
      <c r="Q1233" s="19"/>
      <c r="AA1233" t="str" cm="1">
        <f t="array" ref="AA1233">_xlfn.IFS(AND(CHPP_DELAY[[#This Row],[Column1]]="",CHPP_DELAY[[#This Row],[Column2]]=""),"",CHPP_DELAY[[#This Row],[Column1]]&lt;&gt;"",CHPP_DELAY[[#This Row],[Column1]],CHPP_DELAY[[#This Row],[Column2]]&lt;&gt;"",CHPP_DELAY[[#This Row],[Column2]])</f>
        <v/>
      </c>
    </row>
    <row r="1234" spans="2:27" x14ac:dyDescent="0.25">
      <c r="B1234" s="7">
        <f>_xlfn.ISOWEEKNUM(CHPP_DELAY[[#This Row],[DATE]])</f>
        <v>52</v>
      </c>
      <c r="C1234" s="2" t="str">
        <f>UPPER(TEXT(MONTH(CHPP_DELAY[[#This Row],[DATE]])*29,"mmm"))</f>
        <v>JAN</v>
      </c>
      <c r="D1234" s="27">
        <f>YEAR(CHPP_DELAY[[#This Row],[DATE]])</f>
        <v>1900</v>
      </c>
      <c r="E1234" s="11">
        <f>(CHPP_DELAY[[#This Row],[START]]-CHPP_DELAY[[#This Row],[STOP]])*24</f>
        <v>0</v>
      </c>
      <c r="F1234" s="14" t="str" cm="1">
        <f t="array" ref="F1234">_xlfn.IFNA(_xlfn.IFS(CHPP_DELAY[[#This Row],[SCH MTN]]&lt;&gt;"","Scheduled",CHPP_DELAY[[#This Row],[UNSCH MTN]]&lt;&gt;"","Unscheduled"),"")</f>
        <v/>
      </c>
      <c r="G1234" s="26">
        <f>24*(DAY(EOMONTH(CHPP_DELAY[[#This Row],[DATE]],0)))</f>
        <v>744</v>
      </c>
      <c r="H1234" s="14">
        <v>0.85</v>
      </c>
      <c r="I1234" s="14">
        <v>0.9</v>
      </c>
      <c r="J1234" s="14"/>
      <c r="K1234" s="14"/>
      <c r="L1234" s="3"/>
      <c r="M1234" s="6"/>
      <c r="N1234" s="6"/>
      <c r="Q1234" s="19"/>
      <c r="AA1234" t="str" cm="1">
        <f t="array" ref="AA1234">_xlfn.IFS(AND(CHPP_DELAY[[#This Row],[Column1]]="",CHPP_DELAY[[#This Row],[Column2]]=""),"",CHPP_DELAY[[#This Row],[Column1]]&lt;&gt;"",CHPP_DELAY[[#This Row],[Column1]],CHPP_DELAY[[#This Row],[Column2]]&lt;&gt;"",CHPP_DELAY[[#This Row],[Column2]])</f>
        <v/>
      </c>
    </row>
    <row r="1235" spans="2:27" x14ac:dyDescent="0.25">
      <c r="B1235" s="7">
        <f>_xlfn.ISOWEEKNUM(CHPP_DELAY[[#This Row],[DATE]])</f>
        <v>52</v>
      </c>
      <c r="C1235" s="2" t="str">
        <f>UPPER(TEXT(MONTH(CHPP_DELAY[[#This Row],[DATE]])*29,"mmm"))</f>
        <v>JAN</v>
      </c>
      <c r="D1235" s="27">
        <f>YEAR(CHPP_DELAY[[#This Row],[DATE]])</f>
        <v>1900</v>
      </c>
      <c r="E1235" s="11">
        <f>(CHPP_DELAY[[#This Row],[START]]-CHPP_DELAY[[#This Row],[STOP]])*24</f>
        <v>0</v>
      </c>
      <c r="F1235" s="14" t="str" cm="1">
        <f t="array" ref="F1235">_xlfn.IFNA(_xlfn.IFS(CHPP_DELAY[[#This Row],[SCH MTN]]&lt;&gt;"","Scheduled",CHPP_DELAY[[#This Row],[UNSCH MTN]]&lt;&gt;"","Unscheduled"),"")</f>
        <v/>
      </c>
      <c r="G1235" s="26">
        <f>24*(DAY(EOMONTH(CHPP_DELAY[[#This Row],[DATE]],0)))</f>
        <v>744</v>
      </c>
      <c r="H1235" s="14">
        <v>0.85</v>
      </c>
      <c r="I1235" s="14">
        <v>0.9</v>
      </c>
      <c r="J1235" s="14"/>
      <c r="K1235" s="14"/>
      <c r="L1235" s="3"/>
      <c r="M1235" s="6"/>
      <c r="N1235" s="6"/>
      <c r="Q1235" s="19"/>
      <c r="AA1235" t="str" cm="1">
        <f t="array" ref="AA1235">_xlfn.IFS(AND(CHPP_DELAY[[#This Row],[Column1]]="",CHPP_DELAY[[#This Row],[Column2]]=""),"",CHPP_DELAY[[#This Row],[Column1]]&lt;&gt;"",CHPP_DELAY[[#This Row],[Column1]],CHPP_DELAY[[#This Row],[Column2]]&lt;&gt;"",CHPP_DELAY[[#This Row],[Column2]])</f>
        <v/>
      </c>
    </row>
    <row r="1236" spans="2:27" x14ac:dyDescent="0.25">
      <c r="B1236" s="7">
        <f>_xlfn.ISOWEEKNUM(CHPP_DELAY[[#This Row],[DATE]])</f>
        <v>52</v>
      </c>
      <c r="C1236" s="2" t="str">
        <f>UPPER(TEXT(MONTH(CHPP_DELAY[[#This Row],[DATE]])*29,"mmm"))</f>
        <v>JAN</v>
      </c>
      <c r="D1236" s="27">
        <f>YEAR(CHPP_DELAY[[#This Row],[DATE]])</f>
        <v>1900</v>
      </c>
      <c r="E1236" s="11">
        <f>(CHPP_DELAY[[#This Row],[START]]-CHPP_DELAY[[#This Row],[STOP]])*24</f>
        <v>0</v>
      </c>
      <c r="F1236" s="14" t="str" cm="1">
        <f t="array" ref="F1236">_xlfn.IFNA(_xlfn.IFS(CHPP_DELAY[[#This Row],[SCH MTN]]&lt;&gt;"","Scheduled",CHPP_DELAY[[#This Row],[UNSCH MTN]]&lt;&gt;"","Unscheduled"),"")</f>
        <v/>
      </c>
      <c r="G1236" s="26">
        <f>24*(DAY(EOMONTH(CHPP_DELAY[[#This Row],[DATE]],0)))</f>
        <v>744</v>
      </c>
      <c r="H1236" s="14">
        <v>0.85</v>
      </c>
      <c r="I1236" s="14">
        <v>0.9</v>
      </c>
      <c r="J1236" s="14"/>
      <c r="K1236" s="14"/>
      <c r="L1236" s="3"/>
      <c r="M1236" s="6"/>
      <c r="N1236" s="6"/>
      <c r="Q1236" s="19"/>
      <c r="AA1236" t="str" cm="1">
        <f t="array" ref="AA1236">_xlfn.IFS(AND(CHPP_DELAY[[#This Row],[Column1]]="",CHPP_DELAY[[#This Row],[Column2]]=""),"",CHPP_DELAY[[#This Row],[Column1]]&lt;&gt;"",CHPP_DELAY[[#This Row],[Column1]],CHPP_DELAY[[#This Row],[Column2]]&lt;&gt;"",CHPP_DELAY[[#This Row],[Column2]])</f>
        <v/>
      </c>
    </row>
    <row r="1237" spans="2:27" x14ac:dyDescent="0.25">
      <c r="B1237" s="7">
        <f>_xlfn.ISOWEEKNUM(CHPP_DELAY[[#This Row],[DATE]])</f>
        <v>52</v>
      </c>
      <c r="C1237" s="2" t="str">
        <f>UPPER(TEXT(MONTH(CHPP_DELAY[[#This Row],[DATE]])*29,"mmm"))</f>
        <v>JAN</v>
      </c>
      <c r="D1237" s="27">
        <f>YEAR(CHPP_DELAY[[#This Row],[DATE]])</f>
        <v>1900</v>
      </c>
      <c r="E1237" s="11">
        <f>(CHPP_DELAY[[#This Row],[START]]-CHPP_DELAY[[#This Row],[STOP]])*24</f>
        <v>0</v>
      </c>
      <c r="F1237" s="14" t="str" cm="1">
        <f t="array" ref="F1237">_xlfn.IFNA(_xlfn.IFS(CHPP_DELAY[[#This Row],[SCH MTN]]&lt;&gt;"","Scheduled",CHPP_DELAY[[#This Row],[UNSCH MTN]]&lt;&gt;"","Unscheduled"),"")</f>
        <v/>
      </c>
      <c r="G1237" s="26">
        <f>24*(DAY(EOMONTH(CHPP_DELAY[[#This Row],[DATE]],0)))</f>
        <v>744</v>
      </c>
      <c r="H1237" s="14">
        <v>0.85</v>
      </c>
      <c r="I1237" s="14">
        <v>0.9</v>
      </c>
      <c r="J1237" s="14"/>
      <c r="K1237" s="14"/>
      <c r="L1237" s="3"/>
      <c r="M1237" s="6"/>
      <c r="N1237" s="6"/>
      <c r="Q1237" s="19"/>
      <c r="AA1237" t="str" cm="1">
        <f t="array" ref="AA1237">_xlfn.IFS(AND(CHPP_DELAY[[#This Row],[Column1]]="",CHPP_DELAY[[#This Row],[Column2]]=""),"",CHPP_DELAY[[#This Row],[Column1]]&lt;&gt;"",CHPP_DELAY[[#This Row],[Column1]],CHPP_DELAY[[#This Row],[Column2]]&lt;&gt;"",CHPP_DELAY[[#This Row],[Column2]])</f>
        <v/>
      </c>
    </row>
    <row r="1238" spans="2:27" x14ac:dyDescent="0.25">
      <c r="B1238" s="7">
        <f>_xlfn.ISOWEEKNUM(CHPP_DELAY[[#This Row],[DATE]])</f>
        <v>52</v>
      </c>
      <c r="C1238" s="2" t="str">
        <f>UPPER(TEXT(MONTH(CHPP_DELAY[[#This Row],[DATE]])*29,"mmm"))</f>
        <v>JAN</v>
      </c>
      <c r="D1238" s="27">
        <f>YEAR(CHPP_DELAY[[#This Row],[DATE]])</f>
        <v>1900</v>
      </c>
      <c r="E1238" s="11">
        <f>(CHPP_DELAY[[#This Row],[START]]-CHPP_DELAY[[#This Row],[STOP]])*24</f>
        <v>0</v>
      </c>
      <c r="F1238" s="14" t="str" cm="1">
        <f t="array" ref="F1238">_xlfn.IFNA(_xlfn.IFS(CHPP_DELAY[[#This Row],[SCH MTN]]&lt;&gt;"","Scheduled",CHPP_DELAY[[#This Row],[UNSCH MTN]]&lt;&gt;"","Unscheduled"),"")</f>
        <v/>
      </c>
      <c r="G1238" s="26">
        <f>24*(DAY(EOMONTH(CHPP_DELAY[[#This Row],[DATE]],0)))</f>
        <v>744</v>
      </c>
      <c r="H1238" s="14">
        <v>0.85</v>
      </c>
      <c r="I1238" s="14">
        <v>0.9</v>
      </c>
      <c r="J1238" s="14"/>
      <c r="K1238" s="14"/>
      <c r="L1238" s="3"/>
      <c r="M1238" s="6"/>
      <c r="N1238" s="6"/>
      <c r="Q1238" s="19"/>
      <c r="AA1238" t="str" cm="1">
        <f t="array" ref="AA1238">_xlfn.IFS(AND(CHPP_DELAY[[#This Row],[Column1]]="",CHPP_DELAY[[#This Row],[Column2]]=""),"",CHPP_DELAY[[#This Row],[Column1]]&lt;&gt;"",CHPP_DELAY[[#This Row],[Column1]],CHPP_DELAY[[#This Row],[Column2]]&lt;&gt;"",CHPP_DELAY[[#This Row],[Column2]])</f>
        <v/>
      </c>
    </row>
    <row r="1239" spans="2:27" x14ac:dyDescent="0.25">
      <c r="B1239" s="7">
        <f>_xlfn.ISOWEEKNUM(CHPP_DELAY[[#This Row],[DATE]])</f>
        <v>52</v>
      </c>
      <c r="C1239" s="2" t="str">
        <f>UPPER(TEXT(MONTH(CHPP_DELAY[[#This Row],[DATE]])*29,"mmm"))</f>
        <v>JAN</v>
      </c>
      <c r="D1239" s="27">
        <f>YEAR(CHPP_DELAY[[#This Row],[DATE]])</f>
        <v>1900</v>
      </c>
      <c r="E1239" s="11">
        <f>(CHPP_DELAY[[#This Row],[START]]-CHPP_DELAY[[#This Row],[STOP]])*24</f>
        <v>0</v>
      </c>
      <c r="F1239" s="14" t="str" cm="1">
        <f t="array" ref="F1239">_xlfn.IFNA(_xlfn.IFS(CHPP_DELAY[[#This Row],[SCH MTN]]&lt;&gt;"","Scheduled",CHPP_DELAY[[#This Row],[UNSCH MTN]]&lt;&gt;"","Unscheduled"),"")</f>
        <v/>
      </c>
      <c r="G1239" s="26">
        <f>24*(DAY(EOMONTH(CHPP_DELAY[[#This Row],[DATE]],0)))</f>
        <v>744</v>
      </c>
      <c r="H1239" s="14">
        <v>0.85</v>
      </c>
      <c r="I1239" s="14">
        <v>0.9</v>
      </c>
      <c r="J1239" s="14"/>
      <c r="K1239" s="14"/>
      <c r="L1239" s="3"/>
      <c r="M1239" s="6"/>
      <c r="N1239" s="6"/>
      <c r="Q1239" s="19"/>
      <c r="AA1239" t="str" cm="1">
        <f t="array" ref="AA1239">_xlfn.IFS(AND(CHPP_DELAY[[#This Row],[Column1]]="",CHPP_DELAY[[#This Row],[Column2]]=""),"",CHPP_DELAY[[#This Row],[Column1]]&lt;&gt;"",CHPP_DELAY[[#This Row],[Column1]],CHPP_DELAY[[#This Row],[Column2]]&lt;&gt;"",CHPP_DELAY[[#This Row],[Column2]])</f>
        <v/>
      </c>
    </row>
    <row r="1240" spans="2:27" x14ac:dyDescent="0.25">
      <c r="B1240" s="7">
        <f>_xlfn.ISOWEEKNUM(CHPP_DELAY[[#This Row],[DATE]])</f>
        <v>52</v>
      </c>
      <c r="C1240" s="2" t="str">
        <f>UPPER(TEXT(MONTH(CHPP_DELAY[[#This Row],[DATE]])*29,"mmm"))</f>
        <v>JAN</v>
      </c>
      <c r="D1240" s="27">
        <f>YEAR(CHPP_DELAY[[#This Row],[DATE]])</f>
        <v>1900</v>
      </c>
      <c r="E1240" s="11">
        <f>(CHPP_DELAY[[#This Row],[START]]-CHPP_DELAY[[#This Row],[STOP]])*24</f>
        <v>0</v>
      </c>
      <c r="F1240" s="14" t="str" cm="1">
        <f t="array" ref="F1240">_xlfn.IFNA(_xlfn.IFS(CHPP_DELAY[[#This Row],[SCH MTN]]&lt;&gt;"","Scheduled",CHPP_DELAY[[#This Row],[UNSCH MTN]]&lt;&gt;"","Unscheduled"),"")</f>
        <v/>
      </c>
      <c r="G1240" s="26">
        <f>24*(DAY(EOMONTH(CHPP_DELAY[[#This Row],[DATE]],0)))</f>
        <v>744</v>
      </c>
      <c r="H1240" s="14">
        <v>0.85</v>
      </c>
      <c r="I1240" s="14">
        <v>0.9</v>
      </c>
      <c r="J1240" s="14"/>
      <c r="K1240" s="14"/>
      <c r="L1240" s="3"/>
      <c r="M1240" s="6"/>
      <c r="N1240" s="6"/>
      <c r="Q1240" s="19"/>
      <c r="AA1240" t="str" cm="1">
        <f t="array" ref="AA1240">_xlfn.IFS(AND(CHPP_DELAY[[#This Row],[Column1]]="",CHPP_DELAY[[#This Row],[Column2]]=""),"",CHPP_DELAY[[#This Row],[Column1]]&lt;&gt;"",CHPP_DELAY[[#This Row],[Column1]],CHPP_DELAY[[#This Row],[Column2]]&lt;&gt;"",CHPP_DELAY[[#This Row],[Column2]])</f>
        <v/>
      </c>
    </row>
    <row r="1241" spans="2:27" x14ac:dyDescent="0.25">
      <c r="B1241" s="7">
        <f>_xlfn.ISOWEEKNUM(CHPP_DELAY[[#This Row],[DATE]])</f>
        <v>52</v>
      </c>
      <c r="C1241" s="2" t="str">
        <f>UPPER(TEXT(MONTH(CHPP_DELAY[[#This Row],[DATE]])*29,"mmm"))</f>
        <v>JAN</v>
      </c>
      <c r="D1241" s="27">
        <f>YEAR(CHPP_DELAY[[#This Row],[DATE]])</f>
        <v>1900</v>
      </c>
      <c r="E1241" s="11">
        <f>(CHPP_DELAY[[#This Row],[START]]-CHPP_DELAY[[#This Row],[STOP]])*24</f>
        <v>0</v>
      </c>
      <c r="F1241" s="14" t="str" cm="1">
        <f t="array" ref="F1241">_xlfn.IFNA(_xlfn.IFS(CHPP_DELAY[[#This Row],[SCH MTN]]&lt;&gt;"","Scheduled",CHPP_DELAY[[#This Row],[UNSCH MTN]]&lt;&gt;"","Unscheduled"),"")</f>
        <v/>
      </c>
      <c r="G1241" s="26">
        <f>24*(DAY(EOMONTH(CHPP_DELAY[[#This Row],[DATE]],0)))</f>
        <v>744</v>
      </c>
      <c r="H1241" s="14">
        <v>0.85</v>
      </c>
      <c r="I1241" s="14">
        <v>0.9</v>
      </c>
      <c r="J1241" s="14"/>
      <c r="K1241" s="14"/>
      <c r="L1241" s="3"/>
      <c r="M1241" s="6"/>
      <c r="N1241" s="6"/>
      <c r="Q1241" s="19"/>
      <c r="AA1241" t="str" cm="1">
        <f t="array" ref="AA1241">_xlfn.IFS(AND(CHPP_DELAY[[#This Row],[Column1]]="",CHPP_DELAY[[#This Row],[Column2]]=""),"",CHPP_DELAY[[#This Row],[Column1]]&lt;&gt;"",CHPP_DELAY[[#This Row],[Column1]],CHPP_DELAY[[#This Row],[Column2]]&lt;&gt;"",CHPP_DELAY[[#This Row],[Column2]])</f>
        <v/>
      </c>
    </row>
    <row r="1242" spans="2:27" x14ac:dyDescent="0.25">
      <c r="B1242" s="7">
        <f>_xlfn.ISOWEEKNUM(CHPP_DELAY[[#This Row],[DATE]])</f>
        <v>52</v>
      </c>
      <c r="C1242" s="2" t="str">
        <f>UPPER(TEXT(MONTH(CHPP_DELAY[[#This Row],[DATE]])*29,"mmm"))</f>
        <v>JAN</v>
      </c>
      <c r="D1242" s="27">
        <f>YEAR(CHPP_DELAY[[#This Row],[DATE]])</f>
        <v>1900</v>
      </c>
      <c r="E1242" s="11">
        <f>(CHPP_DELAY[[#This Row],[START]]-CHPP_DELAY[[#This Row],[STOP]])*24</f>
        <v>0</v>
      </c>
      <c r="F1242" s="14" t="str" cm="1">
        <f t="array" ref="F1242">_xlfn.IFNA(_xlfn.IFS(CHPP_DELAY[[#This Row],[SCH MTN]]&lt;&gt;"","Scheduled",CHPP_DELAY[[#This Row],[UNSCH MTN]]&lt;&gt;"","Unscheduled"),"")</f>
        <v/>
      </c>
      <c r="G1242" s="26">
        <f>24*(DAY(EOMONTH(CHPP_DELAY[[#This Row],[DATE]],0)))</f>
        <v>744</v>
      </c>
      <c r="H1242" s="14">
        <v>0.85</v>
      </c>
      <c r="I1242" s="14">
        <v>0.9</v>
      </c>
      <c r="J1242" s="14"/>
      <c r="K1242" s="14"/>
      <c r="L1242" s="3"/>
      <c r="M1242" s="6"/>
      <c r="N1242" s="6"/>
      <c r="Q1242" s="19"/>
      <c r="AA1242" t="str" cm="1">
        <f t="array" ref="AA1242">_xlfn.IFS(AND(CHPP_DELAY[[#This Row],[Column1]]="",CHPP_DELAY[[#This Row],[Column2]]=""),"",CHPP_DELAY[[#This Row],[Column1]]&lt;&gt;"",CHPP_DELAY[[#This Row],[Column1]],CHPP_DELAY[[#This Row],[Column2]]&lt;&gt;"",CHPP_DELAY[[#This Row],[Column2]])</f>
        <v/>
      </c>
    </row>
    <row r="1243" spans="2:27" x14ac:dyDescent="0.25">
      <c r="B1243" s="7">
        <f>_xlfn.ISOWEEKNUM(CHPP_DELAY[[#This Row],[DATE]])</f>
        <v>52</v>
      </c>
      <c r="C1243" s="2" t="str">
        <f>UPPER(TEXT(MONTH(CHPP_DELAY[[#This Row],[DATE]])*29,"mmm"))</f>
        <v>JAN</v>
      </c>
      <c r="D1243" s="27">
        <f>YEAR(CHPP_DELAY[[#This Row],[DATE]])</f>
        <v>1900</v>
      </c>
      <c r="E1243" s="11">
        <f>(CHPP_DELAY[[#This Row],[START]]-CHPP_DELAY[[#This Row],[STOP]])*24</f>
        <v>0</v>
      </c>
      <c r="F1243" s="14" t="str" cm="1">
        <f t="array" ref="F1243">_xlfn.IFNA(_xlfn.IFS(CHPP_DELAY[[#This Row],[SCH MTN]]&lt;&gt;"","Scheduled",CHPP_DELAY[[#This Row],[UNSCH MTN]]&lt;&gt;"","Unscheduled"),"")</f>
        <v/>
      </c>
      <c r="G1243" s="26">
        <f>24*(DAY(EOMONTH(CHPP_DELAY[[#This Row],[DATE]],0)))</f>
        <v>744</v>
      </c>
      <c r="H1243" s="14">
        <v>0.85</v>
      </c>
      <c r="I1243" s="14">
        <v>0.9</v>
      </c>
      <c r="J1243" s="14"/>
      <c r="K1243" s="14"/>
      <c r="L1243" s="3"/>
      <c r="M1243" s="6"/>
      <c r="N1243" s="6"/>
      <c r="Q1243" s="19"/>
      <c r="AA1243" t="str" cm="1">
        <f t="array" ref="AA1243">_xlfn.IFS(AND(CHPP_DELAY[[#This Row],[Column1]]="",CHPP_DELAY[[#This Row],[Column2]]=""),"",CHPP_DELAY[[#This Row],[Column1]]&lt;&gt;"",CHPP_DELAY[[#This Row],[Column1]],CHPP_DELAY[[#This Row],[Column2]]&lt;&gt;"",CHPP_DELAY[[#This Row],[Column2]])</f>
        <v/>
      </c>
    </row>
    <row r="1244" spans="2:27" x14ac:dyDescent="0.25">
      <c r="B1244" s="7">
        <f>_xlfn.ISOWEEKNUM(CHPP_DELAY[[#This Row],[DATE]])</f>
        <v>52</v>
      </c>
      <c r="C1244" s="2" t="str">
        <f>UPPER(TEXT(MONTH(CHPP_DELAY[[#This Row],[DATE]])*29,"mmm"))</f>
        <v>JAN</v>
      </c>
      <c r="D1244" s="27">
        <f>YEAR(CHPP_DELAY[[#This Row],[DATE]])</f>
        <v>1900</v>
      </c>
      <c r="E1244" s="11">
        <f>(CHPP_DELAY[[#This Row],[START]]-CHPP_DELAY[[#This Row],[STOP]])*24</f>
        <v>0</v>
      </c>
      <c r="F1244" s="14" t="str" cm="1">
        <f t="array" ref="F1244">_xlfn.IFNA(_xlfn.IFS(CHPP_DELAY[[#This Row],[SCH MTN]]&lt;&gt;"","Scheduled",CHPP_DELAY[[#This Row],[UNSCH MTN]]&lt;&gt;"","Unscheduled"),"")</f>
        <v/>
      </c>
      <c r="G1244" s="26">
        <f>24*(DAY(EOMONTH(CHPP_DELAY[[#This Row],[DATE]],0)))</f>
        <v>744</v>
      </c>
      <c r="H1244" s="14">
        <v>0.85</v>
      </c>
      <c r="I1244" s="14">
        <v>0.9</v>
      </c>
      <c r="J1244" s="14"/>
      <c r="K1244" s="14"/>
      <c r="L1244" s="3"/>
      <c r="M1244" s="6"/>
      <c r="N1244" s="6"/>
      <c r="Q1244" s="19"/>
      <c r="AA1244" t="str" cm="1">
        <f t="array" ref="AA1244">_xlfn.IFS(AND(CHPP_DELAY[[#This Row],[Column1]]="",CHPP_DELAY[[#This Row],[Column2]]=""),"",CHPP_DELAY[[#This Row],[Column1]]&lt;&gt;"",CHPP_DELAY[[#This Row],[Column1]],CHPP_DELAY[[#This Row],[Column2]]&lt;&gt;"",CHPP_DELAY[[#This Row],[Column2]])</f>
        <v/>
      </c>
    </row>
    <row r="1245" spans="2:27" x14ac:dyDescent="0.25">
      <c r="B1245" s="7">
        <f>_xlfn.ISOWEEKNUM(CHPP_DELAY[[#This Row],[DATE]])</f>
        <v>52</v>
      </c>
      <c r="C1245" s="2" t="str">
        <f>UPPER(TEXT(MONTH(CHPP_DELAY[[#This Row],[DATE]])*29,"mmm"))</f>
        <v>JAN</v>
      </c>
      <c r="D1245" s="27">
        <f>YEAR(CHPP_DELAY[[#This Row],[DATE]])</f>
        <v>1900</v>
      </c>
      <c r="E1245" s="11">
        <f>(CHPP_DELAY[[#This Row],[START]]-CHPP_DELAY[[#This Row],[STOP]])*24</f>
        <v>0</v>
      </c>
      <c r="F1245" s="14" t="str" cm="1">
        <f t="array" ref="F1245">_xlfn.IFNA(_xlfn.IFS(CHPP_DELAY[[#This Row],[SCH MTN]]&lt;&gt;"","Scheduled",CHPP_DELAY[[#This Row],[UNSCH MTN]]&lt;&gt;"","Unscheduled"),"")</f>
        <v/>
      </c>
      <c r="G1245" s="26">
        <f>24*(DAY(EOMONTH(CHPP_DELAY[[#This Row],[DATE]],0)))</f>
        <v>744</v>
      </c>
      <c r="H1245" s="14">
        <v>0.85</v>
      </c>
      <c r="I1245" s="14">
        <v>0.9</v>
      </c>
      <c r="J1245" s="14"/>
      <c r="K1245" s="14"/>
      <c r="L1245" s="3"/>
      <c r="M1245" s="6"/>
      <c r="N1245" s="6"/>
      <c r="Q1245" s="19"/>
      <c r="AA1245" t="str" cm="1">
        <f t="array" ref="AA1245">_xlfn.IFS(AND(CHPP_DELAY[[#This Row],[Column1]]="",CHPP_DELAY[[#This Row],[Column2]]=""),"",CHPP_DELAY[[#This Row],[Column1]]&lt;&gt;"",CHPP_DELAY[[#This Row],[Column1]],CHPP_DELAY[[#This Row],[Column2]]&lt;&gt;"",CHPP_DELAY[[#This Row],[Column2]])</f>
        <v/>
      </c>
    </row>
    <row r="1246" spans="2:27" x14ac:dyDescent="0.25">
      <c r="B1246" s="7">
        <f>_xlfn.ISOWEEKNUM(CHPP_DELAY[[#This Row],[DATE]])</f>
        <v>52</v>
      </c>
      <c r="C1246" s="2" t="str">
        <f>UPPER(TEXT(MONTH(CHPP_DELAY[[#This Row],[DATE]])*29,"mmm"))</f>
        <v>JAN</v>
      </c>
      <c r="D1246" s="27">
        <f>YEAR(CHPP_DELAY[[#This Row],[DATE]])</f>
        <v>1900</v>
      </c>
      <c r="E1246" s="11">
        <f>(CHPP_DELAY[[#This Row],[START]]-CHPP_DELAY[[#This Row],[STOP]])*24</f>
        <v>0</v>
      </c>
      <c r="F1246" s="14" t="str" cm="1">
        <f t="array" ref="F1246">_xlfn.IFNA(_xlfn.IFS(CHPP_DELAY[[#This Row],[SCH MTN]]&lt;&gt;"","Scheduled",CHPP_DELAY[[#This Row],[UNSCH MTN]]&lt;&gt;"","Unscheduled"),"")</f>
        <v/>
      </c>
      <c r="G1246" s="26">
        <f>24*(DAY(EOMONTH(CHPP_DELAY[[#This Row],[DATE]],0)))</f>
        <v>744</v>
      </c>
      <c r="H1246" s="14">
        <v>0.85</v>
      </c>
      <c r="I1246" s="14">
        <v>0.9</v>
      </c>
      <c r="J1246" s="14"/>
      <c r="K1246" s="14"/>
      <c r="L1246" s="3"/>
      <c r="M1246" s="6"/>
      <c r="N1246" s="6"/>
      <c r="Q1246" s="19"/>
      <c r="AA1246" t="str" cm="1">
        <f t="array" ref="AA1246">_xlfn.IFS(AND(CHPP_DELAY[[#This Row],[Column1]]="",CHPP_DELAY[[#This Row],[Column2]]=""),"",CHPP_DELAY[[#This Row],[Column1]]&lt;&gt;"",CHPP_DELAY[[#This Row],[Column1]],CHPP_DELAY[[#This Row],[Column2]]&lt;&gt;"",CHPP_DELAY[[#This Row],[Column2]])</f>
        <v/>
      </c>
    </row>
    <row r="1247" spans="2:27" x14ac:dyDescent="0.25">
      <c r="B1247" s="7">
        <f>_xlfn.ISOWEEKNUM(CHPP_DELAY[[#This Row],[DATE]])</f>
        <v>52</v>
      </c>
      <c r="C1247" s="2" t="str">
        <f>UPPER(TEXT(MONTH(CHPP_DELAY[[#This Row],[DATE]])*29,"mmm"))</f>
        <v>JAN</v>
      </c>
      <c r="D1247" s="27">
        <f>YEAR(CHPP_DELAY[[#This Row],[DATE]])</f>
        <v>1900</v>
      </c>
      <c r="E1247" s="11">
        <f>(CHPP_DELAY[[#This Row],[START]]-CHPP_DELAY[[#This Row],[STOP]])*24</f>
        <v>0</v>
      </c>
      <c r="F1247" s="14" t="str" cm="1">
        <f t="array" ref="F1247">_xlfn.IFNA(_xlfn.IFS(CHPP_DELAY[[#This Row],[SCH MTN]]&lt;&gt;"","Scheduled",CHPP_DELAY[[#This Row],[UNSCH MTN]]&lt;&gt;"","Unscheduled"),"")</f>
        <v/>
      </c>
      <c r="G1247" s="26">
        <f>24*(DAY(EOMONTH(CHPP_DELAY[[#This Row],[DATE]],0)))</f>
        <v>744</v>
      </c>
      <c r="H1247" s="14">
        <v>0.85</v>
      </c>
      <c r="I1247" s="14">
        <v>0.9</v>
      </c>
      <c r="J1247" s="14"/>
      <c r="K1247" s="14"/>
      <c r="L1247" s="3"/>
      <c r="M1247" s="6"/>
      <c r="N1247" s="6"/>
      <c r="Q1247" s="19"/>
      <c r="AA1247" t="str" cm="1">
        <f t="array" ref="AA1247">_xlfn.IFS(AND(CHPP_DELAY[[#This Row],[Column1]]="",CHPP_DELAY[[#This Row],[Column2]]=""),"",CHPP_DELAY[[#This Row],[Column1]]&lt;&gt;"",CHPP_DELAY[[#This Row],[Column1]],CHPP_DELAY[[#This Row],[Column2]]&lt;&gt;"",CHPP_DELAY[[#This Row],[Column2]])</f>
        <v/>
      </c>
    </row>
    <row r="1248" spans="2:27" x14ac:dyDescent="0.25">
      <c r="B1248" s="7">
        <f>_xlfn.ISOWEEKNUM(CHPP_DELAY[[#This Row],[DATE]])</f>
        <v>52</v>
      </c>
      <c r="C1248" s="2" t="str">
        <f>UPPER(TEXT(MONTH(CHPP_DELAY[[#This Row],[DATE]])*29,"mmm"))</f>
        <v>JAN</v>
      </c>
      <c r="D1248" s="27">
        <f>YEAR(CHPP_DELAY[[#This Row],[DATE]])</f>
        <v>1900</v>
      </c>
      <c r="E1248" s="11">
        <f>(CHPP_DELAY[[#This Row],[START]]-CHPP_DELAY[[#This Row],[STOP]])*24</f>
        <v>0</v>
      </c>
      <c r="F1248" s="14" t="str" cm="1">
        <f t="array" ref="F1248">_xlfn.IFNA(_xlfn.IFS(CHPP_DELAY[[#This Row],[SCH MTN]]&lt;&gt;"","Scheduled",CHPP_DELAY[[#This Row],[UNSCH MTN]]&lt;&gt;"","Unscheduled"),"")</f>
        <v/>
      </c>
      <c r="G1248" s="26">
        <f>24*(DAY(EOMONTH(CHPP_DELAY[[#This Row],[DATE]],0)))</f>
        <v>744</v>
      </c>
      <c r="H1248" s="14">
        <v>0.85</v>
      </c>
      <c r="I1248" s="14">
        <v>0.9</v>
      </c>
      <c r="J1248" s="14"/>
      <c r="K1248" s="14"/>
      <c r="L1248" s="3"/>
      <c r="M1248" s="6"/>
      <c r="N1248" s="6"/>
      <c r="Q1248" s="19"/>
      <c r="AA1248" t="str" cm="1">
        <f t="array" ref="AA1248">_xlfn.IFS(AND(CHPP_DELAY[[#This Row],[Column1]]="",CHPP_DELAY[[#This Row],[Column2]]=""),"",CHPP_DELAY[[#This Row],[Column1]]&lt;&gt;"",CHPP_DELAY[[#This Row],[Column1]],CHPP_DELAY[[#This Row],[Column2]]&lt;&gt;"",CHPP_DELAY[[#This Row],[Column2]])</f>
        <v/>
      </c>
    </row>
    <row r="1249" spans="2:27" x14ac:dyDescent="0.25">
      <c r="B1249" s="7">
        <f>_xlfn.ISOWEEKNUM(CHPP_DELAY[[#This Row],[DATE]])</f>
        <v>52</v>
      </c>
      <c r="C1249" s="2" t="str">
        <f>UPPER(TEXT(MONTH(CHPP_DELAY[[#This Row],[DATE]])*29,"mmm"))</f>
        <v>JAN</v>
      </c>
      <c r="D1249" s="27">
        <f>YEAR(CHPP_DELAY[[#This Row],[DATE]])</f>
        <v>1900</v>
      </c>
      <c r="E1249" s="11">
        <f>(CHPP_DELAY[[#This Row],[START]]-CHPP_DELAY[[#This Row],[STOP]])*24</f>
        <v>0</v>
      </c>
      <c r="F1249" s="14" t="str" cm="1">
        <f t="array" ref="F1249">_xlfn.IFNA(_xlfn.IFS(CHPP_DELAY[[#This Row],[SCH MTN]]&lt;&gt;"","Scheduled",CHPP_DELAY[[#This Row],[UNSCH MTN]]&lt;&gt;"","Unscheduled"),"")</f>
        <v/>
      </c>
      <c r="G1249" s="26">
        <f>24*(DAY(EOMONTH(CHPP_DELAY[[#This Row],[DATE]],0)))</f>
        <v>744</v>
      </c>
      <c r="H1249" s="14">
        <v>0.85</v>
      </c>
      <c r="I1249" s="14">
        <v>0.9</v>
      </c>
      <c r="J1249" s="14"/>
      <c r="K1249" s="14"/>
      <c r="L1249" s="3"/>
      <c r="M1249" s="6"/>
      <c r="N1249" s="6"/>
      <c r="Q1249" s="19"/>
      <c r="AA1249" t="str" cm="1">
        <f t="array" ref="AA1249">_xlfn.IFS(AND(CHPP_DELAY[[#This Row],[Column1]]="",CHPP_DELAY[[#This Row],[Column2]]=""),"",CHPP_DELAY[[#This Row],[Column1]]&lt;&gt;"",CHPP_DELAY[[#This Row],[Column1]],CHPP_DELAY[[#This Row],[Column2]]&lt;&gt;"",CHPP_DELAY[[#This Row],[Column2]])</f>
        <v/>
      </c>
    </row>
    <row r="1250" spans="2:27" x14ac:dyDescent="0.25">
      <c r="B1250" s="7">
        <f>_xlfn.ISOWEEKNUM(CHPP_DELAY[[#This Row],[DATE]])</f>
        <v>52</v>
      </c>
      <c r="C1250" s="2" t="str">
        <f>UPPER(TEXT(MONTH(CHPP_DELAY[[#This Row],[DATE]])*29,"mmm"))</f>
        <v>JAN</v>
      </c>
      <c r="D1250" s="27">
        <f>YEAR(CHPP_DELAY[[#This Row],[DATE]])</f>
        <v>1900</v>
      </c>
      <c r="E1250" s="11">
        <f>(CHPP_DELAY[[#This Row],[START]]-CHPP_DELAY[[#This Row],[STOP]])*24</f>
        <v>0</v>
      </c>
      <c r="F1250" s="14" t="str" cm="1">
        <f t="array" ref="F1250">_xlfn.IFNA(_xlfn.IFS(CHPP_DELAY[[#This Row],[SCH MTN]]&lt;&gt;"","Scheduled",CHPP_DELAY[[#This Row],[UNSCH MTN]]&lt;&gt;"","Unscheduled"),"")</f>
        <v/>
      </c>
      <c r="G1250" s="26">
        <f>24*(DAY(EOMONTH(CHPP_DELAY[[#This Row],[DATE]],0)))</f>
        <v>744</v>
      </c>
      <c r="H1250" s="14">
        <v>0.85</v>
      </c>
      <c r="I1250" s="14">
        <v>0.9</v>
      </c>
      <c r="J1250" s="14"/>
      <c r="K1250" s="14"/>
      <c r="L1250" s="3"/>
      <c r="M1250" s="6"/>
      <c r="N1250" s="6"/>
      <c r="Q1250" s="19"/>
      <c r="AA1250" t="str" cm="1">
        <f t="array" ref="AA1250">_xlfn.IFS(AND(CHPP_DELAY[[#This Row],[Column1]]="",CHPP_DELAY[[#This Row],[Column2]]=""),"",CHPP_DELAY[[#This Row],[Column1]]&lt;&gt;"",CHPP_DELAY[[#This Row],[Column1]],CHPP_DELAY[[#This Row],[Column2]]&lt;&gt;"",CHPP_DELAY[[#This Row],[Column2]])</f>
        <v/>
      </c>
    </row>
    <row r="1251" spans="2:27" x14ac:dyDescent="0.25">
      <c r="B1251" s="7">
        <f>_xlfn.ISOWEEKNUM(CHPP_DELAY[[#This Row],[DATE]])</f>
        <v>52</v>
      </c>
      <c r="C1251" s="2" t="str">
        <f>UPPER(TEXT(MONTH(CHPP_DELAY[[#This Row],[DATE]])*29,"mmm"))</f>
        <v>JAN</v>
      </c>
      <c r="D1251" s="27">
        <f>YEAR(CHPP_DELAY[[#This Row],[DATE]])</f>
        <v>1900</v>
      </c>
      <c r="E1251" s="11">
        <f>(CHPP_DELAY[[#This Row],[START]]-CHPP_DELAY[[#This Row],[STOP]])*24</f>
        <v>0</v>
      </c>
      <c r="F1251" s="14" t="str" cm="1">
        <f t="array" ref="F1251">_xlfn.IFNA(_xlfn.IFS(CHPP_DELAY[[#This Row],[SCH MTN]]&lt;&gt;"","Scheduled",CHPP_DELAY[[#This Row],[UNSCH MTN]]&lt;&gt;"","Unscheduled"),"")</f>
        <v/>
      </c>
      <c r="G1251" s="26">
        <f>24*(DAY(EOMONTH(CHPP_DELAY[[#This Row],[DATE]],0)))</f>
        <v>744</v>
      </c>
      <c r="H1251" s="14">
        <v>0.85</v>
      </c>
      <c r="I1251" s="14">
        <v>0.9</v>
      </c>
      <c r="J1251" s="14"/>
      <c r="K1251" s="14"/>
      <c r="L1251" s="3"/>
      <c r="M1251" s="6"/>
      <c r="N1251" s="6"/>
      <c r="Q1251" s="19"/>
      <c r="AA1251" t="str" cm="1">
        <f t="array" ref="AA1251">_xlfn.IFS(AND(CHPP_DELAY[[#This Row],[Column1]]="",CHPP_DELAY[[#This Row],[Column2]]=""),"",CHPP_DELAY[[#This Row],[Column1]]&lt;&gt;"",CHPP_DELAY[[#This Row],[Column1]],CHPP_DELAY[[#This Row],[Column2]]&lt;&gt;"",CHPP_DELAY[[#This Row],[Column2]])</f>
        <v/>
      </c>
    </row>
    <row r="1252" spans="2:27" x14ac:dyDescent="0.25">
      <c r="B1252" s="7">
        <f>_xlfn.ISOWEEKNUM(CHPP_DELAY[[#This Row],[DATE]])</f>
        <v>52</v>
      </c>
      <c r="C1252" s="2" t="str">
        <f>UPPER(TEXT(MONTH(CHPP_DELAY[[#This Row],[DATE]])*29,"mmm"))</f>
        <v>JAN</v>
      </c>
      <c r="D1252" s="27">
        <f>YEAR(CHPP_DELAY[[#This Row],[DATE]])</f>
        <v>1900</v>
      </c>
      <c r="E1252" s="11">
        <f>(CHPP_DELAY[[#This Row],[START]]-CHPP_DELAY[[#This Row],[STOP]])*24</f>
        <v>0</v>
      </c>
      <c r="F1252" s="14" t="str" cm="1">
        <f t="array" ref="F1252">_xlfn.IFNA(_xlfn.IFS(CHPP_DELAY[[#This Row],[SCH MTN]]&lt;&gt;"","Scheduled",CHPP_DELAY[[#This Row],[UNSCH MTN]]&lt;&gt;"","Unscheduled"),"")</f>
        <v/>
      </c>
      <c r="G1252" s="26">
        <f>24*(DAY(EOMONTH(CHPP_DELAY[[#This Row],[DATE]],0)))</f>
        <v>744</v>
      </c>
      <c r="H1252" s="14">
        <v>0.85</v>
      </c>
      <c r="I1252" s="14">
        <v>0.9</v>
      </c>
      <c r="J1252" s="14"/>
      <c r="K1252" s="14"/>
      <c r="L1252" s="3"/>
      <c r="M1252" s="6"/>
      <c r="N1252" s="6"/>
      <c r="Q1252" s="19"/>
      <c r="AA1252" t="str" cm="1">
        <f t="array" ref="AA1252">_xlfn.IFS(AND(CHPP_DELAY[[#This Row],[Column1]]="",CHPP_DELAY[[#This Row],[Column2]]=""),"",CHPP_DELAY[[#This Row],[Column1]]&lt;&gt;"",CHPP_DELAY[[#This Row],[Column1]],CHPP_DELAY[[#This Row],[Column2]]&lt;&gt;"",CHPP_DELAY[[#This Row],[Column2]])</f>
        <v/>
      </c>
    </row>
    <row r="1253" spans="2:27" x14ac:dyDescent="0.25">
      <c r="B1253" s="7">
        <f>_xlfn.ISOWEEKNUM(CHPP_DELAY[[#This Row],[DATE]])</f>
        <v>52</v>
      </c>
      <c r="C1253" s="2" t="str">
        <f>UPPER(TEXT(MONTH(CHPP_DELAY[[#This Row],[DATE]])*29,"mmm"))</f>
        <v>JAN</v>
      </c>
      <c r="D1253" s="27">
        <f>YEAR(CHPP_DELAY[[#This Row],[DATE]])</f>
        <v>1900</v>
      </c>
      <c r="E1253" s="11">
        <f>(CHPP_DELAY[[#This Row],[START]]-CHPP_DELAY[[#This Row],[STOP]])*24</f>
        <v>0</v>
      </c>
      <c r="F1253" s="14" t="str" cm="1">
        <f t="array" ref="F1253">_xlfn.IFNA(_xlfn.IFS(CHPP_DELAY[[#This Row],[SCH MTN]]&lt;&gt;"","Scheduled",CHPP_DELAY[[#This Row],[UNSCH MTN]]&lt;&gt;"","Unscheduled"),"")</f>
        <v/>
      </c>
      <c r="G1253" s="26">
        <f>24*(DAY(EOMONTH(CHPP_DELAY[[#This Row],[DATE]],0)))</f>
        <v>744</v>
      </c>
      <c r="H1253" s="14">
        <v>0.85</v>
      </c>
      <c r="I1253" s="14">
        <v>0.9</v>
      </c>
      <c r="J1253" s="14"/>
      <c r="K1253" s="14"/>
      <c r="L1253" s="3"/>
      <c r="M1253" s="6"/>
      <c r="N1253" s="6"/>
      <c r="Q1253" s="19"/>
      <c r="AA1253" t="str" cm="1">
        <f t="array" ref="AA1253">_xlfn.IFS(AND(CHPP_DELAY[[#This Row],[Column1]]="",CHPP_DELAY[[#This Row],[Column2]]=""),"",CHPP_DELAY[[#This Row],[Column1]]&lt;&gt;"",CHPP_DELAY[[#This Row],[Column1]],CHPP_DELAY[[#This Row],[Column2]]&lt;&gt;"",CHPP_DELAY[[#This Row],[Column2]])</f>
        <v/>
      </c>
    </row>
    <row r="1254" spans="2:27" x14ac:dyDescent="0.25">
      <c r="B1254" s="7">
        <f>_xlfn.ISOWEEKNUM(CHPP_DELAY[[#This Row],[DATE]])</f>
        <v>52</v>
      </c>
      <c r="C1254" s="2" t="str">
        <f>UPPER(TEXT(MONTH(CHPP_DELAY[[#This Row],[DATE]])*29,"mmm"))</f>
        <v>JAN</v>
      </c>
      <c r="D1254" s="27">
        <f>YEAR(CHPP_DELAY[[#This Row],[DATE]])</f>
        <v>1900</v>
      </c>
      <c r="E1254" s="11">
        <f>(CHPP_DELAY[[#This Row],[START]]-CHPP_DELAY[[#This Row],[STOP]])*24</f>
        <v>0</v>
      </c>
      <c r="F1254" s="14" t="str" cm="1">
        <f t="array" ref="F1254">_xlfn.IFNA(_xlfn.IFS(CHPP_DELAY[[#This Row],[SCH MTN]]&lt;&gt;"","Scheduled",CHPP_DELAY[[#This Row],[UNSCH MTN]]&lt;&gt;"","Unscheduled"),"")</f>
        <v/>
      </c>
      <c r="G1254" s="26">
        <f>24*(DAY(EOMONTH(CHPP_DELAY[[#This Row],[DATE]],0)))</f>
        <v>744</v>
      </c>
      <c r="H1254" s="14">
        <v>0.85</v>
      </c>
      <c r="I1254" s="14">
        <v>0.9</v>
      </c>
      <c r="J1254" s="14"/>
      <c r="K1254" s="14"/>
      <c r="L1254" s="3"/>
      <c r="M1254" s="6"/>
      <c r="N1254" s="6"/>
      <c r="Q1254" s="19"/>
      <c r="AA1254" t="str" cm="1">
        <f t="array" ref="AA1254">_xlfn.IFS(AND(CHPP_DELAY[[#This Row],[Column1]]="",CHPP_DELAY[[#This Row],[Column2]]=""),"",CHPP_DELAY[[#This Row],[Column1]]&lt;&gt;"",CHPP_DELAY[[#This Row],[Column1]],CHPP_DELAY[[#This Row],[Column2]]&lt;&gt;"",CHPP_DELAY[[#This Row],[Column2]])</f>
        <v/>
      </c>
    </row>
    <row r="1255" spans="2:27" x14ac:dyDescent="0.25">
      <c r="B1255" s="7">
        <f>_xlfn.ISOWEEKNUM(CHPP_DELAY[[#This Row],[DATE]])</f>
        <v>52</v>
      </c>
      <c r="C1255" s="2" t="str">
        <f>UPPER(TEXT(MONTH(CHPP_DELAY[[#This Row],[DATE]])*29,"mmm"))</f>
        <v>JAN</v>
      </c>
      <c r="D1255" s="27">
        <f>YEAR(CHPP_DELAY[[#This Row],[DATE]])</f>
        <v>1900</v>
      </c>
      <c r="E1255" s="11">
        <f>(CHPP_DELAY[[#This Row],[START]]-CHPP_DELAY[[#This Row],[STOP]])*24</f>
        <v>0</v>
      </c>
      <c r="F1255" s="14" t="str" cm="1">
        <f t="array" ref="F1255">_xlfn.IFNA(_xlfn.IFS(CHPP_DELAY[[#This Row],[SCH MTN]]&lt;&gt;"","Scheduled",CHPP_DELAY[[#This Row],[UNSCH MTN]]&lt;&gt;"","Unscheduled"),"")</f>
        <v/>
      </c>
      <c r="G1255" s="26">
        <f>24*(DAY(EOMONTH(CHPP_DELAY[[#This Row],[DATE]],0)))</f>
        <v>744</v>
      </c>
      <c r="H1255" s="14">
        <v>0.85</v>
      </c>
      <c r="I1255" s="14">
        <v>0.9</v>
      </c>
      <c r="J1255" s="14"/>
      <c r="K1255" s="14"/>
      <c r="L1255" s="3"/>
      <c r="M1255" s="6"/>
      <c r="N1255" s="6"/>
      <c r="Q1255" s="19"/>
      <c r="AA1255" t="str" cm="1">
        <f t="array" ref="AA1255">_xlfn.IFS(AND(CHPP_DELAY[[#This Row],[Column1]]="",CHPP_DELAY[[#This Row],[Column2]]=""),"",CHPP_DELAY[[#This Row],[Column1]]&lt;&gt;"",CHPP_DELAY[[#This Row],[Column1]],CHPP_DELAY[[#This Row],[Column2]]&lt;&gt;"",CHPP_DELAY[[#This Row],[Column2]])</f>
        <v/>
      </c>
    </row>
    <row r="1256" spans="2:27" x14ac:dyDescent="0.25">
      <c r="B1256" s="7">
        <f>_xlfn.ISOWEEKNUM(CHPP_DELAY[[#This Row],[DATE]])</f>
        <v>52</v>
      </c>
      <c r="C1256" s="2" t="str">
        <f>UPPER(TEXT(MONTH(CHPP_DELAY[[#This Row],[DATE]])*29,"mmm"))</f>
        <v>JAN</v>
      </c>
      <c r="D1256" s="27">
        <f>YEAR(CHPP_DELAY[[#This Row],[DATE]])</f>
        <v>1900</v>
      </c>
      <c r="E1256" s="11">
        <f>(CHPP_DELAY[[#This Row],[START]]-CHPP_DELAY[[#This Row],[STOP]])*24</f>
        <v>0</v>
      </c>
      <c r="F1256" s="14" t="str" cm="1">
        <f t="array" ref="F1256">_xlfn.IFNA(_xlfn.IFS(CHPP_DELAY[[#This Row],[SCH MTN]]&lt;&gt;"","Scheduled",CHPP_DELAY[[#This Row],[UNSCH MTN]]&lt;&gt;"","Unscheduled"),"")</f>
        <v/>
      </c>
      <c r="G1256" s="26">
        <f>24*(DAY(EOMONTH(CHPP_DELAY[[#This Row],[DATE]],0)))</f>
        <v>744</v>
      </c>
      <c r="H1256" s="14">
        <v>0.85</v>
      </c>
      <c r="I1256" s="14">
        <v>0.9</v>
      </c>
      <c r="J1256" s="14"/>
      <c r="K1256" s="14"/>
      <c r="L1256" s="3"/>
      <c r="M1256" s="6"/>
      <c r="N1256" s="6"/>
      <c r="Q1256" s="19"/>
      <c r="AA1256" t="str" cm="1">
        <f t="array" ref="AA1256">_xlfn.IFS(AND(CHPP_DELAY[[#This Row],[Column1]]="",CHPP_DELAY[[#This Row],[Column2]]=""),"",CHPP_DELAY[[#This Row],[Column1]]&lt;&gt;"",CHPP_DELAY[[#This Row],[Column1]],CHPP_DELAY[[#This Row],[Column2]]&lt;&gt;"",CHPP_DELAY[[#This Row],[Column2]])</f>
        <v/>
      </c>
    </row>
    <row r="1257" spans="2:27" x14ac:dyDescent="0.25">
      <c r="B1257" s="7">
        <f>_xlfn.ISOWEEKNUM(CHPP_DELAY[[#This Row],[DATE]])</f>
        <v>52</v>
      </c>
      <c r="C1257" s="2" t="str">
        <f>UPPER(TEXT(MONTH(CHPP_DELAY[[#This Row],[DATE]])*29,"mmm"))</f>
        <v>JAN</v>
      </c>
      <c r="D1257" s="27">
        <f>YEAR(CHPP_DELAY[[#This Row],[DATE]])</f>
        <v>1900</v>
      </c>
      <c r="E1257" s="11">
        <f>(CHPP_DELAY[[#This Row],[START]]-CHPP_DELAY[[#This Row],[STOP]])*24</f>
        <v>0</v>
      </c>
      <c r="F1257" s="14" t="str" cm="1">
        <f t="array" ref="F1257">_xlfn.IFNA(_xlfn.IFS(CHPP_DELAY[[#This Row],[SCH MTN]]&lt;&gt;"","Scheduled",CHPP_DELAY[[#This Row],[UNSCH MTN]]&lt;&gt;"","Unscheduled"),"")</f>
        <v/>
      </c>
      <c r="G1257" s="26">
        <f>24*(DAY(EOMONTH(CHPP_DELAY[[#This Row],[DATE]],0)))</f>
        <v>744</v>
      </c>
      <c r="H1257" s="14">
        <v>0.85</v>
      </c>
      <c r="I1257" s="14">
        <v>0.9</v>
      </c>
      <c r="J1257" s="14"/>
      <c r="K1257" s="14"/>
      <c r="L1257" s="3"/>
      <c r="M1257" s="6"/>
      <c r="N1257" s="6"/>
      <c r="Q1257" s="19"/>
      <c r="AA1257" t="str" cm="1">
        <f t="array" ref="AA1257">_xlfn.IFS(AND(CHPP_DELAY[[#This Row],[Column1]]="",CHPP_DELAY[[#This Row],[Column2]]=""),"",CHPP_DELAY[[#This Row],[Column1]]&lt;&gt;"",CHPP_DELAY[[#This Row],[Column1]],CHPP_DELAY[[#This Row],[Column2]]&lt;&gt;"",CHPP_DELAY[[#This Row],[Column2]])</f>
        <v/>
      </c>
    </row>
    <row r="1258" spans="2:27" x14ac:dyDescent="0.25">
      <c r="B1258" s="7">
        <f>_xlfn.ISOWEEKNUM(CHPP_DELAY[[#This Row],[DATE]])</f>
        <v>52</v>
      </c>
      <c r="C1258" s="2" t="str">
        <f>UPPER(TEXT(MONTH(CHPP_DELAY[[#This Row],[DATE]])*29,"mmm"))</f>
        <v>JAN</v>
      </c>
      <c r="D1258" s="27">
        <f>YEAR(CHPP_DELAY[[#This Row],[DATE]])</f>
        <v>1900</v>
      </c>
      <c r="E1258" s="11">
        <f>(CHPP_DELAY[[#This Row],[START]]-CHPP_DELAY[[#This Row],[STOP]])*24</f>
        <v>0</v>
      </c>
      <c r="F1258" s="14" t="str" cm="1">
        <f t="array" ref="F1258">_xlfn.IFNA(_xlfn.IFS(CHPP_DELAY[[#This Row],[SCH MTN]]&lt;&gt;"","Scheduled",CHPP_DELAY[[#This Row],[UNSCH MTN]]&lt;&gt;"","Unscheduled"),"")</f>
        <v/>
      </c>
      <c r="G1258" s="26">
        <f>24*(DAY(EOMONTH(CHPP_DELAY[[#This Row],[DATE]],0)))</f>
        <v>744</v>
      </c>
      <c r="H1258" s="14">
        <v>0.85</v>
      </c>
      <c r="I1258" s="14">
        <v>0.9</v>
      </c>
      <c r="J1258" s="14"/>
      <c r="K1258" s="14"/>
      <c r="L1258" s="3"/>
      <c r="M1258" s="6"/>
      <c r="N1258" s="6"/>
      <c r="Q1258" s="19"/>
      <c r="AA1258" t="str" cm="1">
        <f t="array" ref="AA1258">_xlfn.IFS(AND(CHPP_DELAY[[#This Row],[Column1]]="",CHPP_DELAY[[#This Row],[Column2]]=""),"",CHPP_DELAY[[#This Row],[Column1]]&lt;&gt;"",CHPP_DELAY[[#This Row],[Column1]],CHPP_DELAY[[#This Row],[Column2]]&lt;&gt;"",CHPP_DELAY[[#This Row],[Column2]])</f>
        <v/>
      </c>
    </row>
    <row r="1259" spans="2:27" x14ac:dyDescent="0.25">
      <c r="B1259" s="7">
        <f>_xlfn.ISOWEEKNUM(CHPP_DELAY[[#This Row],[DATE]])</f>
        <v>52</v>
      </c>
      <c r="C1259" s="2" t="str">
        <f>UPPER(TEXT(MONTH(CHPP_DELAY[[#This Row],[DATE]])*29,"mmm"))</f>
        <v>JAN</v>
      </c>
      <c r="D1259" s="27">
        <f>YEAR(CHPP_DELAY[[#This Row],[DATE]])</f>
        <v>1900</v>
      </c>
      <c r="E1259" s="11">
        <f>(CHPP_DELAY[[#This Row],[START]]-CHPP_DELAY[[#This Row],[STOP]])*24</f>
        <v>0</v>
      </c>
      <c r="F1259" s="14" t="str" cm="1">
        <f t="array" ref="F1259">_xlfn.IFNA(_xlfn.IFS(CHPP_DELAY[[#This Row],[SCH MTN]]&lt;&gt;"","Scheduled",CHPP_DELAY[[#This Row],[UNSCH MTN]]&lt;&gt;"","Unscheduled"),"")</f>
        <v/>
      </c>
      <c r="G1259" s="26">
        <f>24*(DAY(EOMONTH(CHPP_DELAY[[#This Row],[DATE]],0)))</f>
        <v>744</v>
      </c>
      <c r="H1259" s="14">
        <v>0.85</v>
      </c>
      <c r="I1259" s="14">
        <v>0.9</v>
      </c>
      <c r="J1259" s="14"/>
      <c r="K1259" s="14"/>
      <c r="L1259" s="3"/>
      <c r="M1259" s="6"/>
      <c r="N1259" s="6"/>
      <c r="Q1259" s="19"/>
      <c r="AA1259" t="str" cm="1">
        <f t="array" ref="AA1259">_xlfn.IFS(AND(CHPP_DELAY[[#This Row],[Column1]]="",CHPP_DELAY[[#This Row],[Column2]]=""),"",CHPP_DELAY[[#This Row],[Column1]]&lt;&gt;"",CHPP_DELAY[[#This Row],[Column1]],CHPP_DELAY[[#This Row],[Column2]]&lt;&gt;"",CHPP_DELAY[[#This Row],[Column2]])</f>
        <v/>
      </c>
    </row>
    <row r="1260" spans="2:27" x14ac:dyDescent="0.25">
      <c r="B1260" s="7">
        <f>_xlfn.ISOWEEKNUM(CHPP_DELAY[[#This Row],[DATE]])</f>
        <v>52</v>
      </c>
      <c r="C1260" s="2" t="str">
        <f>UPPER(TEXT(MONTH(CHPP_DELAY[[#This Row],[DATE]])*29,"mmm"))</f>
        <v>JAN</v>
      </c>
      <c r="D1260" s="27">
        <f>YEAR(CHPP_DELAY[[#This Row],[DATE]])</f>
        <v>1900</v>
      </c>
      <c r="E1260" s="11">
        <f>(CHPP_DELAY[[#This Row],[START]]-CHPP_DELAY[[#This Row],[STOP]])*24</f>
        <v>0</v>
      </c>
      <c r="F1260" s="14" t="str" cm="1">
        <f t="array" ref="F1260">_xlfn.IFNA(_xlfn.IFS(CHPP_DELAY[[#This Row],[SCH MTN]]&lt;&gt;"","Scheduled",CHPP_DELAY[[#This Row],[UNSCH MTN]]&lt;&gt;"","Unscheduled"),"")</f>
        <v/>
      </c>
      <c r="G1260" s="26">
        <f>24*(DAY(EOMONTH(CHPP_DELAY[[#This Row],[DATE]],0)))</f>
        <v>744</v>
      </c>
      <c r="H1260" s="14">
        <v>0.85</v>
      </c>
      <c r="I1260" s="14">
        <v>0.9</v>
      </c>
      <c r="J1260" s="14"/>
      <c r="K1260" s="14"/>
      <c r="L1260" s="3"/>
      <c r="M1260" s="6"/>
      <c r="N1260" s="6"/>
      <c r="Q1260" s="19"/>
      <c r="AA1260" t="str" cm="1">
        <f t="array" ref="AA1260">_xlfn.IFS(AND(CHPP_DELAY[[#This Row],[Column1]]="",CHPP_DELAY[[#This Row],[Column2]]=""),"",CHPP_DELAY[[#This Row],[Column1]]&lt;&gt;"",CHPP_DELAY[[#This Row],[Column1]],CHPP_DELAY[[#This Row],[Column2]]&lt;&gt;"",CHPP_DELAY[[#This Row],[Column2]])</f>
        <v/>
      </c>
    </row>
    <row r="1261" spans="2:27" x14ac:dyDescent="0.25">
      <c r="B1261" s="7">
        <f>_xlfn.ISOWEEKNUM(CHPP_DELAY[[#This Row],[DATE]])</f>
        <v>52</v>
      </c>
      <c r="C1261" s="2" t="str">
        <f>UPPER(TEXT(MONTH(CHPP_DELAY[[#This Row],[DATE]])*29,"mmm"))</f>
        <v>JAN</v>
      </c>
      <c r="D1261" s="27">
        <f>YEAR(CHPP_DELAY[[#This Row],[DATE]])</f>
        <v>1900</v>
      </c>
      <c r="E1261" s="11">
        <f>(CHPP_DELAY[[#This Row],[START]]-CHPP_DELAY[[#This Row],[STOP]])*24</f>
        <v>0</v>
      </c>
      <c r="F1261" s="14" t="str" cm="1">
        <f t="array" ref="F1261">_xlfn.IFNA(_xlfn.IFS(CHPP_DELAY[[#This Row],[SCH MTN]]&lt;&gt;"","Scheduled",CHPP_DELAY[[#This Row],[UNSCH MTN]]&lt;&gt;"","Unscheduled"),"")</f>
        <v/>
      </c>
      <c r="G1261" s="26">
        <f>24*(DAY(EOMONTH(CHPP_DELAY[[#This Row],[DATE]],0)))</f>
        <v>744</v>
      </c>
      <c r="H1261" s="14">
        <v>0.85</v>
      </c>
      <c r="I1261" s="14">
        <v>0.9</v>
      </c>
      <c r="J1261" s="14"/>
      <c r="K1261" s="14"/>
      <c r="L1261" s="3"/>
      <c r="M1261" s="6"/>
      <c r="N1261" s="6"/>
      <c r="Q1261" s="19"/>
      <c r="AA1261" t="str" cm="1">
        <f t="array" ref="AA1261">_xlfn.IFS(AND(CHPP_DELAY[[#This Row],[Column1]]="",CHPP_DELAY[[#This Row],[Column2]]=""),"",CHPP_DELAY[[#This Row],[Column1]]&lt;&gt;"",CHPP_DELAY[[#This Row],[Column1]],CHPP_DELAY[[#This Row],[Column2]]&lt;&gt;"",CHPP_DELAY[[#This Row],[Column2]])</f>
        <v/>
      </c>
    </row>
    <row r="1262" spans="2:27" x14ac:dyDescent="0.25">
      <c r="B1262" s="7">
        <f>_xlfn.ISOWEEKNUM(CHPP_DELAY[[#This Row],[DATE]])</f>
        <v>52</v>
      </c>
      <c r="C1262" s="2" t="str">
        <f>UPPER(TEXT(MONTH(CHPP_DELAY[[#This Row],[DATE]])*29,"mmm"))</f>
        <v>JAN</v>
      </c>
      <c r="D1262" s="27">
        <f>YEAR(CHPP_DELAY[[#This Row],[DATE]])</f>
        <v>1900</v>
      </c>
      <c r="E1262" s="11">
        <f>(CHPP_DELAY[[#This Row],[START]]-CHPP_DELAY[[#This Row],[STOP]])*24</f>
        <v>0</v>
      </c>
      <c r="F1262" s="14" t="str" cm="1">
        <f t="array" ref="F1262">_xlfn.IFNA(_xlfn.IFS(CHPP_DELAY[[#This Row],[SCH MTN]]&lt;&gt;"","Scheduled",CHPP_DELAY[[#This Row],[UNSCH MTN]]&lt;&gt;"","Unscheduled"),"")</f>
        <v/>
      </c>
      <c r="G1262" s="26">
        <f>24*(DAY(EOMONTH(CHPP_DELAY[[#This Row],[DATE]],0)))</f>
        <v>744</v>
      </c>
      <c r="H1262" s="14">
        <v>0.85</v>
      </c>
      <c r="I1262" s="14">
        <v>0.9</v>
      </c>
      <c r="J1262" s="14"/>
      <c r="K1262" s="14"/>
      <c r="L1262" s="3"/>
      <c r="M1262" s="6"/>
      <c r="N1262" s="6"/>
      <c r="Q1262" s="19"/>
      <c r="AA1262" t="str" cm="1">
        <f t="array" ref="AA1262">_xlfn.IFS(AND(CHPP_DELAY[[#This Row],[Column1]]="",CHPP_DELAY[[#This Row],[Column2]]=""),"",CHPP_DELAY[[#This Row],[Column1]]&lt;&gt;"",CHPP_DELAY[[#This Row],[Column1]],CHPP_DELAY[[#This Row],[Column2]]&lt;&gt;"",CHPP_DELAY[[#This Row],[Column2]])</f>
        <v/>
      </c>
    </row>
    <row r="1263" spans="2:27" x14ac:dyDescent="0.25">
      <c r="B1263" s="7">
        <f>_xlfn.ISOWEEKNUM(CHPP_DELAY[[#This Row],[DATE]])</f>
        <v>52</v>
      </c>
      <c r="C1263" s="2" t="str">
        <f>UPPER(TEXT(MONTH(CHPP_DELAY[[#This Row],[DATE]])*29,"mmm"))</f>
        <v>JAN</v>
      </c>
      <c r="D1263" s="27">
        <f>YEAR(CHPP_DELAY[[#This Row],[DATE]])</f>
        <v>1900</v>
      </c>
      <c r="E1263" s="11">
        <f>(CHPP_DELAY[[#This Row],[START]]-CHPP_DELAY[[#This Row],[STOP]])*24</f>
        <v>0</v>
      </c>
      <c r="F1263" s="14" t="str" cm="1">
        <f t="array" ref="F1263">_xlfn.IFNA(_xlfn.IFS(CHPP_DELAY[[#This Row],[SCH MTN]]&lt;&gt;"","Scheduled",CHPP_DELAY[[#This Row],[UNSCH MTN]]&lt;&gt;"","Unscheduled"),"")</f>
        <v/>
      </c>
      <c r="G1263" s="26">
        <f>24*(DAY(EOMONTH(CHPP_DELAY[[#This Row],[DATE]],0)))</f>
        <v>744</v>
      </c>
      <c r="H1263" s="14">
        <v>0.85</v>
      </c>
      <c r="I1263" s="14">
        <v>0.9</v>
      </c>
      <c r="J1263" s="14"/>
      <c r="K1263" s="14"/>
      <c r="L1263" s="3"/>
      <c r="M1263" s="6"/>
      <c r="N1263" s="6"/>
      <c r="Q1263" s="19"/>
      <c r="AA1263" t="str" cm="1">
        <f t="array" ref="AA1263">_xlfn.IFS(AND(CHPP_DELAY[[#This Row],[Column1]]="",CHPP_DELAY[[#This Row],[Column2]]=""),"",CHPP_DELAY[[#This Row],[Column1]]&lt;&gt;"",CHPP_DELAY[[#This Row],[Column1]],CHPP_DELAY[[#This Row],[Column2]]&lt;&gt;"",CHPP_DELAY[[#This Row],[Column2]])</f>
        <v/>
      </c>
    </row>
    <row r="1264" spans="2:27" x14ac:dyDescent="0.25">
      <c r="B1264" s="7">
        <f>_xlfn.ISOWEEKNUM(CHPP_DELAY[[#This Row],[DATE]])</f>
        <v>52</v>
      </c>
      <c r="C1264" s="2" t="str">
        <f>UPPER(TEXT(MONTH(CHPP_DELAY[[#This Row],[DATE]])*29,"mmm"))</f>
        <v>JAN</v>
      </c>
      <c r="D1264" s="27">
        <f>YEAR(CHPP_DELAY[[#This Row],[DATE]])</f>
        <v>1900</v>
      </c>
      <c r="E1264" s="11">
        <f>(CHPP_DELAY[[#This Row],[START]]-CHPP_DELAY[[#This Row],[STOP]])*24</f>
        <v>0</v>
      </c>
      <c r="F1264" s="14" t="str" cm="1">
        <f t="array" ref="F1264">_xlfn.IFNA(_xlfn.IFS(CHPP_DELAY[[#This Row],[SCH MTN]]&lt;&gt;"","Scheduled",CHPP_DELAY[[#This Row],[UNSCH MTN]]&lt;&gt;"","Unscheduled"),"")</f>
        <v/>
      </c>
      <c r="G1264" s="26">
        <f>24*(DAY(EOMONTH(CHPP_DELAY[[#This Row],[DATE]],0)))</f>
        <v>744</v>
      </c>
      <c r="H1264" s="14">
        <v>0.85</v>
      </c>
      <c r="I1264" s="14">
        <v>0.9</v>
      </c>
      <c r="J1264" s="14"/>
      <c r="K1264" s="14"/>
      <c r="L1264" s="3"/>
      <c r="M1264" s="6"/>
      <c r="N1264" s="6"/>
      <c r="Q1264" s="19"/>
      <c r="AA1264" t="str" cm="1">
        <f t="array" ref="AA1264">_xlfn.IFS(AND(CHPP_DELAY[[#This Row],[Column1]]="",CHPP_DELAY[[#This Row],[Column2]]=""),"",CHPP_DELAY[[#This Row],[Column1]]&lt;&gt;"",CHPP_DELAY[[#This Row],[Column1]],CHPP_DELAY[[#This Row],[Column2]]&lt;&gt;"",CHPP_DELAY[[#This Row],[Column2]])</f>
        <v/>
      </c>
    </row>
    <row r="1265" spans="2:27" x14ac:dyDescent="0.25">
      <c r="B1265" s="7">
        <f>_xlfn.ISOWEEKNUM(CHPP_DELAY[[#This Row],[DATE]])</f>
        <v>52</v>
      </c>
      <c r="C1265" s="2" t="str">
        <f>UPPER(TEXT(MONTH(CHPP_DELAY[[#This Row],[DATE]])*29,"mmm"))</f>
        <v>JAN</v>
      </c>
      <c r="D1265" s="27">
        <f>YEAR(CHPP_DELAY[[#This Row],[DATE]])</f>
        <v>1900</v>
      </c>
      <c r="E1265" s="11">
        <f>(CHPP_DELAY[[#This Row],[START]]-CHPP_DELAY[[#This Row],[STOP]])*24</f>
        <v>0</v>
      </c>
      <c r="F1265" s="14" t="str" cm="1">
        <f t="array" ref="F1265">_xlfn.IFNA(_xlfn.IFS(CHPP_DELAY[[#This Row],[SCH MTN]]&lt;&gt;"","Scheduled",CHPP_DELAY[[#This Row],[UNSCH MTN]]&lt;&gt;"","Unscheduled"),"")</f>
        <v/>
      </c>
      <c r="G1265" s="26">
        <f>24*(DAY(EOMONTH(CHPP_DELAY[[#This Row],[DATE]],0)))</f>
        <v>744</v>
      </c>
      <c r="H1265" s="14">
        <v>0.85</v>
      </c>
      <c r="I1265" s="14">
        <v>0.9</v>
      </c>
      <c r="J1265" s="14"/>
      <c r="K1265" s="14"/>
      <c r="L1265" s="3"/>
      <c r="M1265" s="6"/>
      <c r="N1265" s="6"/>
      <c r="Q1265" s="19"/>
      <c r="AA1265" t="str" cm="1">
        <f t="array" ref="AA1265">_xlfn.IFS(AND(CHPP_DELAY[[#This Row],[Column1]]="",CHPP_DELAY[[#This Row],[Column2]]=""),"",CHPP_DELAY[[#This Row],[Column1]]&lt;&gt;"",CHPP_DELAY[[#This Row],[Column1]],CHPP_DELAY[[#This Row],[Column2]]&lt;&gt;"",CHPP_DELAY[[#This Row],[Column2]])</f>
        <v/>
      </c>
    </row>
    <row r="1266" spans="2:27" x14ac:dyDescent="0.25">
      <c r="B1266" s="7">
        <f>_xlfn.ISOWEEKNUM(CHPP_DELAY[[#This Row],[DATE]])</f>
        <v>52</v>
      </c>
      <c r="C1266" s="2" t="str">
        <f>UPPER(TEXT(MONTH(CHPP_DELAY[[#This Row],[DATE]])*29,"mmm"))</f>
        <v>JAN</v>
      </c>
      <c r="D1266" s="27">
        <f>YEAR(CHPP_DELAY[[#This Row],[DATE]])</f>
        <v>1900</v>
      </c>
      <c r="E1266" s="11">
        <f>(CHPP_DELAY[[#This Row],[START]]-CHPP_DELAY[[#This Row],[STOP]])*24</f>
        <v>0</v>
      </c>
      <c r="F1266" s="14" t="str" cm="1">
        <f t="array" ref="F1266">_xlfn.IFNA(_xlfn.IFS(CHPP_DELAY[[#This Row],[SCH MTN]]&lt;&gt;"","Scheduled",CHPP_DELAY[[#This Row],[UNSCH MTN]]&lt;&gt;"","Unscheduled"),"")</f>
        <v/>
      </c>
      <c r="G1266" s="26">
        <f>24*(DAY(EOMONTH(CHPP_DELAY[[#This Row],[DATE]],0)))</f>
        <v>744</v>
      </c>
      <c r="H1266" s="14">
        <v>0.85</v>
      </c>
      <c r="I1266" s="14">
        <v>0.9</v>
      </c>
      <c r="J1266" s="14"/>
      <c r="K1266" s="14"/>
      <c r="L1266" s="3"/>
      <c r="M1266" s="6"/>
      <c r="N1266" s="6"/>
      <c r="Q1266" s="19"/>
      <c r="AA1266" t="str" cm="1">
        <f t="array" ref="AA1266">_xlfn.IFS(AND(CHPP_DELAY[[#This Row],[Column1]]="",CHPP_DELAY[[#This Row],[Column2]]=""),"",CHPP_DELAY[[#This Row],[Column1]]&lt;&gt;"",CHPP_DELAY[[#This Row],[Column1]],CHPP_DELAY[[#This Row],[Column2]]&lt;&gt;"",CHPP_DELAY[[#This Row],[Column2]])</f>
        <v/>
      </c>
    </row>
    <row r="1267" spans="2:27" x14ac:dyDescent="0.25">
      <c r="B1267" s="7">
        <f>_xlfn.ISOWEEKNUM(CHPP_DELAY[[#This Row],[DATE]])</f>
        <v>52</v>
      </c>
      <c r="C1267" s="2" t="str">
        <f>UPPER(TEXT(MONTH(CHPP_DELAY[[#This Row],[DATE]])*29,"mmm"))</f>
        <v>JAN</v>
      </c>
      <c r="D1267" s="27">
        <f>YEAR(CHPP_DELAY[[#This Row],[DATE]])</f>
        <v>1900</v>
      </c>
      <c r="E1267" s="11">
        <f>(CHPP_DELAY[[#This Row],[START]]-CHPP_DELAY[[#This Row],[STOP]])*24</f>
        <v>0</v>
      </c>
      <c r="F1267" s="14" t="str" cm="1">
        <f t="array" ref="F1267">_xlfn.IFNA(_xlfn.IFS(CHPP_DELAY[[#This Row],[SCH MTN]]&lt;&gt;"","Scheduled",CHPP_DELAY[[#This Row],[UNSCH MTN]]&lt;&gt;"","Unscheduled"),"")</f>
        <v/>
      </c>
      <c r="G1267" s="26">
        <f>24*(DAY(EOMONTH(CHPP_DELAY[[#This Row],[DATE]],0)))</f>
        <v>744</v>
      </c>
      <c r="H1267" s="14">
        <v>0.85</v>
      </c>
      <c r="I1267" s="14">
        <v>0.9</v>
      </c>
      <c r="J1267" s="14"/>
      <c r="K1267" s="14"/>
      <c r="L1267" s="3"/>
      <c r="M1267" s="6"/>
      <c r="N1267" s="6"/>
      <c r="Q1267" s="19"/>
      <c r="AA1267" t="str" cm="1">
        <f t="array" ref="AA1267">_xlfn.IFS(AND(CHPP_DELAY[[#This Row],[Column1]]="",CHPP_DELAY[[#This Row],[Column2]]=""),"",CHPP_DELAY[[#This Row],[Column1]]&lt;&gt;"",CHPP_DELAY[[#This Row],[Column1]],CHPP_DELAY[[#This Row],[Column2]]&lt;&gt;"",CHPP_DELAY[[#This Row],[Column2]])</f>
        <v/>
      </c>
    </row>
    <row r="1268" spans="2:27" x14ac:dyDescent="0.25">
      <c r="B1268" s="7">
        <f>_xlfn.ISOWEEKNUM(CHPP_DELAY[[#This Row],[DATE]])</f>
        <v>52</v>
      </c>
      <c r="C1268" s="2" t="str">
        <f>UPPER(TEXT(MONTH(CHPP_DELAY[[#This Row],[DATE]])*29,"mmm"))</f>
        <v>JAN</v>
      </c>
      <c r="D1268" s="27">
        <f>YEAR(CHPP_DELAY[[#This Row],[DATE]])</f>
        <v>1900</v>
      </c>
      <c r="E1268" s="11">
        <f>(CHPP_DELAY[[#This Row],[START]]-CHPP_DELAY[[#This Row],[STOP]])*24</f>
        <v>0</v>
      </c>
      <c r="F1268" s="14" t="str" cm="1">
        <f t="array" ref="F1268">_xlfn.IFNA(_xlfn.IFS(CHPP_DELAY[[#This Row],[SCH MTN]]&lt;&gt;"","Scheduled",CHPP_DELAY[[#This Row],[UNSCH MTN]]&lt;&gt;"","Unscheduled"),"")</f>
        <v/>
      </c>
      <c r="G1268" s="26">
        <f>24*(DAY(EOMONTH(CHPP_DELAY[[#This Row],[DATE]],0)))</f>
        <v>744</v>
      </c>
      <c r="H1268" s="14">
        <v>0.85</v>
      </c>
      <c r="I1268" s="14">
        <v>0.9</v>
      </c>
      <c r="J1268" s="14"/>
      <c r="K1268" s="14"/>
      <c r="L1268" s="3"/>
      <c r="M1268" s="6"/>
      <c r="N1268" s="6"/>
      <c r="Q1268" s="19"/>
      <c r="AA1268" t="str" cm="1">
        <f t="array" ref="AA1268">_xlfn.IFS(AND(CHPP_DELAY[[#This Row],[Column1]]="",CHPP_DELAY[[#This Row],[Column2]]=""),"",CHPP_DELAY[[#This Row],[Column1]]&lt;&gt;"",CHPP_DELAY[[#This Row],[Column1]],CHPP_DELAY[[#This Row],[Column2]]&lt;&gt;"",CHPP_DELAY[[#This Row],[Column2]])</f>
        <v/>
      </c>
    </row>
    <row r="1269" spans="2:27" x14ac:dyDescent="0.25">
      <c r="B1269" s="7">
        <f>_xlfn.ISOWEEKNUM(CHPP_DELAY[[#This Row],[DATE]])</f>
        <v>52</v>
      </c>
      <c r="C1269" s="2" t="str">
        <f>UPPER(TEXT(MONTH(CHPP_DELAY[[#This Row],[DATE]])*29,"mmm"))</f>
        <v>JAN</v>
      </c>
      <c r="D1269" s="27">
        <f>YEAR(CHPP_DELAY[[#This Row],[DATE]])</f>
        <v>1900</v>
      </c>
      <c r="E1269" s="11">
        <f>(CHPP_DELAY[[#This Row],[START]]-CHPP_DELAY[[#This Row],[STOP]])*24</f>
        <v>0</v>
      </c>
      <c r="F1269" s="14" t="str" cm="1">
        <f t="array" ref="F1269">_xlfn.IFNA(_xlfn.IFS(CHPP_DELAY[[#This Row],[SCH MTN]]&lt;&gt;"","Scheduled",CHPP_DELAY[[#This Row],[UNSCH MTN]]&lt;&gt;"","Unscheduled"),"")</f>
        <v/>
      </c>
      <c r="G1269" s="26">
        <f>24*(DAY(EOMONTH(CHPP_DELAY[[#This Row],[DATE]],0)))</f>
        <v>744</v>
      </c>
      <c r="H1269" s="14">
        <v>0.85</v>
      </c>
      <c r="I1269" s="14">
        <v>0.9</v>
      </c>
      <c r="J1269" s="14"/>
      <c r="K1269" s="14"/>
      <c r="L1269" s="3"/>
      <c r="M1269" s="6"/>
      <c r="N1269" s="6"/>
      <c r="Q1269" s="19"/>
      <c r="AA1269" t="str" cm="1">
        <f t="array" ref="AA1269">_xlfn.IFS(AND(CHPP_DELAY[[#This Row],[Column1]]="",CHPP_DELAY[[#This Row],[Column2]]=""),"",CHPP_DELAY[[#This Row],[Column1]]&lt;&gt;"",CHPP_DELAY[[#This Row],[Column1]],CHPP_DELAY[[#This Row],[Column2]]&lt;&gt;"",CHPP_DELAY[[#This Row],[Column2]])</f>
        <v/>
      </c>
    </row>
    <row r="1270" spans="2:27" x14ac:dyDescent="0.25">
      <c r="B1270" s="7">
        <f>_xlfn.ISOWEEKNUM(CHPP_DELAY[[#This Row],[DATE]])</f>
        <v>52</v>
      </c>
      <c r="C1270" s="2" t="str">
        <f>UPPER(TEXT(MONTH(CHPP_DELAY[[#This Row],[DATE]])*29,"mmm"))</f>
        <v>JAN</v>
      </c>
      <c r="D1270" s="27">
        <f>YEAR(CHPP_DELAY[[#This Row],[DATE]])</f>
        <v>1900</v>
      </c>
      <c r="E1270" s="11">
        <f>(CHPP_DELAY[[#This Row],[START]]-CHPP_DELAY[[#This Row],[STOP]])*24</f>
        <v>0</v>
      </c>
      <c r="F1270" s="14" t="str" cm="1">
        <f t="array" ref="F1270">_xlfn.IFNA(_xlfn.IFS(CHPP_DELAY[[#This Row],[SCH MTN]]&lt;&gt;"","Scheduled",CHPP_DELAY[[#This Row],[UNSCH MTN]]&lt;&gt;"","Unscheduled"),"")</f>
        <v/>
      </c>
      <c r="G1270" s="26">
        <f>24*(DAY(EOMONTH(CHPP_DELAY[[#This Row],[DATE]],0)))</f>
        <v>744</v>
      </c>
      <c r="H1270" s="14">
        <v>0.85</v>
      </c>
      <c r="I1270" s="14">
        <v>0.9</v>
      </c>
      <c r="J1270" s="14"/>
      <c r="K1270" s="14"/>
      <c r="L1270" s="3"/>
      <c r="M1270" s="6"/>
      <c r="N1270" s="6"/>
      <c r="Q1270" s="19"/>
      <c r="AA1270" t="str" cm="1">
        <f t="array" ref="AA1270">_xlfn.IFS(AND(CHPP_DELAY[[#This Row],[Column1]]="",CHPP_DELAY[[#This Row],[Column2]]=""),"",CHPP_DELAY[[#This Row],[Column1]]&lt;&gt;"",CHPP_DELAY[[#This Row],[Column1]],CHPP_DELAY[[#This Row],[Column2]]&lt;&gt;"",CHPP_DELAY[[#This Row],[Column2]])</f>
        <v/>
      </c>
    </row>
    <row r="1271" spans="2:27" x14ac:dyDescent="0.25">
      <c r="B1271" s="7">
        <f>_xlfn.ISOWEEKNUM(CHPP_DELAY[[#This Row],[DATE]])</f>
        <v>52</v>
      </c>
      <c r="C1271" s="2" t="str">
        <f>UPPER(TEXT(MONTH(CHPP_DELAY[[#This Row],[DATE]])*29,"mmm"))</f>
        <v>JAN</v>
      </c>
      <c r="D1271" s="27">
        <f>YEAR(CHPP_DELAY[[#This Row],[DATE]])</f>
        <v>1900</v>
      </c>
      <c r="E1271" s="11">
        <f>(CHPP_DELAY[[#This Row],[START]]-CHPP_DELAY[[#This Row],[STOP]])*24</f>
        <v>0</v>
      </c>
      <c r="F1271" s="14" t="str" cm="1">
        <f t="array" ref="F1271">_xlfn.IFNA(_xlfn.IFS(CHPP_DELAY[[#This Row],[SCH MTN]]&lt;&gt;"","Scheduled",CHPP_DELAY[[#This Row],[UNSCH MTN]]&lt;&gt;"","Unscheduled"),"")</f>
        <v/>
      </c>
      <c r="G1271" s="26">
        <f>24*(DAY(EOMONTH(CHPP_DELAY[[#This Row],[DATE]],0)))</f>
        <v>744</v>
      </c>
      <c r="H1271" s="14">
        <v>0.85</v>
      </c>
      <c r="I1271" s="14">
        <v>0.9</v>
      </c>
      <c r="J1271" s="14"/>
      <c r="K1271" s="14"/>
      <c r="L1271" s="3"/>
      <c r="M1271" s="6"/>
      <c r="N1271" s="6"/>
      <c r="Q1271" s="19"/>
      <c r="AA1271" t="str" cm="1">
        <f t="array" ref="AA1271">_xlfn.IFS(AND(CHPP_DELAY[[#This Row],[Column1]]="",CHPP_DELAY[[#This Row],[Column2]]=""),"",CHPP_DELAY[[#This Row],[Column1]]&lt;&gt;"",CHPP_DELAY[[#This Row],[Column1]],CHPP_DELAY[[#This Row],[Column2]]&lt;&gt;"",CHPP_DELAY[[#This Row],[Column2]])</f>
        <v/>
      </c>
    </row>
    <row r="1272" spans="2:27" x14ac:dyDescent="0.25">
      <c r="B1272" s="7">
        <f>_xlfn.ISOWEEKNUM(CHPP_DELAY[[#This Row],[DATE]])</f>
        <v>52</v>
      </c>
      <c r="C1272" s="2" t="str">
        <f>UPPER(TEXT(MONTH(CHPP_DELAY[[#This Row],[DATE]])*29,"mmm"))</f>
        <v>JAN</v>
      </c>
      <c r="D1272" s="27">
        <f>YEAR(CHPP_DELAY[[#This Row],[DATE]])</f>
        <v>1900</v>
      </c>
      <c r="E1272" s="11">
        <f>(CHPP_DELAY[[#This Row],[START]]-CHPP_DELAY[[#This Row],[STOP]])*24</f>
        <v>0</v>
      </c>
      <c r="F1272" s="14" t="str" cm="1">
        <f t="array" ref="F1272">_xlfn.IFNA(_xlfn.IFS(CHPP_DELAY[[#This Row],[SCH MTN]]&lt;&gt;"","Scheduled",CHPP_DELAY[[#This Row],[UNSCH MTN]]&lt;&gt;"","Unscheduled"),"")</f>
        <v/>
      </c>
      <c r="G1272" s="26">
        <f>24*(DAY(EOMONTH(CHPP_DELAY[[#This Row],[DATE]],0)))</f>
        <v>744</v>
      </c>
      <c r="H1272" s="14">
        <v>0.85</v>
      </c>
      <c r="I1272" s="14">
        <v>0.9</v>
      </c>
      <c r="J1272" s="14"/>
      <c r="K1272" s="14"/>
      <c r="L1272" s="3"/>
      <c r="M1272" s="6"/>
      <c r="N1272" s="6"/>
      <c r="Q1272" s="19"/>
      <c r="AA1272" t="str" cm="1">
        <f t="array" ref="AA1272">_xlfn.IFS(AND(CHPP_DELAY[[#This Row],[Column1]]="",CHPP_DELAY[[#This Row],[Column2]]=""),"",CHPP_DELAY[[#This Row],[Column1]]&lt;&gt;"",CHPP_DELAY[[#This Row],[Column1]],CHPP_DELAY[[#This Row],[Column2]]&lt;&gt;"",CHPP_DELAY[[#This Row],[Column2]])</f>
        <v/>
      </c>
    </row>
    <row r="1273" spans="2:27" x14ac:dyDescent="0.25">
      <c r="B1273" s="7">
        <f>_xlfn.ISOWEEKNUM(CHPP_DELAY[[#This Row],[DATE]])</f>
        <v>52</v>
      </c>
      <c r="C1273" s="2" t="str">
        <f>UPPER(TEXT(MONTH(CHPP_DELAY[[#This Row],[DATE]])*29,"mmm"))</f>
        <v>JAN</v>
      </c>
      <c r="D1273" s="27">
        <f>YEAR(CHPP_DELAY[[#This Row],[DATE]])</f>
        <v>1900</v>
      </c>
      <c r="E1273" s="11">
        <f>(CHPP_DELAY[[#This Row],[START]]-CHPP_DELAY[[#This Row],[STOP]])*24</f>
        <v>0</v>
      </c>
      <c r="F1273" s="14" t="str" cm="1">
        <f t="array" ref="F1273">_xlfn.IFNA(_xlfn.IFS(CHPP_DELAY[[#This Row],[SCH MTN]]&lt;&gt;"","Scheduled",CHPP_DELAY[[#This Row],[UNSCH MTN]]&lt;&gt;"","Unscheduled"),"")</f>
        <v/>
      </c>
      <c r="G1273" s="26">
        <f>24*(DAY(EOMONTH(CHPP_DELAY[[#This Row],[DATE]],0)))</f>
        <v>744</v>
      </c>
      <c r="H1273" s="14">
        <v>0.85</v>
      </c>
      <c r="I1273" s="14">
        <v>0.9</v>
      </c>
      <c r="J1273" s="14"/>
      <c r="K1273" s="14"/>
      <c r="L1273" s="3"/>
      <c r="M1273" s="6"/>
      <c r="N1273" s="6"/>
      <c r="Q1273" s="19"/>
      <c r="AA1273" t="str" cm="1">
        <f t="array" ref="AA1273">_xlfn.IFS(AND(CHPP_DELAY[[#This Row],[Column1]]="",CHPP_DELAY[[#This Row],[Column2]]=""),"",CHPP_DELAY[[#This Row],[Column1]]&lt;&gt;"",CHPP_DELAY[[#This Row],[Column1]],CHPP_DELAY[[#This Row],[Column2]]&lt;&gt;"",CHPP_DELAY[[#This Row],[Column2]])</f>
        <v/>
      </c>
    </row>
    <row r="1274" spans="2:27" x14ac:dyDescent="0.25">
      <c r="B1274" s="7">
        <f>_xlfn.ISOWEEKNUM(CHPP_DELAY[[#This Row],[DATE]])</f>
        <v>52</v>
      </c>
      <c r="C1274" s="2" t="str">
        <f>UPPER(TEXT(MONTH(CHPP_DELAY[[#This Row],[DATE]])*29,"mmm"))</f>
        <v>JAN</v>
      </c>
      <c r="D1274" s="27">
        <f>YEAR(CHPP_DELAY[[#This Row],[DATE]])</f>
        <v>1900</v>
      </c>
      <c r="E1274" s="11">
        <f>(CHPP_DELAY[[#This Row],[START]]-CHPP_DELAY[[#This Row],[STOP]])*24</f>
        <v>0</v>
      </c>
      <c r="F1274" s="14" t="str" cm="1">
        <f t="array" ref="F1274">_xlfn.IFNA(_xlfn.IFS(CHPP_DELAY[[#This Row],[SCH MTN]]&lt;&gt;"","Scheduled",CHPP_DELAY[[#This Row],[UNSCH MTN]]&lt;&gt;"","Unscheduled"),"")</f>
        <v/>
      </c>
      <c r="G1274" s="26">
        <f>24*(DAY(EOMONTH(CHPP_DELAY[[#This Row],[DATE]],0)))</f>
        <v>744</v>
      </c>
      <c r="H1274" s="14">
        <v>0.85</v>
      </c>
      <c r="I1274" s="14">
        <v>0.9</v>
      </c>
      <c r="J1274" s="14"/>
      <c r="K1274" s="14"/>
      <c r="L1274" s="3"/>
      <c r="M1274" s="6"/>
      <c r="N1274" s="6"/>
      <c r="Q1274" s="19"/>
      <c r="AA1274" t="str" cm="1">
        <f t="array" ref="AA1274">_xlfn.IFS(AND(CHPP_DELAY[[#This Row],[Column1]]="",CHPP_DELAY[[#This Row],[Column2]]=""),"",CHPP_DELAY[[#This Row],[Column1]]&lt;&gt;"",CHPP_DELAY[[#This Row],[Column1]],CHPP_DELAY[[#This Row],[Column2]]&lt;&gt;"",CHPP_DELAY[[#This Row],[Column2]])</f>
        <v/>
      </c>
    </row>
    <row r="1275" spans="2:27" x14ac:dyDescent="0.25">
      <c r="B1275" s="7">
        <f>_xlfn.ISOWEEKNUM(CHPP_DELAY[[#This Row],[DATE]])</f>
        <v>52</v>
      </c>
      <c r="C1275" s="2" t="str">
        <f>UPPER(TEXT(MONTH(CHPP_DELAY[[#This Row],[DATE]])*29,"mmm"))</f>
        <v>JAN</v>
      </c>
      <c r="D1275" s="27">
        <f>YEAR(CHPP_DELAY[[#This Row],[DATE]])</f>
        <v>1900</v>
      </c>
      <c r="E1275" s="11">
        <f>(CHPP_DELAY[[#This Row],[START]]-CHPP_DELAY[[#This Row],[STOP]])*24</f>
        <v>0</v>
      </c>
      <c r="F1275" s="14" t="str" cm="1">
        <f t="array" ref="F1275">_xlfn.IFNA(_xlfn.IFS(CHPP_DELAY[[#This Row],[SCH MTN]]&lt;&gt;"","Scheduled",CHPP_DELAY[[#This Row],[UNSCH MTN]]&lt;&gt;"","Unscheduled"),"")</f>
        <v/>
      </c>
      <c r="G1275" s="26">
        <f>24*(DAY(EOMONTH(CHPP_DELAY[[#This Row],[DATE]],0)))</f>
        <v>744</v>
      </c>
      <c r="H1275" s="14">
        <v>0.85</v>
      </c>
      <c r="I1275" s="14">
        <v>0.9</v>
      </c>
      <c r="J1275" s="14"/>
      <c r="K1275" s="14"/>
      <c r="L1275" s="3"/>
      <c r="M1275" s="6"/>
      <c r="N1275" s="6"/>
      <c r="Q1275" s="19"/>
      <c r="AA1275" t="str" cm="1">
        <f t="array" ref="AA1275">_xlfn.IFS(AND(CHPP_DELAY[[#This Row],[Column1]]="",CHPP_DELAY[[#This Row],[Column2]]=""),"",CHPP_DELAY[[#This Row],[Column1]]&lt;&gt;"",CHPP_DELAY[[#This Row],[Column1]],CHPP_DELAY[[#This Row],[Column2]]&lt;&gt;"",CHPP_DELAY[[#This Row],[Column2]])</f>
        <v/>
      </c>
    </row>
    <row r="1276" spans="2:27" x14ac:dyDescent="0.25">
      <c r="B1276" s="7">
        <f>_xlfn.ISOWEEKNUM(CHPP_DELAY[[#This Row],[DATE]])</f>
        <v>52</v>
      </c>
      <c r="C1276" s="2" t="str">
        <f>UPPER(TEXT(MONTH(CHPP_DELAY[[#This Row],[DATE]])*29,"mmm"))</f>
        <v>JAN</v>
      </c>
      <c r="D1276" s="27">
        <f>YEAR(CHPP_DELAY[[#This Row],[DATE]])</f>
        <v>1900</v>
      </c>
      <c r="E1276" s="11">
        <f>(CHPP_DELAY[[#This Row],[START]]-CHPP_DELAY[[#This Row],[STOP]])*24</f>
        <v>0</v>
      </c>
      <c r="F1276" s="14" t="str" cm="1">
        <f t="array" ref="F1276">_xlfn.IFNA(_xlfn.IFS(CHPP_DELAY[[#This Row],[SCH MTN]]&lt;&gt;"","Scheduled",CHPP_DELAY[[#This Row],[UNSCH MTN]]&lt;&gt;"","Unscheduled"),"")</f>
        <v/>
      </c>
      <c r="G1276" s="26">
        <f>24*(DAY(EOMONTH(CHPP_DELAY[[#This Row],[DATE]],0)))</f>
        <v>744</v>
      </c>
      <c r="H1276" s="14">
        <v>0.85</v>
      </c>
      <c r="I1276" s="14">
        <v>0.9</v>
      </c>
      <c r="J1276" s="14"/>
      <c r="K1276" s="14"/>
      <c r="L1276" s="3"/>
      <c r="M1276" s="6"/>
      <c r="N1276" s="6"/>
      <c r="Q1276" s="19"/>
      <c r="AA1276" t="str" cm="1">
        <f t="array" ref="AA1276">_xlfn.IFS(AND(CHPP_DELAY[[#This Row],[Column1]]="",CHPP_DELAY[[#This Row],[Column2]]=""),"",CHPP_DELAY[[#This Row],[Column1]]&lt;&gt;"",CHPP_DELAY[[#This Row],[Column1]],CHPP_DELAY[[#This Row],[Column2]]&lt;&gt;"",CHPP_DELAY[[#This Row],[Column2]])</f>
        <v/>
      </c>
    </row>
    <row r="1277" spans="2:27" x14ac:dyDescent="0.25">
      <c r="B1277" s="7">
        <f>_xlfn.ISOWEEKNUM(CHPP_DELAY[[#This Row],[DATE]])</f>
        <v>52</v>
      </c>
      <c r="C1277" s="2" t="str">
        <f>UPPER(TEXT(MONTH(CHPP_DELAY[[#This Row],[DATE]])*29,"mmm"))</f>
        <v>JAN</v>
      </c>
      <c r="D1277" s="27">
        <f>YEAR(CHPP_DELAY[[#This Row],[DATE]])</f>
        <v>1900</v>
      </c>
      <c r="E1277" s="11">
        <f>(CHPP_DELAY[[#This Row],[START]]-CHPP_DELAY[[#This Row],[STOP]])*24</f>
        <v>0</v>
      </c>
      <c r="F1277" s="14" t="str" cm="1">
        <f t="array" ref="F1277">_xlfn.IFNA(_xlfn.IFS(CHPP_DELAY[[#This Row],[SCH MTN]]&lt;&gt;"","Scheduled",CHPP_DELAY[[#This Row],[UNSCH MTN]]&lt;&gt;"","Unscheduled"),"")</f>
        <v/>
      </c>
      <c r="G1277" s="26">
        <f>24*(DAY(EOMONTH(CHPP_DELAY[[#This Row],[DATE]],0)))</f>
        <v>744</v>
      </c>
      <c r="H1277" s="14">
        <v>0.85</v>
      </c>
      <c r="I1277" s="14">
        <v>0.9</v>
      </c>
      <c r="J1277" s="14"/>
      <c r="K1277" s="14"/>
      <c r="L1277" s="3"/>
      <c r="M1277" s="6"/>
      <c r="N1277" s="6"/>
      <c r="Q1277" s="19"/>
      <c r="AA1277" t="str" cm="1">
        <f t="array" ref="AA1277">_xlfn.IFS(AND(CHPP_DELAY[[#This Row],[Column1]]="",CHPP_DELAY[[#This Row],[Column2]]=""),"",CHPP_DELAY[[#This Row],[Column1]]&lt;&gt;"",CHPP_DELAY[[#This Row],[Column1]],CHPP_DELAY[[#This Row],[Column2]]&lt;&gt;"",CHPP_DELAY[[#This Row],[Column2]])</f>
        <v/>
      </c>
    </row>
    <row r="1278" spans="2:27" x14ac:dyDescent="0.25">
      <c r="B1278" s="7">
        <f>_xlfn.ISOWEEKNUM(CHPP_DELAY[[#This Row],[DATE]])</f>
        <v>52</v>
      </c>
      <c r="C1278" s="2" t="str">
        <f>UPPER(TEXT(MONTH(CHPP_DELAY[[#This Row],[DATE]])*29,"mmm"))</f>
        <v>JAN</v>
      </c>
      <c r="D1278" s="27">
        <f>YEAR(CHPP_DELAY[[#This Row],[DATE]])</f>
        <v>1900</v>
      </c>
      <c r="E1278" s="11">
        <f>(CHPP_DELAY[[#This Row],[START]]-CHPP_DELAY[[#This Row],[STOP]])*24</f>
        <v>0</v>
      </c>
      <c r="F1278" s="14" t="str" cm="1">
        <f t="array" ref="F1278">_xlfn.IFNA(_xlfn.IFS(CHPP_DELAY[[#This Row],[SCH MTN]]&lt;&gt;"","Scheduled",CHPP_DELAY[[#This Row],[UNSCH MTN]]&lt;&gt;"","Unscheduled"),"")</f>
        <v/>
      </c>
      <c r="G1278" s="26">
        <f>24*(DAY(EOMONTH(CHPP_DELAY[[#This Row],[DATE]],0)))</f>
        <v>744</v>
      </c>
      <c r="H1278" s="14">
        <v>0.85</v>
      </c>
      <c r="I1278" s="14">
        <v>0.9</v>
      </c>
      <c r="J1278" s="14"/>
      <c r="K1278" s="14"/>
      <c r="L1278" s="3"/>
      <c r="M1278" s="6"/>
      <c r="N1278" s="6"/>
      <c r="Q1278" s="19"/>
      <c r="AA1278" t="str" cm="1">
        <f t="array" ref="AA1278">_xlfn.IFS(AND(CHPP_DELAY[[#This Row],[Column1]]="",CHPP_DELAY[[#This Row],[Column2]]=""),"",CHPP_DELAY[[#This Row],[Column1]]&lt;&gt;"",CHPP_DELAY[[#This Row],[Column1]],CHPP_DELAY[[#This Row],[Column2]]&lt;&gt;"",CHPP_DELAY[[#This Row],[Column2]])</f>
        <v/>
      </c>
    </row>
    <row r="1279" spans="2:27" x14ac:dyDescent="0.25">
      <c r="B1279" s="7">
        <f>_xlfn.ISOWEEKNUM(CHPP_DELAY[[#This Row],[DATE]])</f>
        <v>52</v>
      </c>
      <c r="C1279" s="2" t="str">
        <f>UPPER(TEXT(MONTH(CHPP_DELAY[[#This Row],[DATE]])*29,"mmm"))</f>
        <v>JAN</v>
      </c>
      <c r="D1279" s="27">
        <f>YEAR(CHPP_DELAY[[#This Row],[DATE]])</f>
        <v>1900</v>
      </c>
      <c r="E1279" s="11">
        <f>(CHPP_DELAY[[#This Row],[START]]-CHPP_DELAY[[#This Row],[STOP]])*24</f>
        <v>0</v>
      </c>
      <c r="F1279" s="14" t="str" cm="1">
        <f t="array" ref="F1279">_xlfn.IFNA(_xlfn.IFS(CHPP_DELAY[[#This Row],[SCH MTN]]&lt;&gt;"","Scheduled",CHPP_DELAY[[#This Row],[UNSCH MTN]]&lt;&gt;"","Unscheduled"),"")</f>
        <v/>
      </c>
      <c r="G1279" s="26">
        <f>24*(DAY(EOMONTH(CHPP_DELAY[[#This Row],[DATE]],0)))</f>
        <v>744</v>
      </c>
      <c r="H1279" s="14">
        <v>0.85</v>
      </c>
      <c r="I1279" s="14">
        <v>0.9</v>
      </c>
      <c r="J1279" s="14"/>
      <c r="K1279" s="14"/>
      <c r="L1279" s="3"/>
      <c r="M1279" s="6"/>
      <c r="N1279" s="6"/>
      <c r="Q1279" s="19"/>
      <c r="AA1279" t="str" cm="1">
        <f t="array" ref="AA1279">_xlfn.IFS(AND(CHPP_DELAY[[#This Row],[Column1]]="",CHPP_DELAY[[#This Row],[Column2]]=""),"",CHPP_DELAY[[#This Row],[Column1]]&lt;&gt;"",CHPP_DELAY[[#This Row],[Column1]],CHPP_DELAY[[#This Row],[Column2]]&lt;&gt;"",CHPP_DELAY[[#This Row],[Column2]])</f>
        <v/>
      </c>
    </row>
    <row r="1280" spans="2:27" x14ac:dyDescent="0.25">
      <c r="B1280" s="7">
        <f>_xlfn.ISOWEEKNUM(CHPP_DELAY[[#This Row],[DATE]])</f>
        <v>52</v>
      </c>
      <c r="C1280" s="2" t="str">
        <f>UPPER(TEXT(MONTH(CHPP_DELAY[[#This Row],[DATE]])*29,"mmm"))</f>
        <v>JAN</v>
      </c>
      <c r="D1280" s="27">
        <f>YEAR(CHPP_DELAY[[#This Row],[DATE]])</f>
        <v>1900</v>
      </c>
      <c r="E1280" s="11">
        <f>(CHPP_DELAY[[#This Row],[START]]-CHPP_DELAY[[#This Row],[STOP]])*24</f>
        <v>0</v>
      </c>
      <c r="F1280" s="14" t="str" cm="1">
        <f t="array" ref="F1280">_xlfn.IFNA(_xlfn.IFS(CHPP_DELAY[[#This Row],[SCH MTN]]&lt;&gt;"","Scheduled",CHPP_DELAY[[#This Row],[UNSCH MTN]]&lt;&gt;"","Unscheduled"),"")</f>
        <v/>
      </c>
      <c r="G1280" s="26">
        <f>24*(DAY(EOMONTH(CHPP_DELAY[[#This Row],[DATE]],0)))</f>
        <v>744</v>
      </c>
      <c r="H1280" s="14">
        <v>0.85</v>
      </c>
      <c r="I1280" s="14">
        <v>0.9</v>
      </c>
      <c r="J1280" s="14"/>
      <c r="K1280" s="14"/>
      <c r="L1280" s="3"/>
      <c r="M1280" s="6"/>
      <c r="N1280" s="6"/>
      <c r="Q1280" s="19"/>
      <c r="AA1280" t="str" cm="1">
        <f t="array" ref="AA1280">_xlfn.IFS(AND(CHPP_DELAY[[#This Row],[Column1]]="",CHPP_DELAY[[#This Row],[Column2]]=""),"",CHPP_DELAY[[#This Row],[Column1]]&lt;&gt;"",CHPP_DELAY[[#This Row],[Column1]],CHPP_DELAY[[#This Row],[Column2]]&lt;&gt;"",CHPP_DELAY[[#This Row],[Column2]])</f>
        <v/>
      </c>
    </row>
    <row r="1281" spans="2:27" x14ac:dyDescent="0.25">
      <c r="B1281" s="7">
        <f>_xlfn.ISOWEEKNUM(CHPP_DELAY[[#This Row],[DATE]])</f>
        <v>52</v>
      </c>
      <c r="C1281" s="2" t="str">
        <f>UPPER(TEXT(MONTH(CHPP_DELAY[[#This Row],[DATE]])*29,"mmm"))</f>
        <v>JAN</v>
      </c>
      <c r="D1281" s="27">
        <f>YEAR(CHPP_DELAY[[#This Row],[DATE]])</f>
        <v>1900</v>
      </c>
      <c r="E1281" s="11">
        <f>(CHPP_DELAY[[#This Row],[START]]-CHPP_DELAY[[#This Row],[STOP]])*24</f>
        <v>0</v>
      </c>
      <c r="F1281" s="14" t="str" cm="1">
        <f t="array" ref="F1281">_xlfn.IFNA(_xlfn.IFS(CHPP_DELAY[[#This Row],[SCH MTN]]&lt;&gt;"","Scheduled",CHPP_DELAY[[#This Row],[UNSCH MTN]]&lt;&gt;"","Unscheduled"),"")</f>
        <v/>
      </c>
      <c r="G1281" s="26">
        <f>24*(DAY(EOMONTH(CHPP_DELAY[[#This Row],[DATE]],0)))</f>
        <v>744</v>
      </c>
      <c r="H1281" s="14">
        <v>0.85</v>
      </c>
      <c r="I1281" s="14">
        <v>0.9</v>
      </c>
      <c r="J1281" s="14"/>
      <c r="K1281" s="14"/>
      <c r="L1281" s="3"/>
      <c r="M1281" s="6"/>
      <c r="N1281" s="6"/>
      <c r="Q1281" s="19"/>
      <c r="AA1281" t="str" cm="1">
        <f t="array" ref="AA1281">_xlfn.IFS(AND(CHPP_DELAY[[#This Row],[Column1]]="",CHPP_DELAY[[#This Row],[Column2]]=""),"",CHPP_DELAY[[#This Row],[Column1]]&lt;&gt;"",CHPP_DELAY[[#This Row],[Column1]],CHPP_DELAY[[#This Row],[Column2]]&lt;&gt;"",CHPP_DELAY[[#This Row],[Column2]])</f>
        <v/>
      </c>
    </row>
    <row r="1282" spans="2:27" x14ac:dyDescent="0.25">
      <c r="B1282" s="7">
        <f>_xlfn.ISOWEEKNUM(CHPP_DELAY[[#This Row],[DATE]])</f>
        <v>52</v>
      </c>
      <c r="C1282" s="2" t="str">
        <f>UPPER(TEXT(MONTH(CHPP_DELAY[[#This Row],[DATE]])*29,"mmm"))</f>
        <v>JAN</v>
      </c>
      <c r="D1282" s="27">
        <f>YEAR(CHPP_DELAY[[#This Row],[DATE]])</f>
        <v>1900</v>
      </c>
      <c r="E1282" s="11">
        <f>(CHPP_DELAY[[#This Row],[START]]-CHPP_DELAY[[#This Row],[STOP]])*24</f>
        <v>0</v>
      </c>
      <c r="F1282" s="14" t="str" cm="1">
        <f t="array" ref="F1282">_xlfn.IFNA(_xlfn.IFS(CHPP_DELAY[[#This Row],[SCH MTN]]&lt;&gt;"","Scheduled",CHPP_DELAY[[#This Row],[UNSCH MTN]]&lt;&gt;"","Unscheduled"),"")</f>
        <v/>
      </c>
      <c r="G1282" s="26">
        <f>24*(DAY(EOMONTH(CHPP_DELAY[[#This Row],[DATE]],0)))</f>
        <v>744</v>
      </c>
      <c r="H1282" s="14">
        <v>0.85</v>
      </c>
      <c r="I1282" s="14">
        <v>0.9</v>
      </c>
      <c r="J1282" s="14"/>
      <c r="K1282" s="14"/>
      <c r="L1282" s="3"/>
      <c r="M1282" s="6"/>
      <c r="N1282" s="6"/>
      <c r="Q1282" s="19"/>
      <c r="AA1282" t="str" cm="1">
        <f t="array" ref="AA1282">_xlfn.IFS(AND(CHPP_DELAY[[#This Row],[Column1]]="",CHPP_DELAY[[#This Row],[Column2]]=""),"",CHPP_DELAY[[#This Row],[Column1]]&lt;&gt;"",CHPP_DELAY[[#This Row],[Column1]],CHPP_DELAY[[#This Row],[Column2]]&lt;&gt;"",CHPP_DELAY[[#This Row],[Column2]])</f>
        <v/>
      </c>
    </row>
    <row r="1283" spans="2:27" x14ac:dyDescent="0.25">
      <c r="B1283" s="7">
        <f>_xlfn.ISOWEEKNUM(CHPP_DELAY[[#This Row],[DATE]])</f>
        <v>52</v>
      </c>
      <c r="C1283" s="2" t="str">
        <f>UPPER(TEXT(MONTH(CHPP_DELAY[[#This Row],[DATE]])*29,"mmm"))</f>
        <v>JAN</v>
      </c>
      <c r="D1283" s="27">
        <f>YEAR(CHPP_DELAY[[#This Row],[DATE]])</f>
        <v>1900</v>
      </c>
      <c r="E1283" s="11">
        <f>(CHPP_DELAY[[#This Row],[START]]-CHPP_DELAY[[#This Row],[STOP]])*24</f>
        <v>0</v>
      </c>
      <c r="F1283" s="14" t="str" cm="1">
        <f t="array" ref="F1283">_xlfn.IFNA(_xlfn.IFS(CHPP_DELAY[[#This Row],[SCH MTN]]&lt;&gt;"","Scheduled",CHPP_DELAY[[#This Row],[UNSCH MTN]]&lt;&gt;"","Unscheduled"),"")</f>
        <v/>
      </c>
      <c r="G1283" s="26">
        <f>24*(DAY(EOMONTH(CHPP_DELAY[[#This Row],[DATE]],0)))</f>
        <v>744</v>
      </c>
      <c r="H1283" s="14">
        <v>0.85</v>
      </c>
      <c r="I1283" s="14">
        <v>0.9</v>
      </c>
      <c r="J1283" s="14"/>
      <c r="K1283" s="14"/>
      <c r="L1283" s="3"/>
      <c r="M1283" s="6"/>
      <c r="N1283" s="6"/>
      <c r="Q1283" s="19"/>
      <c r="AA1283" t="str" cm="1">
        <f t="array" ref="AA1283">_xlfn.IFS(AND(CHPP_DELAY[[#This Row],[Column1]]="",CHPP_DELAY[[#This Row],[Column2]]=""),"",CHPP_DELAY[[#This Row],[Column1]]&lt;&gt;"",CHPP_DELAY[[#This Row],[Column1]],CHPP_DELAY[[#This Row],[Column2]]&lt;&gt;"",CHPP_DELAY[[#This Row],[Column2]])</f>
        <v/>
      </c>
    </row>
    <row r="1284" spans="2:27" x14ac:dyDescent="0.25">
      <c r="B1284" s="7">
        <f>_xlfn.ISOWEEKNUM(CHPP_DELAY[[#This Row],[DATE]])</f>
        <v>52</v>
      </c>
      <c r="C1284" s="2" t="str">
        <f>UPPER(TEXT(MONTH(CHPP_DELAY[[#This Row],[DATE]])*29,"mmm"))</f>
        <v>JAN</v>
      </c>
      <c r="D1284" s="27">
        <f>YEAR(CHPP_DELAY[[#This Row],[DATE]])</f>
        <v>1900</v>
      </c>
      <c r="E1284" s="11">
        <f>(CHPP_DELAY[[#This Row],[START]]-CHPP_DELAY[[#This Row],[STOP]])*24</f>
        <v>0</v>
      </c>
      <c r="F1284" s="14" t="str" cm="1">
        <f t="array" ref="F1284">_xlfn.IFNA(_xlfn.IFS(CHPP_DELAY[[#This Row],[SCH MTN]]&lt;&gt;"","Scheduled",CHPP_DELAY[[#This Row],[UNSCH MTN]]&lt;&gt;"","Unscheduled"),"")</f>
        <v/>
      </c>
      <c r="G1284" s="26">
        <f>24*(DAY(EOMONTH(CHPP_DELAY[[#This Row],[DATE]],0)))</f>
        <v>744</v>
      </c>
      <c r="H1284" s="14">
        <v>0.85</v>
      </c>
      <c r="I1284" s="14">
        <v>0.9</v>
      </c>
      <c r="J1284" s="14"/>
      <c r="K1284" s="14"/>
      <c r="L1284" s="3"/>
      <c r="M1284" s="6"/>
      <c r="N1284" s="6"/>
      <c r="Q1284" s="19"/>
      <c r="AA1284" t="str" cm="1">
        <f t="array" ref="AA1284">_xlfn.IFS(AND(CHPP_DELAY[[#This Row],[Column1]]="",CHPP_DELAY[[#This Row],[Column2]]=""),"",CHPP_DELAY[[#This Row],[Column1]]&lt;&gt;"",CHPP_DELAY[[#This Row],[Column1]],CHPP_DELAY[[#This Row],[Column2]]&lt;&gt;"",CHPP_DELAY[[#This Row],[Column2]])</f>
        <v/>
      </c>
    </row>
    <row r="1285" spans="2:27" x14ac:dyDescent="0.25">
      <c r="B1285" s="7">
        <f>_xlfn.ISOWEEKNUM(CHPP_DELAY[[#This Row],[DATE]])</f>
        <v>52</v>
      </c>
      <c r="C1285" s="2" t="str">
        <f>UPPER(TEXT(MONTH(CHPP_DELAY[[#This Row],[DATE]])*29,"mmm"))</f>
        <v>JAN</v>
      </c>
      <c r="D1285" s="27">
        <f>YEAR(CHPP_DELAY[[#This Row],[DATE]])</f>
        <v>1900</v>
      </c>
      <c r="E1285" s="11">
        <f>(CHPP_DELAY[[#This Row],[START]]-CHPP_DELAY[[#This Row],[STOP]])*24</f>
        <v>0</v>
      </c>
      <c r="F1285" s="14" t="str" cm="1">
        <f t="array" ref="F1285">_xlfn.IFNA(_xlfn.IFS(CHPP_DELAY[[#This Row],[SCH MTN]]&lt;&gt;"","Scheduled",CHPP_DELAY[[#This Row],[UNSCH MTN]]&lt;&gt;"","Unscheduled"),"")</f>
        <v/>
      </c>
      <c r="G1285" s="26">
        <f>24*(DAY(EOMONTH(CHPP_DELAY[[#This Row],[DATE]],0)))</f>
        <v>744</v>
      </c>
      <c r="H1285" s="14">
        <v>0.85</v>
      </c>
      <c r="I1285" s="14">
        <v>0.9</v>
      </c>
      <c r="J1285" s="14"/>
      <c r="K1285" s="14"/>
      <c r="L1285" s="3"/>
      <c r="M1285" s="6"/>
      <c r="N1285" s="6"/>
      <c r="Q1285" s="19"/>
      <c r="AA1285" t="str" cm="1">
        <f t="array" ref="AA1285">_xlfn.IFS(AND(CHPP_DELAY[[#This Row],[Column1]]="",CHPP_DELAY[[#This Row],[Column2]]=""),"",CHPP_DELAY[[#This Row],[Column1]]&lt;&gt;"",CHPP_DELAY[[#This Row],[Column1]],CHPP_DELAY[[#This Row],[Column2]]&lt;&gt;"",CHPP_DELAY[[#This Row],[Column2]])</f>
        <v/>
      </c>
    </row>
    <row r="1286" spans="2:27" x14ac:dyDescent="0.25">
      <c r="B1286" s="7">
        <f>_xlfn.ISOWEEKNUM(CHPP_DELAY[[#This Row],[DATE]])</f>
        <v>52</v>
      </c>
      <c r="C1286" s="2" t="str">
        <f>UPPER(TEXT(MONTH(CHPP_DELAY[[#This Row],[DATE]])*29,"mmm"))</f>
        <v>JAN</v>
      </c>
      <c r="D1286" s="27">
        <f>YEAR(CHPP_DELAY[[#This Row],[DATE]])</f>
        <v>1900</v>
      </c>
      <c r="E1286" s="11">
        <f>(CHPP_DELAY[[#This Row],[START]]-CHPP_DELAY[[#This Row],[STOP]])*24</f>
        <v>0</v>
      </c>
      <c r="F1286" s="14" t="str" cm="1">
        <f t="array" ref="F1286">_xlfn.IFNA(_xlfn.IFS(CHPP_DELAY[[#This Row],[SCH MTN]]&lt;&gt;"","Scheduled",CHPP_DELAY[[#This Row],[UNSCH MTN]]&lt;&gt;"","Unscheduled"),"")</f>
        <v/>
      </c>
      <c r="G1286" s="26">
        <f>24*(DAY(EOMONTH(CHPP_DELAY[[#This Row],[DATE]],0)))</f>
        <v>744</v>
      </c>
      <c r="H1286" s="14">
        <v>0.85</v>
      </c>
      <c r="I1286" s="14">
        <v>0.9</v>
      </c>
      <c r="J1286" s="14"/>
      <c r="K1286" s="14"/>
      <c r="L1286" s="3"/>
      <c r="M1286" s="6"/>
      <c r="N1286" s="6"/>
      <c r="Q1286" s="19"/>
      <c r="AA1286" t="str" cm="1">
        <f t="array" ref="AA1286">_xlfn.IFS(AND(CHPP_DELAY[[#This Row],[Column1]]="",CHPP_DELAY[[#This Row],[Column2]]=""),"",CHPP_DELAY[[#This Row],[Column1]]&lt;&gt;"",CHPP_DELAY[[#This Row],[Column1]],CHPP_DELAY[[#This Row],[Column2]]&lt;&gt;"",CHPP_DELAY[[#This Row],[Column2]])</f>
        <v/>
      </c>
    </row>
    <row r="1287" spans="2:27" x14ac:dyDescent="0.25">
      <c r="B1287" s="7">
        <f>_xlfn.ISOWEEKNUM(CHPP_DELAY[[#This Row],[DATE]])</f>
        <v>52</v>
      </c>
      <c r="C1287" s="2" t="str">
        <f>UPPER(TEXT(MONTH(CHPP_DELAY[[#This Row],[DATE]])*29,"mmm"))</f>
        <v>JAN</v>
      </c>
      <c r="D1287" s="27">
        <f>YEAR(CHPP_DELAY[[#This Row],[DATE]])</f>
        <v>1900</v>
      </c>
      <c r="E1287" s="11">
        <f>(CHPP_DELAY[[#This Row],[START]]-CHPP_DELAY[[#This Row],[STOP]])*24</f>
        <v>0</v>
      </c>
      <c r="F1287" s="14" t="str" cm="1">
        <f t="array" ref="F1287">_xlfn.IFNA(_xlfn.IFS(CHPP_DELAY[[#This Row],[SCH MTN]]&lt;&gt;"","Scheduled",CHPP_DELAY[[#This Row],[UNSCH MTN]]&lt;&gt;"","Unscheduled"),"")</f>
        <v/>
      </c>
      <c r="G1287" s="26">
        <f>24*(DAY(EOMONTH(CHPP_DELAY[[#This Row],[DATE]],0)))</f>
        <v>744</v>
      </c>
      <c r="H1287" s="14">
        <v>0.85</v>
      </c>
      <c r="I1287" s="14">
        <v>0.9</v>
      </c>
      <c r="J1287" s="14"/>
      <c r="K1287" s="14"/>
      <c r="L1287" s="3"/>
      <c r="M1287" s="6"/>
      <c r="N1287" s="6"/>
      <c r="Q1287" s="19"/>
      <c r="AA1287" t="str" cm="1">
        <f t="array" ref="AA1287">_xlfn.IFS(AND(CHPP_DELAY[[#This Row],[Column1]]="",CHPP_DELAY[[#This Row],[Column2]]=""),"",CHPP_DELAY[[#This Row],[Column1]]&lt;&gt;"",CHPP_DELAY[[#This Row],[Column1]],CHPP_DELAY[[#This Row],[Column2]]&lt;&gt;"",CHPP_DELAY[[#This Row],[Column2]])</f>
        <v/>
      </c>
    </row>
    <row r="1288" spans="2:27" x14ac:dyDescent="0.25">
      <c r="B1288" s="7">
        <f>_xlfn.ISOWEEKNUM(CHPP_DELAY[[#This Row],[DATE]])</f>
        <v>52</v>
      </c>
      <c r="C1288" s="2" t="str">
        <f>UPPER(TEXT(MONTH(CHPP_DELAY[[#This Row],[DATE]])*29,"mmm"))</f>
        <v>JAN</v>
      </c>
      <c r="D1288" s="27">
        <f>YEAR(CHPP_DELAY[[#This Row],[DATE]])</f>
        <v>1900</v>
      </c>
      <c r="E1288" s="11">
        <f>(CHPP_DELAY[[#This Row],[START]]-CHPP_DELAY[[#This Row],[STOP]])*24</f>
        <v>0</v>
      </c>
      <c r="F1288" s="14" t="str" cm="1">
        <f t="array" ref="F1288">_xlfn.IFNA(_xlfn.IFS(CHPP_DELAY[[#This Row],[SCH MTN]]&lt;&gt;"","Scheduled",CHPP_DELAY[[#This Row],[UNSCH MTN]]&lt;&gt;"","Unscheduled"),"")</f>
        <v/>
      </c>
      <c r="G1288" s="26">
        <f>24*(DAY(EOMONTH(CHPP_DELAY[[#This Row],[DATE]],0)))</f>
        <v>744</v>
      </c>
      <c r="H1288" s="14">
        <v>0.85</v>
      </c>
      <c r="I1288" s="14">
        <v>0.9</v>
      </c>
      <c r="J1288" s="14"/>
      <c r="K1288" s="14"/>
      <c r="L1288" s="3"/>
      <c r="M1288" s="6"/>
      <c r="N1288" s="6"/>
      <c r="Q1288" s="19"/>
      <c r="AA1288" t="str" cm="1">
        <f t="array" ref="AA1288">_xlfn.IFS(AND(CHPP_DELAY[[#This Row],[Column1]]="",CHPP_DELAY[[#This Row],[Column2]]=""),"",CHPP_DELAY[[#This Row],[Column1]]&lt;&gt;"",CHPP_DELAY[[#This Row],[Column1]],CHPP_DELAY[[#This Row],[Column2]]&lt;&gt;"",CHPP_DELAY[[#This Row],[Column2]])</f>
        <v/>
      </c>
    </row>
    <row r="1289" spans="2:27" x14ac:dyDescent="0.25">
      <c r="B1289" s="7">
        <f>_xlfn.ISOWEEKNUM(CHPP_DELAY[[#This Row],[DATE]])</f>
        <v>52</v>
      </c>
      <c r="C1289" s="2" t="str">
        <f>UPPER(TEXT(MONTH(CHPP_DELAY[[#This Row],[DATE]])*29,"mmm"))</f>
        <v>JAN</v>
      </c>
      <c r="D1289" s="27">
        <f>YEAR(CHPP_DELAY[[#This Row],[DATE]])</f>
        <v>1900</v>
      </c>
      <c r="E1289" s="11">
        <f>(CHPP_DELAY[[#This Row],[START]]-CHPP_DELAY[[#This Row],[STOP]])*24</f>
        <v>0</v>
      </c>
      <c r="F1289" s="14" t="str" cm="1">
        <f t="array" ref="F1289">_xlfn.IFNA(_xlfn.IFS(CHPP_DELAY[[#This Row],[SCH MTN]]&lt;&gt;"","Scheduled",CHPP_DELAY[[#This Row],[UNSCH MTN]]&lt;&gt;"","Unscheduled"),"")</f>
        <v/>
      </c>
      <c r="G1289" s="26">
        <f>24*(DAY(EOMONTH(CHPP_DELAY[[#This Row],[DATE]],0)))</f>
        <v>744</v>
      </c>
      <c r="H1289" s="14">
        <v>0.85</v>
      </c>
      <c r="I1289" s="14">
        <v>0.9</v>
      </c>
      <c r="J1289" s="14"/>
      <c r="K1289" s="14"/>
      <c r="L1289" s="3"/>
      <c r="M1289" s="6"/>
      <c r="N1289" s="6"/>
      <c r="Q1289" s="19"/>
      <c r="AA1289" t="str" cm="1">
        <f t="array" ref="AA1289">_xlfn.IFS(AND(CHPP_DELAY[[#This Row],[Column1]]="",CHPP_DELAY[[#This Row],[Column2]]=""),"",CHPP_DELAY[[#This Row],[Column1]]&lt;&gt;"",CHPP_DELAY[[#This Row],[Column1]],CHPP_DELAY[[#This Row],[Column2]]&lt;&gt;"",CHPP_DELAY[[#This Row],[Column2]])</f>
        <v/>
      </c>
    </row>
    <row r="1290" spans="2:27" x14ac:dyDescent="0.25">
      <c r="B1290" s="7">
        <f>_xlfn.ISOWEEKNUM(CHPP_DELAY[[#This Row],[DATE]])</f>
        <v>52</v>
      </c>
      <c r="C1290" s="2" t="str">
        <f>UPPER(TEXT(MONTH(CHPP_DELAY[[#This Row],[DATE]])*29,"mmm"))</f>
        <v>JAN</v>
      </c>
      <c r="D1290" s="27">
        <f>YEAR(CHPP_DELAY[[#This Row],[DATE]])</f>
        <v>1900</v>
      </c>
      <c r="E1290" s="11">
        <f>(CHPP_DELAY[[#This Row],[START]]-CHPP_DELAY[[#This Row],[STOP]])*24</f>
        <v>0</v>
      </c>
      <c r="F1290" s="14" t="str" cm="1">
        <f t="array" ref="F1290">_xlfn.IFNA(_xlfn.IFS(CHPP_DELAY[[#This Row],[SCH MTN]]&lt;&gt;"","Scheduled",CHPP_DELAY[[#This Row],[UNSCH MTN]]&lt;&gt;"","Unscheduled"),"")</f>
        <v/>
      </c>
      <c r="G1290" s="26">
        <f>24*(DAY(EOMONTH(CHPP_DELAY[[#This Row],[DATE]],0)))</f>
        <v>744</v>
      </c>
      <c r="H1290" s="14">
        <v>0.85</v>
      </c>
      <c r="I1290" s="14">
        <v>0.9</v>
      </c>
      <c r="J1290" s="14"/>
      <c r="K1290" s="14"/>
      <c r="L1290" s="3"/>
      <c r="M1290" s="6"/>
      <c r="N1290" s="6"/>
      <c r="Q1290" s="19"/>
      <c r="AA1290" t="str" cm="1">
        <f t="array" ref="AA1290">_xlfn.IFS(AND(CHPP_DELAY[[#This Row],[Column1]]="",CHPP_DELAY[[#This Row],[Column2]]=""),"",CHPP_DELAY[[#This Row],[Column1]]&lt;&gt;"",CHPP_DELAY[[#This Row],[Column1]],CHPP_DELAY[[#This Row],[Column2]]&lt;&gt;"",CHPP_DELAY[[#This Row],[Column2]])</f>
        <v/>
      </c>
    </row>
    <row r="1291" spans="2:27" x14ac:dyDescent="0.25">
      <c r="B1291" s="7">
        <f>_xlfn.ISOWEEKNUM(CHPP_DELAY[[#This Row],[DATE]])</f>
        <v>52</v>
      </c>
      <c r="C1291" s="2" t="str">
        <f>UPPER(TEXT(MONTH(CHPP_DELAY[[#This Row],[DATE]])*29,"mmm"))</f>
        <v>JAN</v>
      </c>
      <c r="D1291" s="27">
        <f>YEAR(CHPP_DELAY[[#This Row],[DATE]])</f>
        <v>1900</v>
      </c>
      <c r="E1291" s="11">
        <f>(CHPP_DELAY[[#This Row],[START]]-CHPP_DELAY[[#This Row],[STOP]])*24</f>
        <v>0</v>
      </c>
      <c r="F1291" s="14" t="str" cm="1">
        <f t="array" ref="F1291">_xlfn.IFNA(_xlfn.IFS(CHPP_DELAY[[#This Row],[SCH MTN]]&lt;&gt;"","Scheduled",CHPP_DELAY[[#This Row],[UNSCH MTN]]&lt;&gt;"","Unscheduled"),"")</f>
        <v/>
      </c>
      <c r="G1291" s="26">
        <f>24*(DAY(EOMONTH(CHPP_DELAY[[#This Row],[DATE]],0)))</f>
        <v>744</v>
      </c>
      <c r="H1291" s="14">
        <v>0.85</v>
      </c>
      <c r="I1291" s="14">
        <v>0.9</v>
      </c>
      <c r="J1291" s="14"/>
      <c r="K1291" s="14"/>
      <c r="L1291" s="3"/>
      <c r="M1291" s="6"/>
      <c r="N1291" s="6"/>
      <c r="Q1291" s="19"/>
      <c r="AA1291" t="str" cm="1">
        <f t="array" ref="AA1291">_xlfn.IFS(AND(CHPP_DELAY[[#This Row],[Column1]]="",CHPP_DELAY[[#This Row],[Column2]]=""),"",CHPP_DELAY[[#This Row],[Column1]]&lt;&gt;"",CHPP_DELAY[[#This Row],[Column1]],CHPP_DELAY[[#This Row],[Column2]]&lt;&gt;"",CHPP_DELAY[[#This Row],[Column2]])</f>
        <v/>
      </c>
    </row>
    <row r="1292" spans="2:27" x14ac:dyDescent="0.25">
      <c r="B1292" s="7">
        <f>_xlfn.ISOWEEKNUM(CHPP_DELAY[[#This Row],[DATE]])</f>
        <v>52</v>
      </c>
      <c r="C1292" s="2" t="str">
        <f>UPPER(TEXT(MONTH(CHPP_DELAY[[#This Row],[DATE]])*29,"mmm"))</f>
        <v>JAN</v>
      </c>
      <c r="D1292" s="27">
        <f>YEAR(CHPP_DELAY[[#This Row],[DATE]])</f>
        <v>1900</v>
      </c>
      <c r="E1292" s="11">
        <f>(CHPP_DELAY[[#This Row],[START]]-CHPP_DELAY[[#This Row],[STOP]])*24</f>
        <v>0</v>
      </c>
      <c r="F1292" s="14" t="str" cm="1">
        <f t="array" ref="F1292">_xlfn.IFNA(_xlfn.IFS(CHPP_DELAY[[#This Row],[SCH MTN]]&lt;&gt;"","Scheduled",CHPP_DELAY[[#This Row],[UNSCH MTN]]&lt;&gt;"","Unscheduled"),"")</f>
        <v/>
      </c>
      <c r="G1292" s="26">
        <f>24*(DAY(EOMONTH(CHPP_DELAY[[#This Row],[DATE]],0)))</f>
        <v>744</v>
      </c>
      <c r="H1292" s="14">
        <v>0.85</v>
      </c>
      <c r="I1292" s="14">
        <v>0.9</v>
      </c>
      <c r="J1292" s="14"/>
      <c r="K1292" s="14"/>
      <c r="L1292" s="3"/>
      <c r="M1292" s="6"/>
      <c r="N1292" s="6"/>
      <c r="Q1292" s="19"/>
      <c r="AA1292" t="str" cm="1">
        <f t="array" ref="AA1292">_xlfn.IFS(AND(CHPP_DELAY[[#This Row],[Column1]]="",CHPP_DELAY[[#This Row],[Column2]]=""),"",CHPP_DELAY[[#This Row],[Column1]]&lt;&gt;"",CHPP_DELAY[[#This Row],[Column1]],CHPP_DELAY[[#This Row],[Column2]]&lt;&gt;"",CHPP_DELAY[[#This Row],[Column2]])</f>
        <v/>
      </c>
    </row>
    <row r="1293" spans="2:27" x14ac:dyDescent="0.25">
      <c r="B1293" s="7">
        <f>_xlfn.ISOWEEKNUM(CHPP_DELAY[[#This Row],[DATE]])</f>
        <v>52</v>
      </c>
      <c r="C1293" s="2" t="str">
        <f>UPPER(TEXT(MONTH(CHPP_DELAY[[#This Row],[DATE]])*29,"mmm"))</f>
        <v>JAN</v>
      </c>
      <c r="D1293" s="27">
        <f>YEAR(CHPP_DELAY[[#This Row],[DATE]])</f>
        <v>1900</v>
      </c>
      <c r="E1293" s="11">
        <f>(CHPP_DELAY[[#This Row],[START]]-CHPP_DELAY[[#This Row],[STOP]])*24</f>
        <v>0</v>
      </c>
      <c r="F1293" s="14" t="str" cm="1">
        <f t="array" ref="F1293">_xlfn.IFNA(_xlfn.IFS(CHPP_DELAY[[#This Row],[SCH MTN]]&lt;&gt;"","Scheduled",CHPP_DELAY[[#This Row],[UNSCH MTN]]&lt;&gt;"","Unscheduled"),"")</f>
        <v/>
      </c>
      <c r="G1293" s="26">
        <f>24*(DAY(EOMONTH(CHPP_DELAY[[#This Row],[DATE]],0)))</f>
        <v>744</v>
      </c>
      <c r="H1293" s="14">
        <v>0.85</v>
      </c>
      <c r="I1293" s="14">
        <v>0.9</v>
      </c>
      <c r="J1293" s="14"/>
      <c r="K1293" s="14"/>
      <c r="L1293" s="3"/>
      <c r="M1293" s="6"/>
      <c r="N1293" s="6"/>
      <c r="Q1293" s="19"/>
      <c r="AA1293" t="str" cm="1">
        <f t="array" ref="AA1293">_xlfn.IFS(AND(CHPP_DELAY[[#This Row],[Column1]]="",CHPP_DELAY[[#This Row],[Column2]]=""),"",CHPP_DELAY[[#This Row],[Column1]]&lt;&gt;"",CHPP_DELAY[[#This Row],[Column1]],CHPP_DELAY[[#This Row],[Column2]]&lt;&gt;"",CHPP_DELAY[[#This Row],[Column2]])</f>
        <v/>
      </c>
    </row>
    <row r="1294" spans="2:27" x14ac:dyDescent="0.25">
      <c r="B1294" s="7">
        <f>_xlfn.ISOWEEKNUM(CHPP_DELAY[[#This Row],[DATE]])</f>
        <v>52</v>
      </c>
      <c r="C1294" s="2" t="str">
        <f>UPPER(TEXT(MONTH(CHPP_DELAY[[#This Row],[DATE]])*29,"mmm"))</f>
        <v>JAN</v>
      </c>
      <c r="D1294" s="27">
        <f>YEAR(CHPP_DELAY[[#This Row],[DATE]])</f>
        <v>1900</v>
      </c>
      <c r="E1294" s="11">
        <f>(CHPP_DELAY[[#This Row],[START]]-CHPP_DELAY[[#This Row],[STOP]])*24</f>
        <v>0</v>
      </c>
      <c r="F1294" s="14" t="str" cm="1">
        <f t="array" ref="F1294">_xlfn.IFNA(_xlfn.IFS(CHPP_DELAY[[#This Row],[SCH MTN]]&lt;&gt;"","Scheduled",CHPP_DELAY[[#This Row],[UNSCH MTN]]&lt;&gt;"","Unscheduled"),"")</f>
        <v/>
      </c>
      <c r="G1294" s="26">
        <f>24*(DAY(EOMONTH(CHPP_DELAY[[#This Row],[DATE]],0)))</f>
        <v>744</v>
      </c>
      <c r="H1294" s="14">
        <v>0.85</v>
      </c>
      <c r="I1294" s="14">
        <v>0.9</v>
      </c>
      <c r="J1294" s="14"/>
      <c r="K1294" s="14"/>
      <c r="L1294" s="3"/>
      <c r="M1294" s="6"/>
      <c r="N1294" s="6"/>
      <c r="Q1294" s="19"/>
      <c r="AA1294" t="str" cm="1">
        <f t="array" ref="AA1294">_xlfn.IFS(AND(CHPP_DELAY[[#This Row],[Column1]]="",CHPP_DELAY[[#This Row],[Column2]]=""),"",CHPP_DELAY[[#This Row],[Column1]]&lt;&gt;"",CHPP_DELAY[[#This Row],[Column1]],CHPP_DELAY[[#This Row],[Column2]]&lt;&gt;"",CHPP_DELAY[[#This Row],[Column2]])</f>
        <v/>
      </c>
    </row>
    <row r="1295" spans="2:27" x14ac:dyDescent="0.25">
      <c r="B1295" s="7">
        <f>_xlfn.ISOWEEKNUM(CHPP_DELAY[[#This Row],[DATE]])</f>
        <v>52</v>
      </c>
      <c r="C1295" s="2" t="str">
        <f>UPPER(TEXT(MONTH(CHPP_DELAY[[#This Row],[DATE]])*29,"mmm"))</f>
        <v>JAN</v>
      </c>
      <c r="D1295" s="27">
        <f>YEAR(CHPP_DELAY[[#This Row],[DATE]])</f>
        <v>1900</v>
      </c>
      <c r="E1295" s="11">
        <f>(CHPP_DELAY[[#This Row],[START]]-CHPP_DELAY[[#This Row],[STOP]])*24</f>
        <v>0</v>
      </c>
      <c r="F1295" s="14" t="str" cm="1">
        <f t="array" ref="F1295">_xlfn.IFNA(_xlfn.IFS(CHPP_DELAY[[#This Row],[SCH MTN]]&lt;&gt;"","Scheduled",CHPP_DELAY[[#This Row],[UNSCH MTN]]&lt;&gt;"","Unscheduled"),"")</f>
        <v/>
      </c>
      <c r="G1295" s="26">
        <f>24*(DAY(EOMONTH(CHPP_DELAY[[#This Row],[DATE]],0)))</f>
        <v>744</v>
      </c>
      <c r="H1295" s="14">
        <v>0.85</v>
      </c>
      <c r="I1295" s="14">
        <v>0.9</v>
      </c>
      <c r="J1295" s="14"/>
      <c r="K1295" s="14"/>
      <c r="L1295" s="3"/>
      <c r="M1295" s="6"/>
      <c r="N1295" s="6"/>
      <c r="Q1295" s="19"/>
      <c r="AA1295" t="str" cm="1">
        <f t="array" ref="AA1295">_xlfn.IFS(AND(CHPP_DELAY[[#This Row],[Column1]]="",CHPP_DELAY[[#This Row],[Column2]]=""),"",CHPP_DELAY[[#This Row],[Column1]]&lt;&gt;"",CHPP_DELAY[[#This Row],[Column1]],CHPP_DELAY[[#This Row],[Column2]]&lt;&gt;"",CHPP_DELAY[[#This Row],[Column2]])</f>
        <v/>
      </c>
    </row>
    <row r="1296" spans="2:27" x14ac:dyDescent="0.25">
      <c r="B1296" s="7">
        <f>_xlfn.ISOWEEKNUM(CHPP_DELAY[[#This Row],[DATE]])</f>
        <v>52</v>
      </c>
      <c r="C1296" s="2" t="str">
        <f>UPPER(TEXT(MONTH(CHPP_DELAY[[#This Row],[DATE]])*29,"mmm"))</f>
        <v>JAN</v>
      </c>
      <c r="D1296" s="27">
        <f>YEAR(CHPP_DELAY[[#This Row],[DATE]])</f>
        <v>1900</v>
      </c>
      <c r="E1296" s="11">
        <f>(CHPP_DELAY[[#This Row],[START]]-CHPP_DELAY[[#This Row],[STOP]])*24</f>
        <v>0</v>
      </c>
      <c r="F1296" s="14" t="str" cm="1">
        <f t="array" ref="F1296">_xlfn.IFNA(_xlfn.IFS(CHPP_DELAY[[#This Row],[SCH MTN]]&lt;&gt;"","Scheduled",CHPP_DELAY[[#This Row],[UNSCH MTN]]&lt;&gt;"","Unscheduled"),"")</f>
        <v/>
      </c>
      <c r="G1296" s="26">
        <f>24*(DAY(EOMONTH(CHPP_DELAY[[#This Row],[DATE]],0)))</f>
        <v>744</v>
      </c>
      <c r="H1296" s="14">
        <v>0.85</v>
      </c>
      <c r="I1296" s="14">
        <v>0.9</v>
      </c>
      <c r="J1296" s="14"/>
      <c r="K1296" s="14"/>
      <c r="L1296" s="3"/>
      <c r="M1296" s="6"/>
      <c r="N1296" s="6"/>
      <c r="Q1296" s="19"/>
      <c r="AA1296" t="str" cm="1">
        <f t="array" ref="AA1296">_xlfn.IFS(AND(CHPP_DELAY[[#This Row],[Column1]]="",CHPP_DELAY[[#This Row],[Column2]]=""),"",CHPP_DELAY[[#This Row],[Column1]]&lt;&gt;"",CHPP_DELAY[[#This Row],[Column1]],CHPP_DELAY[[#This Row],[Column2]]&lt;&gt;"",CHPP_DELAY[[#This Row],[Column2]])</f>
        <v/>
      </c>
    </row>
    <row r="1297" spans="2:27" x14ac:dyDescent="0.25">
      <c r="B1297" s="7">
        <f>_xlfn.ISOWEEKNUM(CHPP_DELAY[[#This Row],[DATE]])</f>
        <v>52</v>
      </c>
      <c r="C1297" s="2" t="str">
        <f>UPPER(TEXT(MONTH(CHPP_DELAY[[#This Row],[DATE]])*29,"mmm"))</f>
        <v>JAN</v>
      </c>
      <c r="D1297" s="27">
        <f>YEAR(CHPP_DELAY[[#This Row],[DATE]])</f>
        <v>1900</v>
      </c>
      <c r="E1297" s="11">
        <f>(CHPP_DELAY[[#This Row],[START]]-CHPP_DELAY[[#This Row],[STOP]])*24</f>
        <v>0</v>
      </c>
      <c r="F1297" s="14" t="str" cm="1">
        <f t="array" ref="F1297">_xlfn.IFNA(_xlfn.IFS(CHPP_DELAY[[#This Row],[SCH MTN]]&lt;&gt;"","Scheduled",CHPP_DELAY[[#This Row],[UNSCH MTN]]&lt;&gt;"","Unscheduled"),"")</f>
        <v/>
      </c>
      <c r="G1297" s="26">
        <f>24*(DAY(EOMONTH(CHPP_DELAY[[#This Row],[DATE]],0)))</f>
        <v>744</v>
      </c>
      <c r="H1297" s="14">
        <v>0.85</v>
      </c>
      <c r="I1297" s="14">
        <v>0.9</v>
      </c>
      <c r="J1297" s="14"/>
      <c r="K1297" s="14"/>
      <c r="L1297" s="3"/>
      <c r="M1297" s="6"/>
      <c r="N1297" s="6"/>
      <c r="Q1297" s="19"/>
      <c r="AA1297" t="str" cm="1">
        <f t="array" ref="AA1297">_xlfn.IFS(AND(CHPP_DELAY[[#This Row],[Column1]]="",CHPP_DELAY[[#This Row],[Column2]]=""),"",CHPP_DELAY[[#This Row],[Column1]]&lt;&gt;"",CHPP_DELAY[[#This Row],[Column1]],CHPP_DELAY[[#This Row],[Column2]]&lt;&gt;"",CHPP_DELAY[[#This Row],[Column2]])</f>
        <v/>
      </c>
    </row>
    <row r="1298" spans="2:27" x14ac:dyDescent="0.25">
      <c r="B1298" s="7">
        <f>_xlfn.ISOWEEKNUM(CHPP_DELAY[[#This Row],[DATE]])</f>
        <v>52</v>
      </c>
      <c r="C1298" s="2" t="str">
        <f>UPPER(TEXT(MONTH(CHPP_DELAY[[#This Row],[DATE]])*29,"mmm"))</f>
        <v>JAN</v>
      </c>
      <c r="D1298" s="27">
        <f>YEAR(CHPP_DELAY[[#This Row],[DATE]])</f>
        <v>1900</v>
      </c>
      <c r="E1298" s="11">
        <f>(CHPP_DELAY[[#This Row],[START]]-CHPP_DELAY[[#This Row],[STOP]])*24</f>
        <v>0</v>
      </c>
      <c r="F1298" s="14" t="str" cm="1">
        <f t="array" ref="F1298">_xlfn.IFNA(_xlfn.IFS(CHPP_DELAY[[#This Row],[SCH MTN]]&lt;&gt;"","Scheduled",CHPP_DELAY[[#This Row],[UNSCH MTN]]&lt;&gt;"","Unscheduled"),"")</f>
        <v/>
      </c>
      <c r="G1298" s="26">
        <f>24*(DAY(EOMONTH(CHPP_DELAY[[#This Row],[DATE]],0)))</f>
        <v>744</v>
      </c>
      <c r="H1298" s="14">
        <v>0.85</v>
      </c>
      <c r="I1298" s="14">
        <v>0.9</v>
      </c>
      <c r="J1298" s="14"/>
      <c r="K1298" s="14"/>
      <c r="L1298" s="3"/>
      <c r="M1298" s="6"/>
      <c r="N1298" s="6"/>
      <c r="Q1298" s="19"/>
      <c r="AA1298" t="str" cm="1">
        <f t="array" ref="AA1298">_xlfn.IFS(AND(CHPP_DELAY[[#This Row],[Column1]]="",CHPP_DELAY[[#This Row],[Column2]]=""),"",CHPP_DELAY[[#This Row],[Column1]]&lt;&gt;"",CHPP_DELAY[[#This Row],[Column1]],CHPP_DELAY[[#This Row],[Column2]]&lt;&gt;"",CHPP_DELAY[[#This Row],[Column2]])</f>
        <v/>
      </c>
    </row>
    <row r="1299" spans="2:27" x14ac:dyDescent="0.25">
      <c r="B1299" s="7">
        <f>_xlfn.ISOWEEKNUM(CHPP_DELAY[[#This Row],[DATE]])</f>
        <v>52</v>
      </c>
      <c r="C1299" s="2" t="str">
        <f>UPPER(TEXT(MONTH(CHPP_DELAY[[#This Row],[DATE]])*29,"mmm"))</f>
        <v>JAN</v>
      </c>
      <c r="D1299" s="27">
        <f>YEAR(CHPP_DELAY[[#This Row],[DATE]])</f>
        <v>1900</v>
      </c>
      <c r="E1299" s="11">
        <f>(CHPP_DELAY[[#This Row],[START]]-CHPP_DELAY[[#This Row],[STOP]])*24</f>
        <v>0</v>
      </c>
      <c r="F1299" s="14" t="str" cm="1">
        <f t="array" ref="F1299">_xlfn.IFNA(_xlfn.IFS(CHPP_DELAY[[#This Row],[SCH MTN]]&lt;&gt;"","Scheduled",CHPP_DELAY[[#This Row],[UNSCH MTN]]&lt;&gt;"","Unscheduled"),"")</f>
        <v/>
      </c>
      <c r="G1299" s="26">
        <f>24*(DAY(EOMONTH(CHPP_DELAY[[#This Row],[DATE]],0)))</f>
        <v>744</v>
      </c>
      <c r="H1299" s="14">
        <v>0.85</v>
      </c>
      <c r="I1299" s="14">
        <v>0.9</v>
      </c>
      <c r="J1299" s="14"/>
      <c r="K1299" s="14"/>
      <c r="L1299" s="3"/>
      <c r="M1299" s="6"/>
      <c r="N1299" s="6"/>
      <c r="Q1299" s="19"/>
      <c r="AA1299" t="str" cm="1">
        <f t="array" ref="AA1299">_xlfn.IFS(AND(CHPP_DELAY[[#This Row],[Column1]]="",CHPP_DELAY[[#This Row],[Column2]]=""),"",CHPP_DELAY[[#This Row],[Column1]]&lt;&gt;"",CHPP_DELAY[[#This Row],[Column1]],CHPP_DELAY[[#This Row],[Column2]]&lt;&gt;"",CHPP_DELAY[[#This Row],[Column2]])</f>
        <v/>
      </c>
    </row>
    <row r="1300" spans="2:27" x14ac:dyDescent="0.25">
      <c r="B1300" s="7">
        <f>_xlfn.ISOWEEKNUM(CHPP_DELAY[[#This Row],[DATE]])</f>
        <v>52</v>
      </c>
      <c r="C1300" s="2" t="str">
        <f>UPPER(TEXT(MONTH(CHPP_DELAY[[#This Row],[DATE]])*29,"mmm"))</f>
        <v>JAN</v>
      </c>
      <c r="D1300" s="27">
        <f>YEAR(CHPP_DELAY[[#This Row],[DATE]])</f>
        <v>1900</v>
      </c>
      <c r="E1300" s="11">
        <f>(CHPP_DELAY[[#This Row],[START]]-CHPP_DELAY[[#This Row],[STOP]])*24</f>
        <v>0</v>
      </c>
      <c r="F1300" s="14" t="str" cm="1">
        <f t="array" ref="F1300">_xlfn.IFNA(_xlfn.IFS(CHPP_DELAY[[#This Row],[SCH MTN]]&lt;&gt;"","Scheduled",CHPP_DELAY[[#This Row],[UNSCH MTN]]&lt;&gt;"","Unscheduled"),"")</f>
        <v/>
      </c>
      <c r="G1300" s="26">
        <f>24*(DAY(EOMONTH(CHPP_DELAY[[#This Row],[DATE]],0)))</f>
        <v>744</v>
      </c>
      <c r="H1300" s="14">
        <v>0.85</v>
      </c>
      <c r="I1300" s="14">
        <v>0.9</v>
      </c>
      <c r="J1300" s="14"/>
      <c r="K1300" s="14"/>
      <c r="L1300" s="3"/>
      <c r="M1300" s="6"/>
      <c r="N1300" s="6"/>
      <c r="Q1300" s="19"/>
      <c r="AA1300" t="str" cm="1">
        <f t="array" ref="AA1300">_xlfn.IFS(AND(CHPP_DELAY[[#This Row],[Column1]]="",CHPP_DELAY[[#This Row],[Column2]]=""),"",CHPP_DELAY[[#This Row],[Column1]]&lt;&gt;"",CHPP_DELAY[[#This Row],[Column1]],CHPP_DELAY[[#This Row],[Column2]]&lt;&gt;"",CHPP_DELAY[[#This Row],[Column2]])</f>
        <v/>
      </c>
    </row>
    <row r="1301" spans="2:27" x14ac:dyDescent="0.25">
      <c r="B1301" s="7">
        <f>_xlfn.ISOWEEKNUM(CHPP_DELAY[[#This Row],[DATE]])</f>
        <v>52</v>
      </c>
      <c r="C1301" s="2" t="str">
        <f>UPPER(TEXT(MONTH(CHPP_DELAY[[#This Row],[DATE]])*29,"mmm"))</f>
        <v>JAN</v>
      </c>
      <c r="D1301" s="27">
        <f>YEAR(CHPP_DELAY[[#This Row],[DATE]])</f>
        <v>1900</v>
      </c>
      <c r="E1301" s="11">
        <f>(CHPP_DELAY[[#This Row],[START]]-CHPP_DELAY[[#This Row],[STOP]])*24</f>
        <v>0</v>
      </c>
      <c r="F1301" s="14" t="str" cm="1">
        <f t="array" ref="F1301">_xlfn.IFNA(_xlfn.IFS(CHPP_DELAY[[#This Row],[SCH MTN]]&lt;&gt;"","Scheduled",CHPP_DELAY[[#This Row],[UNSCH MTN]]&lt;&gt;"","Unscheduled"),"")</f>
        <v/>
      </c>
      <c r="G1301" s="26">
        <f>24*(DAY(EOMONTH(CHPP_DELAY[[#This Row],[DATE]],0)))</f>
        <v>744</v>
      </c>
      <c r="H1301" s="14">
        <v>0.85</v>
      </c>
      <c r="I1301" s="14">
        <v>0.9</v>
      </c>
      <c r="J1301" s="14"/>
      <c r="K1301" s="14"/>
      <c r="L1301" s="3"/>
      <c r="M1301" s="6"/>
      <c r="N1301" s="6"/>
      <c r="Q1301" s="19"/>
      <c r="AA1301" t="str" cm="1">
        <f t="array" ref="AA1301">_xlfn.IFS(AND(CHPP_DELAY[[#This Row],[Column1]]="",CHPP_DELAY[[#This Row],[Column2]]=""),"",CHPP_DELAY[[#This Row],[Column1]]&lt;&gt;"",CHPP_DELAY[[#This Row],[Column1]],CHPP_DELAY[[#This Row],[Column2]]&lt;&gt;"",CHPP_DELAY[[#This Row],[Column2]])</f>
        <v/>
      </c>
    </row>
    <row r="1302" spans="2:27" x14ac:dyDescent="0.25">
      <c r="B1302" s="7">
        <f>_xlfn.ISOWEEKNUM(CHPP_DELAY[[#This Row],[DATE]])</f>
        <v>52</v>
      </c>
      <c r="C1302" s="2" t="str">
        <f>UPPER(TEXT(MONTH(CHPP_DELAY[[#This Row],[DATE]])*29,"mmm"))</f>
        <v>JAN</v>
      </c>
      <c r="D1302" s="27">
        <f>YEAR(CHPP_DELAY[[#This Row],[DATE]])</f>
        <v>1900</v>
      </c>
      <c r="E1302" s="11">
        <f>(CHPP_DELAY[[#This Row],[START]]-CHPP_DELAY[[#This Row],[STOP]])*24</f>
        <v>0</v>
      </c>
      <c r="F1302" s="14" t="str" cm="1">
        <f t="array" ref="F1302">_xlfn.IFNA(_xlfn.IFS(CHPP_DELAY[[#This Row],[SCH MTN]]&lt;&gt;"","Scheduled",CHPP_DELAY[[#This Row],[UNSCH MTN]]&lt;&gt;"","Unscheduled"),"")</f>
        <v/>
      </c>
      <c r="G1302" s="26">
        <f>24*(DAY(EOMONTH(CHPP_DELAY[[#This Row],[DATE]],0)))</f>
        <v>744</v>
      </c>
      <c r="H1302" s="14">
        <v>0.85</v>
      </c>
      <c r="I1302" s="14">
        <v>0.9</v>
      </c>
      <c r="J1302" s="14"/>
      <c r="K1302" s="14"/>
      <c r="L1302" s="3"/>
      <c r="M1302" s="6"/>
      <c r="N1302" s="6"/>
      <c r="Q1302" s="19"/>
      <c r="AA1302" t="str" cm="1">
        <f t="array" ref="AA1302">_xlfn.IFS(AND(CHPP_DELAY[[#This Row],[Column1]]="",CHPP_DELAY[[#This Row],[Column2]]=""),"",CHPP_DELAY[[#This Row],[Column1]]&lt;&gt;"",CHPP_DELAY[[#This Row],[Column1]],CHPP_DELAY[[#This Row],[Column2]]&lt;&gt;"",CHPP_DELAY[[#This Row],[Column2]])</f>
        <v/>
      </c>
    </row>
    <row r="1303" spans="2:27" x14ac:dyDescent="0.25">
      <c r="B1303" s="7">
        <f>_xlfn.ISOWEEKNUM(CHPP_DELAY[[#This Row],[DATE]])</f>
        <v>52</v>
      </c>
      <c r="C1303" s="2" t="str">
        <f>UPPER(TEXT(MONTH(CHPP_DELAY[[#This Row],[DATE]])*29,"mmm"))</f>
        <v>JAN</v>
      </c>
      <c r="D1303" s="27">
        <f>YEAR(CHPP_DELAY[[#This Row],[DATE]])</f>
        <v>1900</v>
      </c>
      <c r="E1303" s="11">
        <f>(CHPP_DELAY[[#This Row],[START]]-CHPP_DELAY[[#This Row],[STOP]])*24</f>
        <v>0</v>
      </c>
      <c r="F1303" s="14" t="str" cm="1">
        <f t="array" ref="F1303">_xlfn.IFNA(_xlfn.IFS(CHPP_DELAY[[#This Row],[SCH MTN]]&lt;&gt;"","Scheduled",CHPP_DELAY[[#This Row],[UNSCH MTN]]&lt;&gt;"","Unscheduled"),"")</f>
        <v/>
      </c>
      <c r="G1303" s="26">
        <f>24*(DAY(EOMONTH(CHPP_DELAY[[#This Row],[DATE]],0)))</f>
        <v>744</v>
      </c>
      <c r="H1303" s="14">
        <v>0.85</v>
      </c>
      <c r="I1303" s="14">
        <v>0.9</v>
      </c>
      <c r="J1303" s="14"/>
      <c r="K1303" s="14"/>
      <c r="L1303" s="3"/>
      <c r="M1303" s="6"/>
      <c r="N1303" s="6"/>
      <c r="Q1303" s="19"/>
      <c r="AA1303" t="str" cm="1">
        <f t="array" ref="AA1303">_xlfn.IFS(AND(CHPP_DELAY[[#This Row],[Column1]]="",CHPP_DELAY[[#This Row],[Column2]]=""),"",CHPP_DELAY[[#This Row],[Column1]]&lt;&gt;"",CHPP_DELAY[[#This Row],[Column1]],CHPP_DELAY[[#This Row],[Column2]]&lt;&gt;"",CHPP_DELAY[[#This Row],[Column2]])</f>
        <v/>
      </c>
    </row>
    <row r="1304" spans="2:27" x14ac:dyDescent="0.25">
      <c r="B1304" s="7">
        <f>_xlfn.ISOWEEKNUM(CHPP_DELAY[[#This Row],[DATE]])</f>
        <v>52</v>
      </c>
      <c r="C1304" s="2" t="str">
        <f>UPPER(TEXT(MONTH(CHPP_DELAY[[#This Row],[DATE]])*29,"mmm"))</f>
        <v>JAN</v>
      </c>
      <c r="D1304" s="27">
        <f>YEAR(CHPP_DELAY[[#This Row],[DATE]])</f>
        <v>1900</v>
      </c>
      <c r="E1304" s="11">
        <f>(CHPP_DELAY[[#This Row],[START]]-CHPP_DELAY[[#This Row],[STOP]])*24</f>
        <v>0</v>
      </c>
      <c r="F1304" s="14" t="str" cm="1">
        <f t="array" ref="F1304">_xlfn.IFNA(_xlfn.IFS(CHPP_DELAY[[#This Row],[SCH MTN]]&lt;&gt;"","Scheduled",CHPP_DELAY[[#This Row],[UNSCH MTN]]&lt;&gt;"","Unscheduled"),"")</f>
        <v/>
      </c>
      <c r="G1304" s="26">
        <f>24*(DAY(EOMONTH(CHPP_DELAY[[#This Row],[DATE]],0)))</f>
        <v>744</v>
      </c>
      <c r="H1304" s="14">
        <v>0.85</v>
      </c>
      <c r="I1304" s="14">
        <v>0.9</v>
      </c>
      <c r="J1304" s="14"/>
      <c r="K1304" s="14"/>
      <c r="L1304" s="3"/>
      <c r="M1304" s="6"/>
      <c r="N1304" s="6"/>
      <c r="Q1304" s="19"/>
      <c r="AA1304" t="str" cm="1">
        <f t="array" ref="AA1304">_xlfn.IFS(AND(CHPP_DELAY[[#This Row],[Column1]]="",CHPP_DELAY[[#This Row],[Column2]]=""),"",CHPP_DELAY[[#This Row],[Column1]]&lt;&gt;"",CHPP_DELAY[[#This Row],[Column1]],CHPP_DELAY[[#This Row],[Column2]]&lt;&gt;"",CHPP_DELAY[[#This Row],[Column2]])</f>
        <v/>
      </c>
    </row>
    <row r="1305" spans="2:27" x14ac:dyDescent="0.25">
      <c r="B1305" s="7">
        <f>_xlfn.ISOWEEKNUM(CHPP_DELAY[[#This Row],[DATE]])</f>
        <v>52</v>
      </c>
      <c r="C1305" s="2" t="str">
        <f>UPPER(TEXT(MONTH(CHPP_DELAY[[#This Row],[DATE]])*29,"mmm"))</f>
        <v>JAN</v>
      </c>
      <c r="D1305" s="27">
        <f>YEAR(CHPP_DELAY[[#This Row],[DATE]])</f>
        <v>1900</v>
      </c>
      <c r="E1305" s="11">
        <f>(CHPP_DELAY[[#This Row],[START]]-CHPP_DELAY[[#This Row],[STOP]])*24</f>
        <v>0</v>
      </c>
      <c r="F1305" s="14" t="str" cm="1">
        <f t="array" ref="F1305">_xlfn.IFNA(_xlfn.IFS(CHPP_DELAY[[#This Row],[SCH MTN]]&lt;&gt;"","Scheduled",CHPP_DELAY[[#This Row],[UNSCH MTN]]&lt;&gt;"","Unscheduled"),"")</f>
        <v/>
      </c>
      <c r="G1305" s="26">
        <f>24*(DAY(EOMONTH(CHPP_DELAY[[#This Row],[DATE]],0)))</f>
        <v>744</v>
      </c>
      <c r="H1305" s="14">
        <v>0.85</v>
      </c>
      <c r="I1305" s="14">
        <v>0.9</v>
      </c>
      <c r="J1305" s="14"/>
      <c r="K1305" s="14"/>
      <c r="L1305" s="3"/>
      <c r="M1305" s="6"/>
      <c r="N1305" s="6"/>
      <c r="Q1305" s="19"/>
      <c r="AA1305" t="str" cm="1">
        <f t="array" ref="AA1305">_xlfn.IFS(AND(CHPP_DELAY[[#This Row],[Column1]]="",CHPP_DELAY[[#This Row],[Column2]]=""),"",CHPP_DELAY[[#This Row],[Column1]]&lt;&gt;"",CHPP_DELAY[[#This Row],[Column1]],CHPP_DELAY[[#This Row],[Column2]]&lt;&gt;"",CHPP_DELAY[[#This Row],[Column2]])</f>
        <v/>
      </c>
    </row>
    <row r="1306" spans="2:27" x14ac:dyDescent="0.25">
      <c r="B1306" s="7">
        <f>_xlfn.ISOWEEKNUM(CHPP_DELAY[[#This Row],[DATE]])</f>
        <v>52</v>
      </c>
      <c r="C1306" s="2" t="str">
        <f>UPPER(TEXT(MONTH(CHPP_DELAY[[#This Row],[DATE]])*29,"mmm"))</f>
        <v>JAN</v>
      </c>
      <c r="D1306" s="27">
        <f>YEAR(CHPP_DELAY[[#This Row],[DATE]])</f>
        <v>1900</v>
      </c>
      <c r="E1306" s="11">
        <f>(CHPP_DELAY[[#This Row],[START]]-CHPP_DELAY[[#This Row],[STOP]])*24</f>
        <v>0</v>
      </c>
      <c r="F1306" s="14" t="str" cm="1">
        <f t="array" ref="F1306">_xlfn.IFNA(_xlfn.IFS(CHPP_DELAY[[#This Row],[SCH MTN]]&lt;&gt;"","Scheduled",CHPP_DELAY[[#This Row],[UNSCH MTN]]&lt;&gt;"","Unscheduled"),"")</f>
        <v/>
      </c>
      <c r="G1306" s="26">
        <f>24*(DAY(EOMONTH(CHPP_DELAY[[#This Row],[DATE]],0)))</f>
        <v>744</v>
      </c>
      <c r="H1306" s="14">
        <v>0.85</v>
      </c>
      <c r="I1306" s="14">
        <v>0.9</v>
      </c>
      <c r="J1306" s="14"/>
      <c r="K1306" s="14"/>
      <c r="L1306" s="3"/>
      <c r="M1306" s="6"/>
      <c r="N1306" s="6"/>
      <c r="Q1306" s="19"/>
      <c r="AA1306" t="str" cm="1">
        <f t="array" ref="AA1306">_xlfn.IFS(AND(CHPP_DELAY[[#This Row],[Column1]]="",CHPP_DELAY[[#This Row],[Column2]]=""),"",CHPP_DELAY[[#This Row],[Column1]]&lt;&gt;"",CHPP_DELAY[[#This Row],[Column1]],CHPP_DELAY[[#This Row],[Column2]]&lt;&gt;"",CHPP_DELAY[[#This Row],[Column2]])</f>
        <v/>
      </c>
    </row>
    <row r="1307" spans="2:27" x14ac:dyDescent="0.25">
      <c r="B1307" s="7">
        <f>_xlfn.ISOWEEKNUM(CHPP_DELAY[[#This Row],[DATE]])</f>
        <v>52</v>
      </c>
      <c r="C1307" s="2" t="str">
        <f>UPPER(TEXT(MONTH(CHPP_DELAY[[#This Row],[DATE]])*29,"mmm"))</f>
        <v>JAN</v>
      </c>
      <c r="D1307" s="27">
        <f>YEAR(CHPP_DELAY[[#This Row],[DATE]])</f>
        <v>1900</v>
      </c>
      <c r="E1307" s="11">
        <f>(CHPP_DELAY[[#This Row],[START]]-CHPP_DELAY[[#This Row],[STOP]])*24</f>
        <v>0</v>
      </c>
      <c r="F1307" s="14" t="str" cm="1">
        <f t="array" ref="F1307">_xlfn.IFNA(_xlfn.IFS(CHPP_DELAY[[#This Row],[SCH MTN]]&lt;&gt;"","Scheduled",CHPP_DELAY[[#This Row],[UNSCH MTN]]&lt;&gt;"","Unscheduled"),"")</f>
        <v/>
      </c>
      <c r="G1307" s="26">
        <f>24*(DAY(EOMONTH(CHPP_DELAY[[#This Row],[DATE]],0)))</f>
        <v>744</v>
      </c>
      <c r="H1307" s="14">
        <v>0.85</v>
      </c>
      <c r="I1307" s="14">
        <v>0.9</v>
      </c>
      <c r="J1307" s="14"/>
      <c r="K1307" s="14"/>
      <c r="L1307" s="3"/>
      <c r="M1307" s="6"/>
      <c r="N1307" s="6"/>
      <c r="Q1307" s="19"/>
      <c r="AA1307" t="str" cm="1">
        <f t="array" ref="AA1307">_xlfn.IFS(AND(CHPP_DELAY[[#This Row],[Column1]]="",CHPP_DELAY[[#This Row],[Column2]]=""),"",CHPP_DELAY[[#This Row],[Column1]]&lt;&gt;"",CHPP_DELAY[[#This Row],[Column1]],CHPP_DELAY[[#This Row],[Column2]]&lt;&gt;"",CHPP_DELAY[[#This Row],[Column2]])</f>
        <v/>
      </c>
    </row>
    <row r="1308" spans="2:27" x14ac:dyDescent="0.25">
      <c r="B1308" s="7">
        <f>_xlfn.ISOWEEKNUM(CHPP_DELAY[[#This Row],[DATE]])</f>
        <v>52</v>
      </c>
      <c r="C1308" s="2" t="str">
        <f>UPPER(TEXT(MONTH(CHPP_DELAY[[#This Row],[DATE]])*29,"mmm"))</f>
        <v>JAN</v>
      </c>
      <c r="D1308" s="27">
        <f>YEAR(CHPP_DELAY[[#This Row],[DATE]])</f>
        <v>1900</v>
      </c>
      <c r="E1308" s="11">
        <f>(CHPP_DELAY[[#This Row],[START]]-CHPP_DELAY[[#This Row],[STOP]])*24</f>
        <v>0</v>
      </c>
      <c r="F1308" s="14" t="str" cm="1">
        <f t="array" ref="F1308">_xlfn.IFNA(_xlfn.IFS(CHPP_DELAY[[#This Row],[SCH MTN]]&lt;&gt;"","Scheduled",CHPP_DELAY[[#This Row],[UNSCH MTN]]&lt;&gt;"","Unscheduled"),"")</f>
        <v/>
      </c>
      <c r="G1308" s="26">
        <f>24*(DAY(EOMONTH(CHPP_DELAY[[#This Row],[DATE]],0)))</f>
        <v>744</v>
      </c>
      <c r="H1308" s="14">
        <v>0.85</v>
      </c>
      <c r="I1308" s="14">
        <v>0.9</v>
      </c>
      <c r="J1308" s="14"/>
      <c r="K1308" s="14"/>
      <c r="L1308" s="3"/>
      <c r="M1308" s="6"/>
      <c r="N1308" s="6"/>
      <c r="Q1308" s="19"/>
      <c r="AA1308" t="str" cm="1">
        <f t="array" ref="AA1308">_xlfn.IFS(AND(CHPP_DELAY[[#This Row],[Column1]]="",CHPP_DELAY[[#This Row],[Column2]]=""),"",CHPP_DELAY[[#This Row],[Column1]]&lt;&gt;"",CHPP_DELAY[[#This Row],[Column1]],CHPP_DELAY[[#This Row],[Column2]]&lt;&gt;"",CHPP_DELAY[[#This Row],[Column2]])</f>
        <v/>
      </c>
    </row>
    <row r="1309" spans="2:27" x14ac:dyDescent="0.25">
      <c r="B1309" s="7">
        <f>_xlfn.ISOWEEKNUM(CHPP_DELAY[[#This Row],[DATE]])</f>
        <v>52</v>
      </c>
      <c r="C1309" s="2" t="str">
        <f>UPPER(TEXT(MONTH(CHPP_DELAY[[#This Row],[DATE]])*29,"mmm"))</f>
        <v>JAN</v>
      </c>
      <c r="D1309" s="27">
        <f>YEAR(CHPP_DELAY[[#This Row],[DATE]])</f>
        <v>1900</v>
      </c>
      <c r="E1309" s="11">
        <f>(CHPP_DELAY[[#This Row],[START]]-CHPP_DELAY[[#This Row],[STOP]])*24</f>
        <v>0</v>
      </c>
      <c r="F1309" s="14" t="str" cm="1">
        <f t="array" ref="F1309">_xlfn.IFNA(_xlfn.IFS(CHPP_DELAY[[#This Row],[SCH MTN]]&lt;&gt;"","Scheduled",CHPP_DELAY[[#This Row],[UNSCH MTN]]&lt;&gt;"","Unscheduled"),"")</f>
        <v/>
      </c>
      <c r="G1309" s="26">
        <f>24*(DAY(EOMONTH(CHPP_DELAY[[#This Row],[DATE]],0)))</f>
        <v>744</v>
      </c>
      <c r="H1309" s="14">
        <v>0.85</v>
      </c>
      <c r="I1309" s="14">
        <v>0.9</v>
      </c>
      <c r="J1309" s="14"/>
      <c r="K1309" s="14"/>
      <c r="L1309" s="3"/>
      <c r="M1309" s="6"/>
      <c r="N1309" s="6"/>
      <c r="Q1309" s="19"/>
      <c r="AA1309" t="str" cm="1">
        <f t="array" ref="AA1309">_xlfn.IFS(AND(CHPP_DELAY[[#This Row],[Column1]]="",CHPP_DELAY[[#This Row],[Column2]]=""),"",CHPP_DELAY[[#This Row],[Column1]]&lt;&gt;"",CHPP_DELAY[[#This Row],[Column1]],CHPP_DELAY[[#This Row],[Column2]]&lt;&gt;"",CHPP_DELAY[[#This Row],[Column2]])</f>
        <v/>
      </c>
    </row>
    <row r="1310" spans="2:27" x14ac:dyDescent="0.25">
      <c r="B1310" s="7">
        <f>_xlfn.ISOWEEKNUM(CHPP_DELAY[[#This Row],[DATE]])</f>
        <v>52</v>
      </c>
      <c r="C1310" s="2" t="str">
        <f>UPPER(TEXT(MONTH(CHPP_DELAY[[#This Row],[DATE]])*29,"mmm"))</f>
        <v>JAN</v>
      </c>
      <c r="D1310" s="27">
        <f>YEAR(CHPP_DELAY[[#This Row],[DATE]])</f>
        <v>1900</v>
      </c>
      <c r="E1310" s="11">
        <f>(CHPP_DELAY[[#This Row],[START]]-CHPP_DELAY[[#This Row],[STOP]])*24</f>
        <v>0</v>
      </c>
      <c r="F1310" s="14" t="str" cm="1">
        <f t="array" ref="F1310">_xlfn.IFNA(_xlfn.IFS(CHPP_DELAY[[#This Row],[SCH MTN]]&lt;&gt;"","Scheduled",CHPP_DELAY[[#This Row],[UNSCH MTN]]&lt;&gt;"","Unscheduled"),"")</f>
        <v/>
      </c>
      <c r="G1310" s="26">
        <f>24*(DAY(EOMONTH(CHPP_DELAY[[#This Row],[DATE]],0)))</f>
        <v>744</v>
      </c>
      <c r="H1310" s="14">
        <v>0.85</v>
      </c>
      <c r="I1310" s="14">
        <v>0.9</v>
      </c>
      <c r="J1310" s="14"/>
      <c r="K1310" s="14"/>
      <c r="L1310" s="3"/>
      <c r="M1310" s="6"/>
      <c r="N1310" s="6"/>
      <c r="Q1310" s="19"/>
      <c r="AA1310" t="str" cm="1">
        <f t="array" ref="AA1310">_xlfn.IFS(AND(CHPP_DELAY[[#This Row],[Column1]]="",CHPP_DELAY[[#This Row],[Column2]]=""),"",CHPP_DELAY[[#This Row],[Column1]]&lt;&gt;"",CHPP_DELAY[[#This Row],[Column1]],CHPP_DELAY[[#This Row],[Column2]]&lt;&gt;"",CHPP_DELAY[[#This Row],[Column2]])</f>
        <v/>
      </c>
    </row>
    <row r="1311" spans="2:27" x14ac:dyDescent="0.25">
      <c r="B1311" s="7">
        <f>_xlfn.ISOWEEKNUM(CHPP_DELAY[[#This Row],[DATE]])</f>
        <v>52</v>
      </c>
      <c r="C1311" s="2" t="str">
        <f>UPPER(TEXT(MONTH(CHPP_DELAY[[#This Row],[DATE]])*29,"mmm"))</f>
        <v>JAN</v>
      </c>
      <c r="D1311" s="27">
        <f>YEAR(CHPP_DELAY[[#This Row],[DATE]])</f>
        <v>1900</v>
      </c>
      <c r="E1311" s="11">
        <f>(CHPP_DELAY[[#This Row],[START]]-CHPP_DELAY[[#This Row],[STOP]])*24</f>
        <v>0</v>
      </c>
      <c r="F1311" s="14" t="str" cm="1">
        <f t="array" ref="F1311">_xlfn.IFNA(_xlfn.IFS(CHPP_DELAY[[#This Row],[SCH MTN]]&lt;&gt;"","Scheduled",CHPP_DELAY[[#This Row],[UNSCH MTN]]&lt;&gt;"","Unscheduled"),"")</f>
        <v/>
      </c>
      <c r="G1311" s="26">
        <f>24*(DAY(EOMONTH(CHPP_DELAY[[#This Row],[DATE]],0)))</f>
        <v>744</v>
      </c>
      <c r="H1311" s="14">
        <v>0.85</v>
      </c>
      <c r="I1311" s="14">
        <v>0.9</v>
      </c>
      <c r="J1311" s="14"/>
      <c r="K1311" s="14"/>
      <c r="L1311" s="3"/>
      <c r="M1311" s="6"/>
      <c r="N1311" s="6"/>
      <c r="Q1311" s="19"/>
      <c r="AA1311" t="str" cm="1">
        <f t="array" ref="AA1311">_xlfn.IFS(AND(CHPP_DELAY[[#This Row],[Column1]]="",CHPP_DELAY[[#This Row],[Column2]]=""),"",CHPP_DELAY[[#This Row],[Column1]]&lt;&gt;"",CHPP_DELAY[[#This Row],[Column1]],CHPP_DELAY[[#This Row],[Column2]]&lt;&gt;"",CHPP_DELAY[[#This Row],[Column2]])</f>
        <v/>
      </c>
    </row>
    <row r="1312" spans="2:27" x14ac:dyDescent="0.25">
      <c r="B1312" s="7">
        <f>_xlfn.ISOWEEKNUM(CHPP_DELAY[[#This Row],[DATE]])</f>
        <v>52</v>
      </c>
      <c r="C1312" s="2" t="str">
        <f>UPPER(TEXT(MONTH(CHPP_DELAY[[#This Row],[DATE]])*29,"mmm"))</f>
        <v>JAN</v>
      </c>
      <c r="D1312" s="27">
        <f>YEAR(CHPP_DELAY[[#This Row],[DATE]])</f>
        <v>1900</v>
      </c>
      <c r="E1312" s="11">
        <f>(CHPP_DELAY[[#This Row],[START]]-CHPP_DELAY[[#This Row],[STOP]])*24</f>
        <v>0</v>
      </c>
      <c r="F1312" s="14" t="str" cm="1">
        <f t="array" ref="F1312">_xlfn.IFNA(_xlfn.IFS(CHPP_DELAY[[#This Row],[SCH MTN]]&lt;&gt;"","Scheduled",CHPP_DELAY[[#This Row],[UNSCH MTN]]&lt;&gt;"","Unscheduled"),"")</f>
        <v/>
      </c>
      <c r="G1312" s="26">
        <f>24*(DAY(EOMONTH(CHPP_DELAY[[#This Row],[DATE]],0)))</f>
        <v>744</v>
      </c>
      <c r="H1312" s="14">
        <v>0.85</v>
      </c>
      <c r="I1312" s="14">
        <v>0.9</v>
      </c>
      <c r="J1312" s="14"/>
      <c r="K1312" s="14"/>
      <c r="L1312" s="3"/>
      <c r="M1312" s="6"/>
      <c r="N1312" s="6"/>
      <c r="Q1312" s="19"/>
      <c r="AA1312" t="str" cm="1">
        <f t="array" ref="AA1312">_xlfn.IFS(AND(CHPP_DELAY[[#This Row],[Column1]]="",CHPP_DELAY[[#This Row],[Column2]]=""),"",CHPP_DELAY[[#This Row],[Column1]]&lt;&gt;"",CHPP_DELAY[[#This Row],[Column1]],CHPP_DELAY[[#This Row],[Column2]]&lt;&gt;"",CHPP_DELAY[[#This Row],[Column2]])</f>
        <v/>
      </c>
    </row>
    <row r="1313" spans="2:27" x14ac:dyDescent="0.25">
      <c r="B1313" s="7">
        <f>_xlfn.ISOWEEKNUM(CHPP_DELAY[[#This Row],[DATE]])</f>
        <v>52</v>
      </c>
      <c r="C1313" s="2" t="str">
        <f>UPPER(TEXT(MONTH(CHPP_DELAY[[#This Row],[DATE]])*29,"mmm"))</f>
        <v>JAN</v>
      </c>
      <c r="D1313" s="27">
        <f>YEAR(CHPP_DELAY[[#This Row],[DATE]])</f>
        <v>1900</v>
      </c>
      <c r="E1313" s="11">
        <f>(CHPP_DELAY[[#This Row],[START]]-CHPP_DELAY[[#This Row],[STOP]])*24</f>
        <v>0</v>
      </c>
      <c r="F1313" s="14" t="str" cm="1">
        <f t="array" ref="F1313">_xlfn.IFNA(_xlfn.IFS(CHPP_DELAY[[#This Row],[SCH MTN]]&lt;&gt;"","Scheduled",CHPP_DELAY[[#This Row],[UNSCH MTN]]&lt;&gt;"","Unscheduled"),"")</f>
        <v/>
      </c>
      <c r="G1313" s="26">
        <f>24*(DAY(EOMONTH(CHPP_DELAY[[#This Row],[DATE]],0)))</f>
        <v>744</v>
      </c>
      <c r="H1313" s="14">
        <v>0.85</v>
      </c>
      <c r="I1313" s="14">
        <v>0.9</v>
      </c>
      <c r="J1313" s="14"/>
      <c r="K1313" s="14"/>
      <c r="L1313" s="3"/>
      <c r="M1313" s="6"/>
      <c r="N1313" s="6"/>
      <c r="Q1313" s="19"/>
      <c r="AA1313" t="str" cm="1">
        <f t="array" ref="AA1313">_xlfn.IFS(AND(CHPP_DELAY[[#This Row],[Column1]]="",CHPP_DELAY[[#This Row],[Column2]]=""),"",CHPP_DELAY[[#This Row],[Column1]]&lt;&gt;"",CHPP_DELAY[[#This Row],[Column1]],CHPP_DELAY[[#This Row],[Column2]]&lt;&gt;"",CHPP_DELAY[[#This Row],[Column2]])</f>
        <v/>
      </c>
    </row>
    <row r="1314" spans="2:27" x14ac:dyDescent="0.25">
      <c r="B1314" s="7">
        <f>_xlfn.ISOWEEKNUM(CHPP_DELAY[[#This Row],[DATE]])</f>
        <v>52</v>
      </c>
      <c r="C1314" s="2" t="str">
        <f>UPPER(TEXT(MONTH(CHPP_DELAY[[#This Row],[DATE]])*29,"mmm"))</f>
        <v>JAN</v>
      </c>
      <c r="D1314" s="27">
        <f>YEAR(CHPP_DELAY[[#This Row],[DATE]])</f>
        <v>1900</v>
      </c>
      <c r="E1314" s="11">
        <f>(CHPP_DELAY[[#This Row],[START]]-CHPP_DELAY[[#This Row],[STOP]])*24</f>
        <v>0</v>
      </c>
      <c r="F1314" s="14" t="str" cm="1">
        <f t="array" ref="F1314">_xlfn.IFNA(_xlfn.IFS(CHPP_DELAY[[#This Row],[SCH MTN]]&lt;&gt;"","Scheduled",CHPP_DELAY[[#This Row],[UNSCH MTN]]&lt;&gt;"","Unscheduled"),"")</f>
        <v/>
      </c>
      <c r="G1314" s="26">
        <f>24*(DAY(EOMONTH(CHPP_DELAY[[#This Row],[DATE]],0)))</f>
        <v>744</v>
      </c>
      <c r="H1314" s="14">
        <v>0.85</v>
      </c>
      <c r="I1314" s="14">
        <v>0.9</v>
      </c>
      <c r="J1314" s="14"/>
      <c r="K1314" s="14"/>
      <c r="L1314" s="3"/>
      <c r="M1314" s="6"/>
      <c r="N1314" s="6"/>
      <c r="Q1314" s="19"/>
      <c r="AA1314" t="str" cm="1">
        <f t="array" ref="AA1314">_xlfn.IFS(AND(CHPP_DELAY[[#This Row],[Column1]]="",CHPP_DELAY[[#This Row],[Column2]]=""),"",CHPP_DELAY[[#This Row],[Column1]]&lt;&gt;"",CHPP_DELAY[[#This Row],[Column1]],CHPP_DELAY[[#This Row],[Column2]]&lt;&gt;"",CHPP_DELAY[[#This Row],[Column2]])</f>
        <v/>
      </c>
    </row>
    <row r="1315" spans="2:27" x14ac:dyDescent="0.25">
      <c r="B1315" s="7">
        <f>_xlfn.ISOWEEKNUM(CHPP_DELAY[[#This Row],[DATE]])</f>
        <v>52</v>
      </c>
      <c r="C1315" s="2" t="str">
        <f>UPPER(TEXT(MONTH(CHPP_DELAY[[#This Row],[DATE]])*29,"mmm"))</f>
        <v>JAN</v>
      </c>
      <c r="D1315" s="27">
        <f>YEAR(CHPP_DELAY[[#This Row],[DATE]])</f>
        <v>1900</v>
      </c>
      <c r="E1315" s="11">
        <f>(CHPP_DELAY[[#This Row],[START]]-CHPP_DELAY[[#This Row],[STOP]])*24</f>
        <v>0</v>
      </c>
      <c r="F1315" s="14" t="str" cm="1">
        <f t="array" ref="F1315">_xlfn.IFNA(_xlfn.IFS(CHPP_DELAY[[#This Row],[SCH MTN]]&lt;&gt;"","Scheduled",CHPP_DELAY[[#This Row],[UNSCH MTN]]&lt;&gt;"","Unscheduled"),"")</f>
        <v/>
      </c>
      <c r="G1315" s="26">
        <f>24*(DAY(EOMONTH(CHPP_DELAY[[#This Row],[DATE]],0)))</f>
        <v>744</v>
      </c>
      <c r="H1315" s="14">
        <v>0.85</v>
      </c>
      <c r="I1315" s="14">
        <v>0.9</v>
      </c>
      <c r="J1315" s="14"/>
      <c r="K1315" s="14"/>
      <c r="L1315" s="3"/>
      <c r="M1315" s="6"/>
      <c r="N1315" s="6"/>
      <c r="Q1315" s="19"/>
      <c r="AA1315" t="str" cm="1">
        <f t="array" ref="AA1315">_xlfn.IFS(AND(CHPP_DELAY[[#This Row],[Column1]]="",CHPP_DELAY[[#This Row],[Column2]]=""),"",CHPP_DELAY[[#This Row],[Column1]]&lt;&gt;"",CHPP_DELAY[[#This Row],[Column1]],CHPP_DELAY[[#This Row],[Column2]]&lt;&gt;"",CHPP_DELAY[[#This Row],[Column2]])</f>
        <v/>
      </c>
    </row>
    <row r="1316" spans="2:27" x14ac:dyDescent="0.25">
      <c r="B1316" s="7">
        <f>_xlfn.ISOWEEKNUM(CHPP_DELAY[[#This Row],[DATE]])</f>
        <v>52</v>
      </c>
      <c r="C1316" s="2" t="str">
        <f>UPPER(TEXT(MONTH(CHPP_DELAY[[#This Row],[DATE]])*29,"mmm"))</f>
        <v>JAN</v>
      </c>
      <c r="D1316" s="27">
        <f>YEAR(CHPP_DELAY[[#This Row],[DATE]])</f>
        <v>1900</v>
      </c>
      <c r="E1316" s="11">
        <f>(CHPP_DELAY[[#This Row],[START]]-CHPP_DELAY[[#This Row],[STOP]])*24</f>
        <v>0</v>
      </c>
      <c r="F1316" s="14" t="str" cm="1">
        <f t="array" ref="F1316">_xlfn.IFNA(_xlfn.IFS(CHPP_DELAY[[#This Row],[SCH MTN]]&lt;&gt;"","Scheduled",CHPP_DELAY[[#This Row],[UNSCH MTN]]&lt;&gt;"","Unscheduled"),"")</f>
        <v/>
      </c>
      <c r="G1316" s="26">
        <f>24*(DAY(EOMONTH(CHPP_DELAY[[#This Row],[DATE]],0)))</f>
        <v>744</v>
      </c>
      <c r="H1316" s="14">
        <v>0.85</v>
      </c>
      <c r="I1316" s="14">
        <v>0.9</v>
      </c>
      <c r="J1316" s="14"/>
      <c r="K1316" s="14"/>
      <c r="L1316" s="3"/>
      <c r="M1316" s="6"/>
      <c r="N1316" s="6"/>
      <c r="Q1316" s="19"/>
      <c r="AA1316" t="str" cm="1">
        <f t="array" ref="AA1316">_xlfn.IFS(AND(CHPP_DELAY[[#This Row],[Column1]]="",CHPP_DELAY[[#This Row],[Column2]]=""),"",CHPP_DELAY[[#This Row],[Column1]]&lt;&gt;"",CHPP_DELAY[[#This Row],[Column1]],CHPP_DELAY[[#This Row],[Column2]]&lt;&gt;"",CHPP_DELAY[[#This Row],[Column2]])</f>
        <v/>
      </c>
    </row>
    <row r="1317" spans="2:27" x14ac:dyDescent="0.25">
      <c r="B1317" s="7">
        <f>_xlfn.ISOWEEKNUM(CHPP_DELAY[[#This Row],[DATE]])</f>
        <v>52</v>
      </c>
      <c r="C1317" s="2" t="str">
        <f>UPPER(TEXT(MONTH(CHPP_DELAY[[#This Row],[DATE]])*29,"mmm"))</f>
        <v>JAN</v>
      </c>
      <c r="D1317" s="27">
        <f>YEAR(CHPP_DELAY[[#This Row],[DATE]])</f>
        <v>1900</v>
      </c>
      <c r="E1317" s="11">
        <f>(CHPP_DELAY[[#This Row],[START]]-CHPP_DELAY[[#This Row],[STOP]])*24</f>
        <v>0</v>
      </c>
      <c r="F1317" s="14" t="str" cm="1">
        <f t="array" ref="F1317">_xlfn.IFNA(_xlfn.IFS(CHPP_DELAY[[#This Row],[SCH MTN]]&lt;&gt;"","Scheduled",CHPP_DELAY[[#This Row],[UNSCH MTN]]&lt;&gt;"","Unscheduled"),"")</f>
        <v/>
      </c>
      <c r="G1317" s="26">
        <f>24*(DAY(EOMONTH(CHPP_DELAY[[#This Row],[DATE]],0)))</f>
        <v>744</v>
      </c>
      <c r="H1317" s="14">
        <v>0.85</v>
      </c>
      <c r="I1317" s="14">
        <v>0.9</v>
      </c>
      <c r="J1317" s="14"/>
      <c r="K1317" s="14"/>
      <c r="L1317" s="3"/>
      <c r="M1317" s="6"/>
      <c r="N1317" s="6"/>
      <c r="Q1317" s="19"/>
      <c r="AA1317" t="str" cm="1">
        <f t="array" ref="AA1317">_xlfn.IFS(AND(CHPP_DELAY[[#This Row],[Column1]]="",CHPP_DELAY[[#This Row],[Column2]]=""),"",CHPP_DELAY[[#This Row],[Column1]]&lt;&gt;"",CHPP_DELAY[[#This Row],[Column1]],CHPP_DELAY[[#This Row],[Column2]]&lt;&gt;"",CHPP_DELAY[[#This Row],[Column2]])</f>
        <v/>
      </c>
    </row>
    <row r="1318" spans="2:27" x14ac:dyDescent="0.25">
      <c r="B1318" s="7">
        <f>_xlfn.ISOWEEKNUM(CHPP_DELAY[[#This Row],[DATE]])</f>
        <v>52</v>
      </c>
      <c r="C1318" s="2" t="str">
        <f>UPPER(TEXT(MONTH(CHPP_DELAY[[#This Row],[DATE]])*29,"mmm"))</f>
        <v>JAN</v>
      </c>
      <c r="D1318" s="27">
        <f>YEAR(CHPP_DELAY[[#This Row],[DATE]])</f>
        <v>1900</v>
      </c>
      <c r="E1318" s="11">
        <f>(CHPP_DELAY[[#This Row],[START]]-CHPP_DELAY[[#This Row],[STOP]])*24</f>
        <v>0</v>
      </c>
      <c r="F1318" s="14" t="str" cm="1">
        <f t="array" ref="F1318">_xlfn.IFNA(_xlfn.IFS(CHPP_DELAY[[#This Row],[SCH MTN]]&lt;&gt;"","Scheduled",CHPP_DELAY[[#This Row],[UNSCH MTN]]&lt;&gt;"","Unscheduled"),"")</f>
        <v/>
      </c>
      <c r="G1318" s="26">
        <f>24*(DAY(EOMONTH(CHPP_DELAY[[#This Row],[DATE]],0)))</f>
        <v>744</v>
      </c>
      <c r="H1318" s="14">
        <v>0.85</v>
      </c>
      <c r="I1318" s="14">
        <v>0.9</v>
      </c>
      <c r="J1318" s="14"/>
      <c r="K1318" s="14"/>
      <c r="L1318" s="3"/>
      <c r="M1318" s="6"/>
      <c r="N1318" s="6"/>
      <c r="Q1318" s="19"/>
      <c r="AA1318" t="str" cm="1">
        <f t="array" ref="AA1318">_xlfn.IFS(AND(CHPP_DELAY[[#This Row],[Column1]]="",CHPP_DELAY[[#This Row],[Column2]]=""),"",CHPP_DELAY[[#This Row],[Column1]]&lt;&gt;"",CHPP_DELAY[[#This Row],[Column1]],CHPP_DELAY[[#This Row],[Column2]]&lt;&gt;"",CHPP_DELAY[[#This Row],[Column2]])</f>
        <v/>
      </c>
    </row>
    <row r="1319" spans="2:27" x14ac:dyDescent="0.25">
      <c r="B1319" s="7">
        <f>_xlfn.ISOWEEKNUM(CHPP_DELAY[[#This Row],[DATE]])</f>
        <v>52</v>
      </c>
      <c r="C1319" s="2" t="str">
        <f>UPPER(TEXT(MONTH(CHPP_DELAY[[#This Row],[DATE]])*29,"mmm"))</f>
        <v>JAN</v>
      </c>
      <c r="D1319" s="27">
        <f>YEAR(CHPP_DELAY[[#This Row],[DATE]])</f>
        <v>1900</v>
      </c>
      <c r="E1319" s="11">
        <f>(CHPP_DELAY[[#This Row],[START]]-CHPP_DELAY[[#This Row],[STOP]])*24</f>
        <v>0</v>
      </c>
      <c r="F1319" s="14" t="str" cm="1">
        <f t="array" ref="F1319">_xlfn.IFNA(_xlfn.IFS(CHPP_DELAY[[#This Row],[SCH MTN]]&lt;&gt;"","Scheduled",CHPP_DELAY[[#This Row],[UNSCH MTN]]&lt;&gt;"","Unscheduled"),"")</f>
        <v/>
      </c>
      <c r="G1319" s="26">
        <f>24*(DAY(EOMONTH(CHPP_DELAY[[#This Row],[DATE]],0)))</f>
        <v>744</v>
      </c>
      <c r="H1319" s="14">
        <v>0.85</v>
      </c>
      <c r="I1319" s="14">
        <v>0.9</v>
      </c>
      <c r="J1319" s="14"/>
      <c r="K1319" s="14"/>
      <c r="L1319" s="3"/>
      <c r="M1319" s="6"/>
      <c r="N1319" s="6"/>
      <c r="Q1319" s="19"/>
      <c r="AA1319" t="str" cm="1">
        <f t="array" ref="AA1319">_xlfn.IFS(AND(CHPP_DELAY[[#This Row],[Column1]]="",CHPP_DELAY[[#This Row],[Column2]]=""),"",CHPP_DELAY[[#This Row],[Column1]]&lt;&gt;"",CHPP_DELAY[[#This Row],[Column1]],CHPP_DELAY[[#This Row],[Column2]]&lt;&gt;"",CHPP_DELAY[[#This Row],[Column2]])</f>
        <v/>
      </c>
    </row>
    <row r="1320" spans="2:27" x14ac:dyDescent="0.25">
      <c r="B1320" s="7">
        <f>_xlfn.ISOWEEKNUM(CHPP_DELAY[[#This Row],[DATE]])</f>
        <v>52</v>
      </c>
      <c r="C1320" s="2" t="str">
        <f>UPPER(TEXT(MONTH(CHPP_DELAY[[#This Row],[DATE]])*29,"mmm"))</f>
        <v>JAN</v>
      </c>
      <c r="D1320" s="27">
        <f>YEAR(CHPP_DELAY[[#This Row],[DATE]])</f>
        <v>1900</v>
      </c>
      <c r="E1320" s="11">
        <f>(CHPP_DELAY[[#This Row],[START]]-CHPP_DELAY[[#This Row],[STOP]])*24</f>
        <v>0</v>
      </c>
      <c r="F1320" s="14" t="str" cm="1">
        <f t="array" ref="F1320">_xlfn.IFNA(_xlfn.IFS(CHPP_DELAY[[#This Row],[SCH MTN]]&lt;&gt;"","Scheduled",CHPP_DELAY[[#This Row],[UNSCH MTN]]&lt;&gt;"","Unscheduled"),"")</f>
        <v/>
      </c>
      <c r="G1320" s="26">
        <f>24*(DAY(EOMONTH(CHPP_DELAY[[#This Row],[DATE]],0)))</f>
        <v>744</v>
      </c>
      <c r="H1320" s="14">
        <v>0.85</v>
      </c>
      <c r="I1320" s="14">
        <v>0.9</v>
      </c>
      <c r="J1320" s="14"/>
      <c r="K1320" s="14"/>
      <c r="L1320" s="3"/>
      <c r="M1320" s="6"/>
      <c r="N1320" s="6"/>
      <c r="Q1320" s="19"/>
      <c r="AA1320" t="str" cm="1">
        <f t="array" ref="AA1320">_xlfn.IFS(AND(CHPP_DELAY[[#This Row],[Column1]]="",CHPP_DELAY[[#This Row],[Column2]]=""),"",CHPP_DELAY[[#This Row],[Column1]]&lt;&gt;"",CHPP_DELAY[[#This Row],[Column1]],CHPP_DELAY[[#This Row],[Column2]]&lt;&gt;"",CHPP_DELAY[[#This Row],[Column2]])</f>
        <v/>
      </c>
    </row>
    <row r="1321" spans="2:27" x14ac:dyDescent="0.25">
      <c r="B1321" s="7">
        <f>_xlfn.ISOWEEKNUM(CHPP_DELAY[[#This Row],[DATE]])</f>
        <v>52</v>
      </c>
      <c r="C1321" s="2" t="str">
        <f>UPPER(TEXT(MONTH(CHPP_DELAY[[#This Row],[DATE]])*29,"mmm"))</f>
        <v>JAN</v>
      </c>
      <c r="D1321" s="27">
        <f>YEAR(CHPP_DELAY[[#This Row],[DATE]])</f>
        <v>1900</v>
      </c>
      <c r="E1321" s="11">
        <f>(CHPP_DELAY[[#This Row],[START]]-CHPP_DELAY[[#This Row],[STOP]])*24</f>
        <v>0</v>
      </c>
      <c r="F1321" s="14" t="str" cm="1">
        <f t="array" ref="F1321">_xlfn.IFNA(_xlfn.IFS(CHPP_DELAY[[#This Row],[SCH MTN]]&lt;&gt;"","Scheduled",CHPP_DELAY[[#This Row],[UNSCH MTN]]&lt;&gt;"","Unscheduled"),"")</f>
        <v/>
      </c>
      <c r="G1321" s="26">
        <f>24*(DAY(EOMONTH(CHPP_DELAY[[#This Row],[DATE]],0)))</f>
        <v>744</v>
      </c>
      <c r="H1321" s="14">
        <v>0.85</v>
      </c>
      <c r="I1321" s="14">
        <v>0.9</v>
      </c>
      <c r="J1321" s="14"/>
      <c r="K1321" s="14"/>
      <c r="L1321" s="3"/>
      <c r="M1321" s="6"/>
      <c r="N1321" s="6"/>
      <c r="Q1321" s="19"/>
      <c r="AA1321" t="str" cm="1">
        <f t="array" ref="AA1321">_xlfn.IFS(AND(CHPP_DELAY[[#This Row],[Column1]]="",CHPP_DELAY[[#This Row],[Column2]]=""),"",CHPP_DELAY[[#This Row],[Column1]]&lt;&gt;"",CHPP_DELAY[[#This Row],[Column1]],CHPP_DELAY[[#This Row],[Column2]]&lt;&gt;"",CHPP_DELAY[[#This Row],[Column2]])</f>
        <v/>
      </c>
    </row>
    <row r="1322" spans="2:27" x14ac:dyDescent="0.25">
      <c r="B1322" s="7">
        <f>_xlfn.ISOWEEKNUM(CHPP_DELAY[[#This Row],[DATE]])</f>
        <v>52</v>
      </c>
      <c r="C1322" s="2" t="str">
        <f>UPPER(TEXT(MONTH(CHPP_DELAY[[#This Row],[DATE]])*29,"mmm"))</f>
        <v>JAN</v>
      </c>
      <c r="D1322" s="27">
        <f>YEAR(CHPP_DELAY[[#This Row],[DATE]])</f>
        <v>1900</v>
      </c>
      <c r="E1322" s="11">
        <f>(CHPP_DELAY[[#This Row],[START]]-CHPP_DELAY[[#This Row],[STOP]])*24</f>
        <v>0</v>
      </c>
      <c r="F1322" s="14" t="str" cm="1">
        <f t="array" ref="F1322">_xlfn.IFNA(_xlfn.IFS(CHPP_DELAY[[#This Row],[SCH MTN]]&lt;&gt;"","Scheduled",CHPP_DELAY[[#This Row],[UNSCH MTN]]&lt;&gt;"","Unscheduled"),"")</f>
        <v/>
      </c>
      <c r="G1322" s="26">
        <f>24*(DAY(EOMONTH(CHPP_DELAY[[#This Row],[DATE]],0)))</f>
        <v>744</v>
      </c>
      <c r="H1322" s="14">
        <v>0.85</v>
      </c>
      <c r="I1322" s="14">
        <v>0.9</v>
      </c>
      <c r="J1322" s="14"/>
      <c r="K1322" s="14"/>
      <c r="L1322" s="3"/>
      <c r="M1322" s="6"/>
      <c r="N1322" s="6"/>
      <c r="Q1322" s="19"/>
      <c r="AA1322" t="str" cm="1">
        <f t="array" ref="AA1322">_xlfn.IFS(AND(CHPP_DELAY[[#This Row],[Column1]]="",CHPP_DELAY[[#This Row],[Column2]]=""),"",CHPP_DELAY[[#This Row],[Column1]]&lt;&gt;"",CHPP_DELAY[[#This Row],[Column1]],CHPP_DELAY[[#This Row],[Column2]]&lt;&gt;"",CHPP_DELAY[[#This Row],[Column2]])</f>
        <v/>
      </c>
    </row>
    <row r="1323" spans="2:27" x14ac:dyDescent="0.25">
      <c r="B1323" s="7">
        <f>_xlfn.ISOWEEKNUM(CHPP_DELAY[[#This Row],[DATE]])</f>
        <v>52</v>
      </c>
      <c r="C1323" s="2" t="str">
        <f>UPPER(TEXT(MONTH(CHPP_DELAY[[#This Row],[DATE]])*29,"mmm"))</f>
        <v>JAN</v>
      </c>
      <c r="D1323" s="27">
        <f>YEAR(CHPP_DELAY[[#This Row],[DATE]])</f>
        <v>1900</v>
      </c>
      <c r="E1323" s="11">
        <f>(CHPP_DELAY[[#This Row],[START]]-CHPP_DELAY[[#This Row],[STOP]])*24</f>
        <v>0</v>
      </c>
      <c r="F1323" s="14" t="str" cm="1">
        <f t="array" ref="F1323">_xlfn.IFNA(_xlfn.IFS(CHPP_DELAY[[#This Row],[SCH MTN]]&lt;&gt;"","Scheduled",CHPP_DELAY[[#This Row],[UNSCH MTN]]&lt;&gt;"","Unscheduled"),"")</f>
        <v/>
      </c>
      <c r="G1323" s="26">
        <f>24*(DAY(EOMONTH(CHPP_DELAY[[#This Row],[DATE]],0)))</f>
        <v>744</v>
      </c>
      <c r="H1323" s="14">
        <v>0.85</v>
      </c>
      <c r="I1323" s="14">
        <v>0.9</v>
      </c>
      <c r="J1323" s="14"/>
      <c r="K1323" s="14"/>
      <c r="L1323" s="3"/>
      <c r="M1323" s="6"/>
      <c r="N1323" s="6"/>
      <c r="Q1323" s="19"/>
      <c r="AA1323" t="str" cm="1">
        <f t="array" ref="AA1323">_xlfn.IFS(AND(CHPP_DELAY[[#This Row],[Column1]]="",CHPP_DELAY[[#This Row],[Column2]]=""),"",CHPP_DELAY[[#This Row],[Column1]]&lt;&gt;"",CHPP_DELAY[[#This Row],[Column1]],CHPP_DELAY[[#This Row],[Column2]]&lt;&gt;"",CHPP_DELAY[[#This Row],[Column2]])</f>
        <v/>
      </c>
    </row>
    <row r="1324" spans="2:27" x14ac:dyDescent="0.25">
      <c r="B1324" s="7">
        <f>_xlfn.ISOWEEKNUM(CHPP_DELAY[[#This Row],[DATE]])</f>
        <v>52</v>
      </c>
      <c r="C1324" s="2" t="str">
        <f>UPPER(TEXT(MONTH(CHPP_DELAY[[#This Row],[DATE]])*29,"mmm"))</f>
        <v>JAN</v>
      </c>
      <c r="D1324" s="27">
        <f>YEAR(CHPP_DELAY[[#This Row],[DATE]])</f>
        <v>1900</v>
      </c>
      <c r="E1324" s="11">
        <f>(CHPP_DELAY[[#This Row],[START]]-CHPP_DELAY[[#This Row],[STOP]])*24</f>
        <v>0</v>
      </c>
      <c r="F1324" s="14" t="str" cm="1">
        <f t="array" ref="F1324">_xlfn.IFNA(_xlfn.IFS(CHPP_DELAY[[#This Row],[SCH MTN]]&lt;&gt;"","Scheduled",CHPP_DELAY[[#This Row],[UNSCH MTN]]&lt;&gt;"","Unscheduled"),"")</f>
        <v/>
      </c>
      <c r="G1324" s="26">
        <f>24*(DAY(EOMONTH(CHPP_DELAY[[#This Row],[DATE]],0)))</f>
        <v>744</v>
      </c>
      <c r="H1324" s="14">
        <v>0.85</v>
      </c>
      <c r="I1324" s="14">
        <v>0.9</v>
      </c>
      <c r="J1324" s="14"/>
      <c r="K1324" s="14"/>
      <c r="L1324" s="3"/>
      <c r="M1324" s="6"/>
      <c r="N1324" s="6"/>
      <c r="Q1324" s="19"/>
      <c r="AA1324" t="str" cm="1">
        <f t="array" ref="AA1324">_xlfn.IFS(AND(CHPP_DELAY[[#This Row],[Column1]]="",CHPP_DELAY[[#This Row],[Column2]]=""),"",CHPP_DELAY[[#This Row],[Column1]]&lt;&gt;"",CHPP_DELAY[[#This Row],[Column1]],CHPP_DELAY[[#This Row],[Column2]]&lt;&gt;"",CHPP_DELAY[[#This Row],[Column2]])</f>
        <v/>
      </c>
    </row>
    <row r="1325" spans="2:27" x14ac:dyDescent="0.25">
      <c r="B1325" s="7">
        <f>_xlfn.ISOWEEKNUM(CHPP_DELAY[[#This Row],[DATE]])</f>
        <v>52</v>
      </c>
      <c r="C1325" s="2" t="str">
        <f>UPPER(TEXT(MONTH(CHPP_DELAY[[#This Row],[DATE]])*29,"mmm"))</f>
        <v>JAN</v>
      </c>
      <c r="D1325" s="27">
        <f>YEAR(CHPP_DELAY[[#This Row],[DATE]])</f>
        <v>1900</v>
      </c>
      <c r="E1325" s="11">
        <f>(CHPP_DELAY[[#This Row],[START]]-CHPP_DELAY[[#This Row],[STOP]])*24</f>
        <v>0</v>
      </c>
      <c r="F1325" s="14" t="str" cm="1">
        <f t="array" ref="F1325">_xlfn.IFNA(_xlfn.IFS(CHPP_DELAY[[#This Row],[SCH MTN]]&lt;&gt;"","Scheduled",CHPP_DELAY[[#This Row],[UNSCH MTN]]&lt;&gt;"","Unscheduled"),"")</f>
        <v/>
      </c>
      <c r="G1325" s="26">
        <f>24*(DAY(EOMONTH(CHPP_DELAY[[#This Row],[DATE]],0)))</f>
        <v>744</v>
      </c>
      <c r="H1325" s="14">
        <v>0.85</v>
      </c>
      <c r="I1325" s="14">
        <v>0.9</v>
      </c>
      <c r="J1325" s="14"/>
      <c r="K1325" s="14"/>
      <c r="L1325" s="3"/>
      <c r="M1325" s="6"/>
      <c r="N1325" s="6"/>
      <c r="Q1325" s="19"/>
      <c r="AA1325" t="str" cm="1">
        <f t="array" ref="AA1325">_xlfn.IFS(AND(CHPP_DELAY[[#This Row],[Column1]]="",CHPP_DELAY[[#This Row],[Column2]]=""),"",CHPP_DELAY[[#This Row],[Column1]]&lt;&gt;"",CHPP_DELAY[[#This Row],[Column1]],CHPP_DELAY[[#This Row],[Column2]]&lt;&gt;"",CHPP_DELAY[[#This Row],[Column2]])</f>
        <v/>
      </c>
    </row>
    <row r="1326" spans="2:27" x14ac:dyDescent="0.25">
      <c r="B1326" s="7">
        <f>_xlfn.ISOWEEKNUM(CHPP_DELAY[[#This Row],[DATE]])</f>
        <v>52</v>
      </c>
      <c r="C1326" s="2" t="str">
        <f>UPPER(TEXT(MONTH(CHPP_DELAY[[#This Row],[DATE]])*29,"mmm"))</f>
        <v>JAN</v>
      </c>
      <c r="D1326" s="27">
        <f>YEAR(CHPP_DELAY[[#This Row],[DATE]])</f>
        <v>1900</v>
      </c>
      <c r="E1326" s="11">
        <f>(CHPP_DELAY[[#This Row],[START]]-CHPP_DELAY[[#This Row],[STOP]])*24</f>
        <v>0</v>
      </c>
      <c r="F1326" s="14" t="str" cm="1">
        <f t="array" ref="F1326">_xlfn.IFNA(_xlfn.IFS(CHPP_DELAY[[#This Row],[SCH MTN]]&lt;&gt;"","Scheduled",CHPP_DELAY[[#This Row],[UNSCH MTN]]&lt;&gt;"","Unscheduled"),"")</f>
        <v/>
      </c>
      <c r="G1326" s="26">
        <f>24*(DAY(EOMONTH(CHPP_DELAY[[#This Row],[DATE]],0)))</f>
        <v>744</v>
      </c>
      <c r="H1326" s="14">
        <v>0.85</v>
      </c>
      <c r="I1326" s="14">
        <v>0.9</v>
      </c>
      <c r="J1326" s="14"/>
      <c r="K1326" s="14"/>
      <c r="L1326" s="3"/>
      <c r="M1326" s="6"/>
      <c r="N1326" s="6"/>
      <c r="Q1326" s="19"/>
      <c r="AA1326" t="str" cm="1">
        <f t="array" ref="AA1326">_xlfn.IFS(AND(CHPP_DELAY[[#This Row],[Column1]]="",CHPP_DELAY[[#This Row],[Column2]]=""),"",CHPP_DELAY[[#This Row],[Column1]]&lt;&gt;"",CHPP_DELAY[[#This Row],[Column1]],CHPP_DELAY[[#This Row],[Column2]]&lt;&gt;"",CHPP_DELAY[[#This Row],[Column2]])</f>
        <v/>
      </c>
    </row>
    <row r="1327" spans="2:27" x14ac:dyDescent="0.25">
      <c r="B1327" s="7">
        <f>_xlfn.ISOWEEKNUM(CHPP_DELAY[[#This Row],[DATE]])</f>
        <v>52</v>
      </c>
      <c r="C1327" s="2" t="str">
        <f>UPPER(TEXT(MONTH(CHPP_DELAY[[#This Row],[DATE]])*29,"mmm"))</f>
        <v>JAN</v>
      </c>
      <c r="D1327" s="27">
        <f>YEAR(CHPP_DELAY[[#This Row],[DATE]])</f>
        <v>1900</v>
      </c>
      <c r="E1327" s="11">
        <f>(CHPP_DELAY[[#This Row],[START]]-CHPP_DELAY[[#This Row],[STOP]])*24</f>
        <v>0</v>
      </c>
      <c r="F1327" s="14" t="str" cm="1">
        <f t="array" ref="F1327">_xlfn.IFNA(_xlfn.IFS(CHPP_DELAY[[#This Row],[SCH MTN]]&lt;&gt;"","Scheduled",CHPP_DELAY[[#This Row],[UNSCH MTN]]&lt;&gt;"","Unscheduled"),"")</f>
        <v/>
      </c>
      <c r="G1327" s="26">
        <f>24*(DAY(EOMONTH(CHPP_DELAY[[#This Row],[DATE]],0)))</f>
        <v>744</v>
      </c>
      <c r="H1327" s="14">
        <v>0.85</v>
      </c>
      <c r="I1327" s="14">
        <v>0.9</v>
      </c>
      <c r="J1327" s="14"/>
      <c r="K1327" s="14"/>
      <c r="L1327" s="3"/>
      <c r="M1327" s="6"/>
      <c r="N1327" s="6"/>
      <c r="Q1327" s="19"/>
      <c r="AA1327" t="str" cm="1">
        <f t="array" ref="AA1327">_xlfn.IFS(AND(CHPP_DELAY[[#This Row],[Column1]]="",CHPP_DELAY[[#This Row],[Column2]]=""),"",CHPP_DELAY[[#This Row],[Column1]]&lt;&gt;"",CHPP_DELAY[[#This Row],[Column1]],CHPP_DELAY[[#This Row],[Column2]]&lt;&gt;"",CHPP_DELAY[[#This Row],[Column2]])</f>
        <v/>
      </c>
    </row>
    <row r="1328" spans="2:27" x14ac:dyDescent="0.25">
      <c r="B1328" s="7">
        <f>_xlfn.ISOWEEKNUM(CHPP_DELAY[[#This Row],[DATE]])</f>
        <v>52</v>
      </c>
      <c r="C1328" s="2" t="str">
        <f>UPPER(TEXT(MONTH(CHPP_DELAY[[#This Row],[DATE]])*29,"mmm"))</f>
        <v>JAN</v>
      </c>
      <c r="D1328" s="27">
        <f>YEAR(CHPP_DELAY[[#This Row],[DATE]])</f>
        <v>1900</v>
      </c>
      <c r="E1328" s="11">
        <f>(CHPP_DELAY[[#This Row],[START]]-CHPP_DELAY[[#This Row],[STOP]])*24</f>
        <v>0</v>
      </c>
      <c r="F1328" s="14" t="str" cm="1">
        <f t="array" ref="F1328">_xlfn.IFNA(_xlfn.IFS(CHPP_DELAY[[#This Row],[SCH MTN]]&lt;&gt;"","Scheduled",CHPP_DELAY[[#This Row],[UNSCH MTN]]&lt;&gt;"","Unscheduled"),"")</f>
        <v/>
      </c>
      <c r="G1328" s="26">
        <f>24*(DAY(EOMONTH(CHPP_DELAY[[#This Row],[DATE]],0)))</f>
        <v>744</v>
      </c>
      <c r="H1328" s="14">
        <v>0.85</v>
      </c>
      <c r="I1328" s="14">
        <v>0.9</v>
      </c>
      <c r="J1328" s="14"/>
      <c r="K1328" s="14"/>
      <c r="L1328" s="3"/>
      <c r="M1328" s="6"/>
      <c r="N1328" s="6"/>
      <c r="Q1328" s="19"/>
      <c r="AA1328" t="str" cm="1">
        <f t="array" ref="AA1328">_xlfn.IFS(AND(CHPP_DELAY[[#This Row],[Column1]]="",CHPP_DELAY[[#This Row],[Column2]]=""),"",CHPP_DELAY[[#This Row],[Column1]]&lt;&gt;"",CHPP_DELAY[[#This Row],[Column1]],CHPP_DELAY[[#This Row],[Column2]]&lt;&gt;"",CHPP_DELAY[[#This Row],[Column2]])</f>
        <v/>
      </c>
    </row>
    <row r="1329" spans="2:27" x14ac:dyDescent="0.25">
      <c r="B1329" s="7">
        <f>_xlfn.ISOWEEKNUM(CHPP_DELAY[[#This Row],[DATE]])</f>
        <v>52</v>
      </c>
      <c r="C1329" s="2" t="str">
        <f>UPPER(TEXT(MONTH(CHPP_DELAY[[#This Row],[DATE]])*29,"mmm"))</f>
        <v>JAN</v>
      </c>
      <c r="D1329" s="27">
        <f>YEAR(CHPP_DELAY[[#This Row],[DATE]])</f>
        <v>1900</v>
      </c>
      <c r="E1329" s="11">
        <f>(CHPP_DELAY[[#This Row],[START]]-CHPP_DELAY[[#This Row],[STOP]])*24</f>
        <v>0</v>
      </c>
      <c r="F1329" s="14" t="str" cm="1">
        <f t="array" ref="F1329">_xlfn.IFNA(_xlfn.IFS(CHPP_DELAY[[#This Row],[SCH MTN]]&lt;&gt;"","Scheduled",CHPP_DELAY[[#This Row],[UNSCH MTN]]&lt;&gt;"","Unscheduled"),"")</f>
        <v/>
      </c>
      <c r="G1329" s="26">
        <f>24*(DAY(EOMONTH(CHPP_DELAY[[#This Row],[DATE]],0)))</f>
        <v>744</v>
      </c>
      <c r="H1329" s="14">
        <v>0.85</v>
      </c>
      <c r="I1329" s="14">
        <v>0.9</v>
      </c>
      <c r="J1329" s="14"/>
      <c r="K1329" s="14"/>
      <c r="L1329" s="3"/>
      <c r="M1329" s="6"/>
      <c r="N1329" s="6"/>
      <c r="Q1329" s="19"/>
      <c r="AA1329" t="str" cm="1">
        <f t="array" ref="AA1329">_xlfn.IFS(AND(CHPP_DELAY[[#This Row],[Column1]]="",CHPP_DELAY[[#This Row],[Column2]]=""),"",CHPP_DELAY[[#This Row],[Column1]]&lt;&gt;"",CHPP_DELAY[[#This Row],[Column1]],CHPP_DELAY[[#This Row],[Column2]]&lt;&gt;"",CHPP_DELAY[[#This Row],[Column2]])</f>
        <v/>
      </c>
    </row>
    <row r="1330" spans="2:27" x14ac:dyDescent="0.25">
      <c r="B1330" s="7">
        <f>_xlfn.ISOWEEKNUM(CHPP_DELAY[[#This Row],[DATE]])</f>
        <v>52</v>
      </c>
      <c r="C1330" s="2" t="str">
        <f>UPPER(TEXT(MONTH(CHPP_DELAY[[#This Row],[DATE]])*29,"mmm"))</f>
        <v>JAN</v>
      </c>
      <c r="D1330" s="27">
        <f>YEAR(CHPP_DELAY[[#This Row],[DATE]])</f>
        <v>1900</v>
      </c>
      <c r="E1330" s="11">
        <f>(CHPP_DELAY[[#This Row],[START]]-CHPP_DELAY[[#This Row],[STOP]])*24</f>
        <v>0</v>
      </c>
      <c r="F1330" s="14" t="str" cm="1">
        <f t="array" ref="F1330">_xlfn.IFNA(_xlfn.IFS(CHPP_DELAY[[#This Row],[SCH MTN]]&lt;&gt;"","Scheduled",CHPP_DELAY[[#This Row],[UNSCH MTN]]&lt;&gt;"","Unscheduled"),"")</f>
        <v/>
      </c>
      <c r="G1330" s="26">
        <f>24*(DAY(EOMONTH(CHPP_DELAY[[#This Row],[DATE]],0)))</f>
        <v>744</v>
      </c>
      <c r="H1330" s="14">
        <v>0.85</v>
      </c>
      <c r="I1330" s="14">
        <v>0.9</v>
      </c>
      <c r="J1330" s="14"/>
      <c r="K1330" s="14"/>
      <c r="L1330" s="3"/>
      <c r="M1330" s="6"/>
      <c r="N1330" s="6"/>
      <c r="Q1330" s="19"/>
      <c r="AA1330" t="str" cm="1">
        <f t="array" ref="AA1330">_xlfn.IFS(AND(CHPP_DELAY[[#This Row],[Column1]]="",CHPP_DELAY[[#This Row],[Column2]]=""),"",CHPP_DELAY[[#This Row],[Column1]]&lt;&gt;"",CHPP_DELAY[[#This Row],[Column1]],CHPP_DELAY[[#This Row],[Column2]]&lt;&gt;"",CHPP_DELAY[[#This Row],[Column2]])</f>
        <v/>
      </c>
    </row>
    <row r="1331" spans="2:27" x14ac:dyDescent="0.25">
      <c r="B1331" s="7">
        <f>_xlfn.ISOWEEKNUM(CHPP_DELAY[[#This Row],[DATE]])</f>
        <v>52</v>
      </c>
      <c r="C1331" s="2" t="str">
        <f>UPPER(TEXT(MONTH(CHPP_DELAY[[#This Row],[DATE]])*29,"mmm"))</f>
        <v>JAN</v>
      </c>
      <c r="D1331" s="27">
        <f>YEAR(CHPP_DELAY[[#This Row],[DATE]])</f>
        <v>1900</v>
      </c>
      <c r="E1331" s="11">
        <f>(CHPP_DELAY[[#This Row],[START]]-CHPP_DELAY[[#This Row],[STOP]])*24</f>
        <v>0</v>
      </c>
      <c r="F1331" s="14" t="str" cm="1">
        <f t="array" ref="F1331">_xlfn.IFNA(_xlfn.IFS(CHPP_DELAY[[#This Row],[SCH MTN]]&lt;&gt;"","Scheduled",CHPP_DELAY[[#This Row],[UNSCH MTN]]&lt;&gt;"","Unscheduled"),"")</f>
        <v/>
      </c>
      <c r="G1331" s="26">
        <f>24*(DAY(EOMONTH(CHPP_DELAY[[#This Row],[DATE]],0)))</f>
        <v>744</v>
      </c>
      <c r="H1331" s="14">
        <v>0.85</v>
      </c>
      <c r="I1331" s="14">
        <v>0.9</v>
      </c>
      <c r="J1331" s="14"/>
      <c r="K1331" s="14"/>
      <c r="L1331" s="3"/>
      <c r="M1331" s="6"/>
      <c r="N1331" s="6"/>
      <c r="Q1331" s="19"/>
      <c r="AA1331" t="str" cm="1">
        <f t="array" ref="AA1331">_xlfn.IFS(AND(CHPP_DELAY[[#This Row],[Column1]]="",CHPP_DELAY[[#This Row],[Column2]]=""),"",CHPP_DELAY[[#This Row],[Column1]]&lt;&gt;"",CHPP_DELAY[[#This Row],[Column1]],CHPP_DELAY[[#This Row],[Column2]]&lt;&gt;"",CHPP_DELAY[[#This Row],[Column2]])</f>
        <v/>
      </c>
    </row>
    <row r="1332" spans="2:27" x14ac:dyDescent="0.25">
      <c r="B1332" s="7">
        <f>_xlfn.ISOWEEKNUM(CHPP_DELAY[[#This Row],[DATE]])</f>
        <v>52</v>
      </c>
      <c r="C1332" s="2" t="str">
        <f>UPPER(TEXT(MONTH(CHPP_DELAY[[#This Row],[DATE]])*29,"mmm"))</f>
        <v>JAN</v>
      </c>
      <c r="D1332" s="27">
        <f>YEAR(CHPP_DELAY[[#This Row],[DATE]])</f>
        <v>1900</v>
      </c>
      <c r="E1332" s="11">
        <f>(CHPP_DELAY[[#This Row],[START]]-CHPP_DELAY[[#This Row],[STOP]])*24</f>
        <v>0</v>
      </c>
      <c r="F1332" s="14" t="str" cm="1">
        <f t="array" ref="F1332">_xlfn.IFNA(_xlfn.IFS(CHPP_DELAY[[#This Row],[SCH MTN]]&lt;&gt;"","Scheduled",CHPP_DELAY[[#This Row],[UNSCH MTN]]&lt;&gt;"","Unscheduled"),"")</f>
        <v/>
      </c>
      <c r="G1332" s="26">
        <f>24*(DAY(EOMONTH(CHPP_DELAY[[#This Row],[DATE]],0)))</f>
        <v>744</v>
      </c>
      <c r="H1332" s="14">
        <v>0.85</v>
      </c>
      <c r="I1332" s="14">
        <v>0.9</v>
      </c>
      <c r="J1332" s="14"/>
      <c r="K1332" s="14"/>
      <c r="L1332" s="3"/>
      <c r="M1332" s="6"/>
      <c r="N1332" s="6"/>
      <c r="Q1332" s="19"/>
      <c r="AA1332" t="str" cm="1">
        <f t="array" ref="AA1332">_xlfn.IFS(AND(CHPP_DELAY[[#This Row],[Column1]]="",CHPP_DELAY[[#This Row],[Column2]]=""),"",CHPP_DELAY[[#This Row],[Column1]]&lt;&gt;"",CHPP_DELAY[[#This Row],[Column1]],CHPP_DELAY[[#This Row],[Column2]]&lt;&gt;"",CHPP_DELAY[[#This Row],[Column2]])</f>
        <v/>
      </c>
    </row>
    <row r="1333" spans="2:27" x14ac:dyDescent="0.25">
      <c r="B1333" s="7">
        <f>_xlfn.ISOWEEKNUM(CHPP_DELAY[[#This Row],[DATE]])</f>
        <v>52</v>
      </c>
      <c r="C1333" s="2" t="str">
        <f>UPPER(TEXT(MONTH(CHPP_DELAY[[#This Row],[DATE]])*29,"mmm"))</f>
        <v>JAN</v>
      </c>
      <c r="D1333" s="27">
        <f>YEAR(CHPP_DELAY[[#This Row],[DATE]])</f>
        <v>1900</v>
      </c>
      <c r="E1333" s="11">
        <f>(CHPP_DELAY[[#This Row],[START]]-CHPP_DELAY[[#This Row],[STOP]])*24</f>
        <v>0</v>
      </c>
      <c r="F1333" s="14" t="str" cm="1">
        <f t="array" ref="F1333">_xlfn.IFNA(_xlfn.IFS(CHPP_DELAY[[#This Row],[SCH MTN]]&lt;&gt;"","Scheduled",CHPP_DELAY[[#This Row],[UNSCH MTN]]&lt;&gt;"","Unscheduled"),"")</f>
        <v/>
      </c>
      <c r="G1333" s="26">
        <f>24*(DAY(EOMONTH(CHPP_DELAY[[#This Row],[DATE]],0)))</f>
        <v>744</v>
      </c>
      <c r="H1333" s="14">
        <v>0.85</v>
      </c>
      <c r="I1333" s="14">
        <v>0.9</v>
      </c>
      <c r="J1333" s="14"/>
      <c r="K1333" s="14"/>
      <c r="L1333" s="3"/>
      <c r="M1333" s="6"/>
      <c r="N1333" s="6"/>
      <c r="Q1333" s="19"/>
      <c r="AA1333" t="str" cm="1">
        <f t="array" ref="AA1333">_xlfn.IFS(AND(CHPP_DELAY[[#This Row],[Column1]]="",CHPP_DELAY[[#This Row],[Column2]]=""),"",CHPP_DELAY[[#This Row],[Column1]]&lt;&gt;"",CHPP_DELAY[[#This Row],[Column1]],CHPP_DELAY[[#This Row],[Column2]]&lt;&gt;"",CHPP_DELAY[[#This Row],[Column2]])</f>
        <v/>
      </c>
    </row>
    <row r="1334" spans="2:27" x14ac:dyDescent="0.25">
      <c r="B1334" s="7">
        <f>_xlfn.ISOWEEKNUM(CHPP_DELAY[[#This Row],[DATE]])</f>
        <v>52</v>
      </c>
      <c r="C1334" s="2" t="str">
        <f>UPPER(TEXT(MONTH(CHPP_DELAY[[#This Row],[DATE]])*29,"mmm"))</f>
        <v>JAN</v>
      </c>
      <c r="D1334" s="27">
        <f>YEAR(CHPP_DELAY[[#This Row],[DATE]])</f>
        <v>1900</v>
      </c>
      <c r="E1334" s="11">
        <f>(CHPP_DELAY[[#This Row],[START]]-CHPP_DELAY[[#This Row],[STOP]])*24</f>
        <v>0</v>
      </c>
      <c r="F1334" s="14" t="str" cm="1">
        <f t="array" ref="F1334">_xlfn.IFNA(_xlfn.IFS(CHPP_DELAY[[#This Row],[SCH MTN]]&lt;&gt;"","Scheduled",CHPP_DELAY[[#This Row],[UNSCH MTN]]&lt;&gt;"","Unscheduled"),"")</f>
        <v/>
      </c>
      <c r="G1334" s="26">
        <f>24*(DAY(EOMONTH(CHPP_DELAY[[#This Row],[DATE]],0)))</f>
        <v>744</v>
      </c>
      <c r="H1334" s="14">
        <v>0.85</v>
      </c>
      <c r="I1334" s="14">
        <v>0.9</v>
      </c>
      <c r="J1334" s="14"/>
      <c r="K1334" s="14"/>
      <c r="L1334" s="3"/>
      <c r="M1334" s="6"/>
      <c r="N1334" s="6"/>
      <c r="Q1334" s="19"/>
      <c r="AA1334" t="str" cm="1">
        <f t="array" ref="AA1334">_xlfn.IFS(AND(CHPP_DELAY[[#This Row],[Column1]]="",CHPP_DELAY[[#This Row],[Column2]]=""),"",CHPP_DELAY[[#This Row],[Column1]]&lt;&gt;"",CHPP_DELAY[[#This Row],[Column1]],CHPP_DELAY[[#This Row],[Column2]]&lt;&gt;"",CHPP_DELAY[[#This Row],[Column2]])</f>
        <v/>
      </c>
    </row>
    <row r="1335" spans="2:27" x14ac:dyDescent="0.25">
      <c r="B1335" s="7">
        <f>_xlfn.ISOWEEKNUM(CHPP_DELAY[[#This Row],[DATE]])</f>
        <v>52</v>
      </c>
      <c r="C1335" s="2" t="str">
        <f>UPPER(TEXT(MONTH(CHPP_DELAY[[#This Row],[DATE]])*29,"mmm"))</f>
        <v>JAN</v>
      </c>
      <c r="D1335" s="27">
        <f>YEAR(CHPP_DELAY[[#This Row],[DATE]])</f>
        <v>1900</v>
      </c>
      <c r="E1335" s="11">
        <f>(CHPP_DELAY[[#This Row],[START]]-CHPP_DELAY[[#This Row],[STOP]])*24</f>
        <v>0</v>
      </c>
      <c r="F1335" s="14" t="str" cm="1">
        <f t="array" ref="F1335">_xlfn.IFNA(_xlfn.IFS(CHPP_DELAY[[#This Row],[SCH MTN]]&lt;&gt;"","Scheduled",CHPP_DELAY[[#This Row],[UNSCH MTN]]&lt;&gt;"","Unscheduled"),"")</f>
        <v/>
      </c>
      <c r="G1335" s="26">
        <f>24*(DAY(EOMONTH(CHPP_DELAY[[#This Row],[DATE]],0)))</f>
        <v>744</v>
      </c>
      <c r="H1335" s="14">
        <v>0.85</v>
      </c>
      <c r="I1335" s="14">
        <v>0.9</v>
      </c>
      <c r="J1335" s="14"/>
      <c r="K1335" s="14"/>
      <c r="L1335" s="3"/>
      <c r="M1335" s="6"/>
      <c r="N1335" s="6"/>
      <c r="Q1335" s="19"/>
      <c r="AA1335" t="str" cm="1">
        <f t="array" ref="AA1335">_xlfn.IFS(AND(CHPP_DELAY[[#This Row],[Column1]]="",CHPP_DELAY[[#This Row],[Column2]]=""),"",CHPP_DELAY[[#This Row],[Column1]]&lt;&gt;"",CHPP_DELAY[[#This Row],[Column1]],CHPP_DELAY[[#This Row],[Column2]]&lt;&gt;"",CHPP_DELAY[[#This Row],[Column2]])</f>
        <v/>
      </c>
    </row>
    <row r="1336" spans="2:27" x14ac:dyDescent="0.25">
      <c r="B1336" s="7">
        <f>_xlfn.ISOWEEKNUM(CHPP_DELAY[[#This Row],[DATE]])</f>
        <v>52</v>
      </c>
      <c r="C1336" s="2" t="str">
        <f>UPPER(TEXT(MONTH(CHPP_DELAY[[#This Row],[DATE]])*29,"mmm"))</f>
        <v>JAN</v>
      </c>
      <c r="D1336" s="27">
        <f>YEAR(CHPP_DELAY[[#This Row],[DATE]])</f>
        <v>1900</v>
      </c>
      <c r="E1336" s="11">
        <f>(CHPP_DELAY[[#This Row],[START]]-CHPP_DELAY[[#This Row],[STOP]])*24</f>
        <v>0</v>
      </c>
      <c r="F1336" s="14" t="str" cm="1">
        <f t="array" ref="F1336">_xlfn.IFNA(_xlfn.IFS(CHPP_DELAY[[#This Row],[SCH MTN]]&lt;&gt;"","Scheduled",CHPP_DELAY[[#This Row],[UNSCH MTN]]&lt;&gt;"","Unscheduled"),"")</f>
        <v/>
      </c>
      <c r="G1336" s="26">
        <f>24*(DAY(EOMONTH(CHPP_DELAY[[#This Row],[DATE]],0)))</f>
        <v>744</v>
      </c>
      <c r="H1336" s="14">
        <v>0.85</v>
      </c>
      <c r="I1336" s="14">
        <v>0.9</v>
      </c>
      <c r="J1336" s="14"/>
      <c r="K1336" s="14"/>
      <c r="L1336" s="3"/>
      <c r="M1336" s="6"/>
      <c r="N1336" s="6"/>
      <c r="Q1336" s="19"/>
      <c r="AA1336" t="str" cm="1">
        <f t="array" ref="AA1336">_xlfn.IFS(AND(CHPP_DELAY[[#This Row],[Column1]]="",CHPP_DELAY[[#This Row],[Column2]]=""),"",CHPP_DELAY[[#This Row],[Column1]]&lt;&gt;"",CHPP_DELAY[[#This Row],[Column1]],CHPP_DELAY[[#This Row],[Column2]]&lt;&gt;"",CHPP_DELAY[[#This Row],[Column2]])</f>
        <v/>
      </c>
    </row>
    <row r="1337" spans="2:27" x14ac:dyDescent="0.25">
      <c r="B1337" s="7">
        <f>_xlfn.ISOWEEKNUM(CHPP_DELAY[[#This Row],[DATE]])</f>
        <v>52</v>
      </c>
      <c r="C1337" s="2" t="str">
        <f>UPPER(TEXT(MONTH(CHPP_DELAY[[#This Row],[DATE]])*29,"mmm"))</f>
        <v>JAN</v>
      </c>
      <c r="D1337" s="27">
        <f>YEAR(CHPP_DELAY[[#This Row],[DATE]])</f>
        <v>1900</v>
      </c>
      <c r="E1337" s="11">
        <f>(CHPP_DELAY[[#This Row],[START]]-CHPP_DELAY[[#This Row],[STOP]])*24</f>
        <v>0</v>
      </c>
      <c r="F1337" s="14" t="str" cm="1">
        <f t="array" ref="F1337">_xlfn.IFNA(_xlfn.IFS(CHPP_DELAY[[#This Row],[SCH MTN]]&lt;&gt;"","Scheduled",CHPP_DELAY[[#This Row],[UNSCH MTN]]&lt;&gt;"","Unscheduled"),"")</f>
        <v/>
      </c>
      <c r="G1337" s="26">
        <f>24*(DAY(EOMONTH(CHPP_DELAY[[#This Row],[DATE]],0)))</f>
        <v>744</v>
      </c>
      <c r="H1337" s="14">
        <v>0.85</v>
      </c>
      <c r="I1337" s="14">
        <v>0.9</v>
      </c>
      <c r="J1337" s="14"/>
      <c r="K1337" s="14"/>
      <c r="L1337" s="3"/>
      <c r="M1337" s="6"/>
      <c r="N1337" s="6"/>
      <c r="Q1337" s="19"/>
      <c r="AA1337" t="str" cm="1">
        <f t="array" ref="AA1337">_xlfn.IFS(AND(CHPP_DELAY[[#This Row],[Column1]]="",CHPP_DELAY[[#This Row],[Column2]]=""),"",CHPP_DELAY[[#This Row],[Column1]]&lt;&gt;"",CHPP_DELAY[[#This Row],[Column1]],CHPP_DELAY[[#This Row],[Column2]]&lt;&gt;"",CHPP_DELAY[[#This Row],[Column2]])</f>
        <v/>
      </c>
    </row>
    <row r="1338" spans="2:27" x14ac:dyDescent="0.25">
      <c r="B1338" s="7">
        <f>_xlfn.ISOWEEKNUM(CHPP_DELAY[[#This Row],[DATE]])</f>
        <v>52</v>
      </c>
      <c r="C1338" s="2" t="str">
        <f>UPPER(TEXT(MONTH(CHPP_DELAY[[#This Row],[DATE]])*29,"mmm"))</f>
        <v>JAN</v>
      </c>
      <c r="D1338" s="27">
        <f>YEAR(CHPP_DELAY[[#This Row],[DATE]])</f>
        <v>1900</v>
      </c>
      <c r="E1338" s="11">
        <f>(CHPP_DELAY[[#This Row],[START]]-CHPP_DELAY[[#This Row],[STOP]])*24</f>
        <v>0</v>
      </c>
      <c r="F1338" s="14" t="str" cm="1">
        <f t="array" ref="F1338">_xlfn.IFNA(_xlfn.IFS(CHPP_DELAY[[#This Row],[SCH MTN]]&lt;&gt;"","Scheduled",CHPP_DELAY[[#This Row],[UNSCH MTN]]&lt;&gt;"","Unscheduled"),"")</f>
        <v/>
      </c>
      <c r="G1338" s="26">
        <f>24*(DAY(EOMONTH(CHPP_DELAY[[#This Row],[DATE]],0)))</f>
        <v>744</v>
      </c>
      <c r="H1338" s="14">
        <v>0.85</v>
      </c>
      <c r="I1338" s="14">
        <v>0.9</v>
      </c>
      <c r="J1338" s="14"/>
      <c r="K1338" s="14"/>
      <c r="L1338" s="3"/>
      <c r="M1338" s="6"/>
      <c r="N1338" s="6"/>
      <c r="Q1338" s="19"/>
      <c r="AA1338" t="str" cm="1">
        <f t="array" ref="AA1338">_xlfn.IFS(AND(CHPP_DELAY[[#This Row],[Column1]]="",CHPP_DELAY[[#This Row],[Column2]]=""),"",CHPP_DELAY[[#This Row],[Column1]]&lt;&gt;"",CHPP_DELAY[[#This Row],[Column1]],CHPP_DELAY[[#This Row],[Column2]]&lt;&gt;"",CHPP_DELAY[[#This Row],[Column2]])</f>
        <v/>
      </c>
    </row>
    <row r="1339" spans="2:27" x14ac:dyDescent="0.25">
      <c r="B1339" s="7">
        <f>_xlfn.ISOWEEKNUM(CHPP_DELAY[[#This Row],[DATE]])</f>
        <v>52</v>
      </c>
      <c r="C1339" s="2" t="str">
        <f>UPPER(TEXT(MONTH(CHPP_DELAY[[#This Row],[DATE]])*29,"mmm"))</f>
        <v>JAN</v>
      </c>
      <c r="D1339" s="27">
        <f>YEAR(CHPP_DELAY[[#This Row],[DATE]])</f>
        <v>1900</v>
      </c>
      <c r="E1339" s="11">
        <f>(CHPP_DELAY[[#This Row],[START]]-CHPP_DELAY[[#This Row],[STOP]])*24</f>
        <v>0</v>
      </c>
      <c r="F1339" s="14" t="str" cm="1">
        <f t="array" ref="F1339">_xlfn.IFNA(_xlfn.IFS(CHPP_DELAY[[#This Row],[SCH MTN]]&lt;&gt;"","Scheduled",CHPP_DELAY[[#This Row],[UNSCH MTN]]&lt;&gt;"","Unscheduled"),"")</f>
        <v/>
      </c>
      <c r="G1339" s="26">
        <f>24*(DAY(EOMONTH(CHPP_DELAY[[#This Row],[DATE]],0)))</f>
        <v>744</v>
      </c>
      <c r="H1339" s="14">
        <v>0.85</v>
      </c>
      <c r="I1339" s="14">
        <v>0.9</v>
      </c>
      <c r="J1339" s="14"/>
      <c r="K1339" s="14"/>
      <c r="L1339" s="3"/>
      <c r="M1339" s="6"/>
      <c r="N1339" s="6"/>
      <c r="Q1339" s="19"/>
      <c r="AA1339" t="str" cm="1">
        <f t="array" ref="AA1339">_xlfn.IFS(AND(CHPP_DELAY[[#This Row],[Column1]]="",CHPP_DELAY[[#This Row],[Column2]]=""),"",CHPP_DELAY[[#This Row],[Column1]]&lt;&gt;"",CHPP_DELAY[[#This Row],[Column1]],CHPP_DELAY[[#This Row],[Column2]]&lt;&gt;"",CHPP_DELAY[[#This Row],[Column2]])</f>
        <v/>
      </c>
    </row>
    <row r="1340" spans="2:27" x14ac:dyDescent="0.25">
      <c r="B1340" s="7">
        <f>_xlfn.ISOWEEKNUM(CHPP_DELAY[[#This Row],[DATE]])</f>
        <v>52</v>
      </c>
      <c r="C1340" s="2" t="str">
        <f>UPPER(TEXT(MONTH(CHPP_DELAY[[#This Row],[DATE]])*29,"mmm"))</f>
        <v>JAN</v>
      </c>
      <c r="D1340" s="27">
        <f>YEAR(CHPP_DELAY[[#This Row],[DATE]])</f>
        <v>1900</v>
      </c>
      <c r="E1340" s="11">
        <f>(CHPP_DELAY[[#This Row],[START]]-CHPP_DELAY[[#This Row],[STOP]])*24</f>
        <v>0</v>
      </c>
      <c r="F1340" s="14" t="str" cm="1">
        <f t="array" ref="F1340">_xlfn.IFNA(_xlfn.IFS(CHPP_DELAY[[#This Row],[SCH MTN]]&lt;&gt;"","Scheduled",CHPP_DELAY[[#This Row],[UNSCH MTN]]&lt;&gt;"","Unscheduled"),"")</f>
        <v/>
      </c>
      <c r="G1340" s="26">
        <f>24*(DAY(EOMONTH(CHPP_DELAY[[#This Row],[DATE]],0)))</f>
        <v>744</v>
      </c>
      <c r="H1340" s="14">
        <v>0.85</v>
      </c>
      <c r="I1340" s="14">
        <v>0.9</v>
      </c>
      <c r="J1340" s="14"/>
      <c r="K1340" s="14"/>
      <c r="L1340" s="3"/>
      <c r="M1340" s="6"/>
      <c r="N1340" s="6"/>
      <c r="Q1340" s="19"/>
      <c r="AA1340" t="str" cm="1">
        <f t="array" ref="AA1340">_xlfn.IFS(AND(CHPP_DELAY[[#This Row],[Column1]]="",CHPP_DELAY[[#This Row],[Column2]]=""),"",CHPP_DELAY[[#This Row],[Column1]]&lt;&gt;"",CHPP_DELAY[[#This Row],[Column1]],CHPP_DELAY[[#This Row],[Column2]]&lt;&gt;"",CHPP_DELAY[[#This Row],[Column2]])</f>
        <v/>
      </c>
    </row>
    <row r="1341" spans="2:27" x14ac:dyDescent="0.25">
      <c r="B1341" s="7">
        <f>_xlfn.ISOWEEKNUM(CHPP_DELAY[[#This Row],[DATE]])</f>
        <v>52</v>
      </c>
      <c r="C1341" s="2" t="str">
        <f>UPPER(TEXT(MONTH(CHPP_DELAY[[#This Row],[DATE]])*29,"mmm"))</f>
        <v>JAN</v>
      </c>
      <c r="D1341" s="27">
        <f>YEAR(CHPP_DELAY[[#This Row],[DATE]])</f>
        <v>1900</v>
      </c>
      <c r="E1341" s="11">
        <f>(CHPP_DELAY[[#This Row],[START]]-CHPP_DELAY[[#This Row],[STOP]])*24</f>
        <v>0</v>
      </c>
      <c r="F1341" s="14" t="str" cm="1">
        <f t="array" ref="F1341">_xlfn.IFNA(_xlfn.IFS(CHPP_DELAY[[#This Row],[SCH MTN]]&lt;&gt;"","Scheduled",CHPP_DELAY[[#This Row],[UNSCH MTN]]&lt;&gt;"","Unscheduled"),"")</f>
        <v/>
      </c>
      <c r="G1341" s="26">
        <f>24*(DAY(EOMONTH(CHPP_DELAY[[#This Row],[DATE]],0)))</f>
        <v>744</v>
      </c>
      <c r="H1341" s="14">
        <v>0.85</v>
      </c>
      <c r="I1341" s="14">
        <v>0.9</v>
      </c>
      <c r="J1341" s="14"/>
      <c r="K1341" s="14"/>
      <c r="L1341" s="3"/>
      <c r="M1341" s="6"/>
      <c r="N1341" s="6"/>
      <c r="Q1341" s="19"/>
      <c r="AA1341" t="str" cm="1">
        <f t="array" ref="AA1341">_xlfn.IFS(AND(CHPP_DELAY[[#This Row],[Column1]]="",CHPP_DELAY[[#This Row],[Column2]]=""),"",CHPP_DELAY[[#This Row],[Column1]]&lt;&gt;"",CHPP_DELAY[[#This Row],[Column1]],CHPP_DELAY[[#This Row],[Column2]]&lt;&gt;"",CHPP_DELAY[[#This Row],[Column2]])</f>
        <v/>
      </c>
    </row>
    <row r="1342" spans="2:27" x14ac:dyDescent="0.25">
      <c r="B1342" s="7">
        <f>_xlfn.ISOWEEKNUM(CHPP_DELAY[[#This Row],[DATE]])</f>
        <v>52</v>
      </c>
      <c r="C1342" s="2" t="str">
        <f>UPPER(TEXT(MONTH(CHPP_DELAY[[#This Row],[DATE]])*29,"mmm"))</f>
        <v>JAN</v>
      </c>
      <c r="D1342" s="27">
        <f>YEAR(CHPP_DELAY[[#This Row],[DATE]])</f>
        <v>1900</v>
      </c>
      <c r="E1342" s="11">
        <f>(CHPP_DELAY[[#This Row],[START]]-CHPP_DELAY[[#This Row],[STOP]])*24</f>
        <v>0</v>
      </c>
      <c r="F1342" s="14" t="str" cm="1">
        <f t="array" ref="F1342">_xlfn.IFNA(_xlfn.IFS(CHPP_DELAY[[#This Row],[SCH MTN]]&lt;&gt;"","Scheduled",CHPP_DELAY[[#This Row],[UNSCH MTN]]&lt;&gt;"","Unscheduled"),"")</f>
        <v/>
      </c>
      <c r="G1342" s="26">
        <f>24*(DAY(EOMONTH(CHPP_DELAY[[#This Row],[DATE]],0)))</f>
        <v>744</v>
      </c>
      <c r="H1342" s="14">
        <v>0.85</v>
      </c>
      <c r="I1342" s="14">
        <v>0.9</v>
      </c>
      <c r="J1342" s="14"/>
      <c r="K1342" s="14"/>
      <c r="L1342" s="3"/>
      <c r="M1342" s="6"/>
      <c r="N1342" s="6"/>
      <c r="Q1342" s="19"/>
      <c r="AA1342" t="str" cm="1">
        <f t="array" ref="AA1342">_xlfn.IFS(AND(CHPP_DELAY[[#This Row],[Column1]]="",CHPP_DELAY[[#This Row],[Column2]]=""),"",CHPP_DELAY[[#This Row],[Column1]]&lt;&gt;"",CHPP_DELAY[[#This Row],[Column1]],CHPP_DELAY[[#This Row],[Column2]]&lt;&gt;"",CHPP_DELAY[[#This Row],[Column2]])</f>
        <v/>
      </c>
    </row>
    <row r="1343" spans="2:27" x14ac:dyDescent="0.25">
      <c r="B1343" s="7">
        <f>_xlfn.ISOWEEKNUM(CHPP_DELAY[[#This Row],[DATE]])</f>
        <v>52</v>
      </c>
      <c r="C1343" s="2" t="str">
        <f>UPPER(TEXT(MONTH(CHPP_DELAY[[#This Row],[DATE]])*29,"mmm"))</f>
        <v>JAN</v>
      </c>
      <c r="D1343" s="27">
        <f>YEAR(CHPP_DELAY[[#This Row],[DATE]])</f>
        <v>1900</v>
      </c>
      <c r="E1343" s="11">
        <f>(CHPP_DELAY[[#This Row],[START]]-CHPP_DELAY[[#This Row],[STOP]])*24</f>
        <v>0</v>
      </c>
      <c r="F1343" s="14" t="str" cm="1">
        <f t="array" ref="F1343">_xlfn.IFNA(_xlfn.IFS(CHPP_DELAY[[#This Row],[SCH MTN]]&lt;&gt;"","Scheduled",CHPP_DELAY[[#This Row],[UNSCH MTN]]&lt;&gt;"","Unscheduled"),"")</f>
        <v/>
      </c>
      <c r="G1343" s="26">
        <f>24*(DAY(EOMONTH(CHPP_DELAY[[#This Row],[DATE]],0)))</f>
        <v>744</v>
      </c>
      <c r="H1343" s="14">
        <v>0.85</v>
      </c>
      <c r="I1343" s="14">
        <v>0.9</v>
      </c>
      <c r="J1343" s="14"/>
      <c r="K1343" s="14"/>
      <c r="L1343" s="3"/>
      <c r="M1343" s="6"/>
      <c r="N1343" s="6"/>
      <c r="Q1343" s="19"/>
      <c r="AA1343" t="str" cm="1">
        <f t="array" ref="AA1343">_xlfn.IFS(AND(CHPP_DELAY[[#This Row],[Column1]]="",CHPP_DELAY[[#This Row],[Column2]]=""),"",CHPP_DELAY[[#This Row],[Column1]]&lt;&gt;"",CHPP_DELAY[[#This Row],[Column1]],CHPP_DELAY[[#This Row],[Column2]]&lt;&gt;"",CHPP_DELAY[[#This Row],[Column2]])</f>
        <v/>
      </c>
    </row>
    <row r="1344" spans="2:27" x14ac:dyDescent="0.25">
      <c r="B1344" s="7">
        <f>_xlfn.ISOWEEKNUM(CHPP_DELAY[[#This Row],[DATE]])</f>
        <v>52</v>
      </c>
      <c r="C1344" s="2" t="str">
        <f>UPPER(TEXT(MONTH(CHPP_DELAY[[#This Row],[DATE]])*29,"mmm"))</f>
        <v>JAN</v>
      </c>
      <c r="D1344" s="27">
        <f>YEAR(CHPP_DELAY[[#This Row],[DATE]])</f>
        <v>1900</v>
      </c>
      <c r="E1344" s="11">
        <f>(CHPP_DELAY[[#This Row],[START]]-CHPP_DELAY[[#This Row],[STOP]])*24</f>
        <v>0</v>
      </c>
      <c r="F1344" s="14" t="str" cm="1">
        <f t="array" ref="F1344">_xlfn.IFNA(_xlfn.IFS(CHPP_DELAY[[#This Row],[SCH MTN]]&lt;&gt;"","Scheduled",CHPP_DELAY[[#This Row],[UNSCH MTN]]&lt;&gt;"","Unscheduled"),"")</f>
        <v/>
      </c>
      <c r="G1344" s="26">
        <f>24*(DAY(EOMONTH(CHPP_DELAY[[#This Row],[DATE]],0)))</f>
        <v>744</v>
      </c>
      <c r="H1344" s="14">
        <v>0.85</v>
      </c>
      <c r="I1344" s="14">
        <v>0.9</v>
      </c>
      <c r="J1344" s="14"/>
      <c r="K1344" s="14"/>
      <c r="L1344" s="3"/>
      <c r="M1344" s="6"/>
      <c r="N1344" s="6"/>
      <c r="Q1344" s="19"/>
      <c r="AA1344" t="str" cm="1">
        <f t="array" ref="AA1344">_xlfn.IFS(AND(CHPP_DELAY[[#This Row],[Column1]]="",CHPP_DELAY[[#This Row],[Column2]]=""),"",CHPP_DELAY[[#This Row],[Column1]]&lt;&gt;"",CHPP_DELAY[[#This Row],[Column1]],CHPP_DELAY[[#This Row],[Column2]]&lt;&gt;"",CHPP_DELAY[[#This Row],[Column2]])</f>
        <v/>
      </c>
    </row>
    <row r="1345" spans="2:27" x14ac:dyDescent="0.25">
      <c r="B1345" s="7">
        <f>_xlfn.ISOWEEKNUM(CHPP_DELAY[[#This Row],[DATE]])</f>
        <v>52</v>
      </c>
      <c r="C1345" s="2" t="str">
        <f>UPPER(TEXT(MONTH(CHPP_DELAY[[#This Row],[DATE]])*29,"mmm"))</f>
        <v>JAN</v>
      </c>
      <c r="D1345" s="27">
        <f>YEAR(CHPP_DELAY[[#This Row],[DATE]])</f>
        <v>1900</v>
      </c>
      <c r="E1345" s="11">
        <f>(CHPP_DELAY[[#This Row],[START]]-CHPP_DELAY[[#This Row],[STOP]])*24</f>
        <v>0</v>
      </c>
      <c r="F1345" s="14" t="str" cm="1">
        <f t="array" ref="F1345">_xlfn.IFNA(_xlfn.IFS(CHPP_DELAY[[#This Row],[SCH MTN]]&lt;&gt;"","Scheduled",CHPP_DELAY[[#This Row],[UNSCH MTN]]&lt;&gt;"","Unscheduled"),"")</f>
        <v/>
      </c>
      <c r="G1345" s="26">
        <f>24*(DAY(EOMONTH(CHPP_DELAY[[#This Row],[DATE]],0)))</f>
        <v>744</v>
      </c>
      <c r="H1345" s="14">
        <v>0.85</v>
      </c>
      <c r="I1345" s="14">
        <v>0.9</v>
      </c>
      <c r="J1345" s="14"/>
      <c r="K1345" s="14"/>
      <c r="L1345" s="3"/>
      <c r="M1345" s="6"/>
      <c r="N1345" s="6"/>
      <c r="Q1345" s="19"/>
      <c r="AA1345" t="str" cm="1">
        <f t="array" ref="AA1345">_xlfn.IFS(AND(CHPP_DELAY[[#This Row],[Column1]]="",CHPP_DELAY[[#This Row],[Column2]]=""),"",CHPP_DELAY[[#This Row],[Column1]]&lt;&gt;"",CHPP_DELAY[[#This Row],[Column1]],CHPP_DELAY[[#This Row],[Column2]]&lt;&gt;"",CHPP_DELAY[[#This Row],[Column2]])</f>
        <v/>
      </c>
    </row>
    <row r="1346" spans="2:27" x14ac:dyDescent="0.25">
      <c r="B1346" s="7">
        <f>_xlfn.ISOWEEKNUM(CHPP_DELAY[[#This Row],[DATE]])</f>
        <v>52</v>
      </c>
      <c r="C1346" s="2" t="str">
        <f>UPPER(TEXT(MONTH(CHPP_DELAY[[#This Row],[DATE]])*29,"mmm"))</f>
        <v>JAN</v>
      </c>
      <c r="D1346" s="27">
        <f>YEAR(CHPP_DELAY[[#This Row],[DATE]])</f>
        <v>1900</v>
      </c>
      <c r="E1346" s="11">
        <f>(CHPP_DELAY[[#This Row],[START]]-CHPP_DELAY[[#This Row],[STOP]])*24</f>
        <v>0</v>
      </c>
      <c r="F1346" s="14" t="str" cm="1">
        <f t="array" ref="F1346">_xlfn.IFNA(_xlfn.IFS(CHPP_DELAY[[#This Row],[SCH MTN]]&lt;&gt;"","Scheduled",CHPP_DELAY[[#This Row],[UNSCH MTN]]&lt;&gt;"","Unscheduled"),"")</f>
        <v/>
      </c>
      <c r="G1346" s="26">
        <f>24*(DAY(EOMONTH(CHPP_DELAY[[#This Row],[DATE]],0)))</f>
        <v>744</v>
      </c>
      <c r="H1346" s="14">
        <v>0.85</v>
      </c>
      <c r="I1346" s="14">
        <v>0.9</v>
      </c>
      <c r="J1346" s="14"/>
      <c r="K1346" s="14"/>
      <c r="L1346" s="3"/>
      <c r="M1346" s="6"/>
      <c r="N1346" s="6"/>
      <c r="Q1346" s="19"/>
      <c r="AA1346" t="str" cm="1">
        <f t="array" ref="AA1346">_xlfn.IFS(AND(CHPP_DELAY[[#This Row],[Column1]]="",CHPP_DELAY[[#This Row],[Column2]]=""),"",CHPP_DELAY[[#This Row],[Column1]]&lt;&gt;"",CHPP_DELAY[[#This Row],[Column1]],CHPP_DELAY[[#This Row],[Column2]]&lt;&gt;"",CHPP_DELAY[[#This Row],[Column2]])</f>
        <v/>
      </c>
    </row>
    <row r="1347" spans="2:27" x14ac:dyDescent="0.25">
      <c r="B1347" s="7">
        <f>_xlfn.ISOWEEKNUM(CHPP_DELAY[[#This Row],[DATE]])</f>
        <v>52</v>
      </c>
      <c r="C1347" s="2" t="str">
        <f>UPPER(TEXT(MONTH(CHPP_DELAY[[#This Row],[DATE]])*29,"mmm"))</f>
        <v>JAN</v>
      </c>
      <c r="D1347" s="27">
        <f>YEAR(CHPP_DELAY[[#This Row],[DATE]])</f>
        <v>1900</v>
      </c>
      <c r="E1347" s="11">
        <f>(CHPP_DELAY[[#This Row],[START]]-CHPP_DELAY[[#This Row],[STOP]])*24</f>
        <v>0</v>
      </c>
      <c r="F1347" s="14" t="str" cm="1">
        <f t="array" ref="F1347">_xlfn.IFNA(_xlfn.IFS(CHPP_DELAY[[#This Row],[SCH MTN]]&lt;&gt;"","Scheduled",CHPP_DELAY[[#This Row],[UNSCH MTN]]&lt;&gt;"","Unscheduled"),"")</f>
        <v/>
      </c>
      <c r="G1347" s="26">
        <f>24*(DAY(EOMONTH(CHPP_DELAY[[#This Row],[DATE]],0)))</f>
        <v>744</v>
      </c>
      <c r="H1347" s="14">
        <v>0.85</v>
      </c>
      <c r="I1347" s="14">
        <v>0.9</v>
      </c>
      <c r="J1347" s="14"/>
      <c r="K1347" s="14"/>
      <c r="L1347" s="3"/>
      <c r="M1347" s="6"/>
      <c r="N1347" s="6"/>
      <c r="Q1347" s="19"/>
      <c r="AA1347" t="str" cm="1">
        <f t="array" ref="AA1347">_xlfn.IFS(AND(CHPP_DELAY[[#This Row],[Column1]]="",CHPP_DELAY[[#This Row],[Column2]]=""),"",CHPP_DELAY[[#This Row],[Column1]]&lt;&gt;"",CHPP_DELAY[[#This Row],[Column1]],CHPP_DELAY[[#This Row],[Column2]]&lt;&gt;"",CHPP_DELAY[[#This Row],[Column2]])</f>
        <v/>
      </c>
    </row>
    <row r="1348" spans="2:27" x14ac:dyDescent="0.25">
      <c r="B1348" s="7">
        <f>_xlfn.ISOWEEKNUM(CHPP_DELAY[[#This Row],[DATE]])</f>
        <v>52</v>
      </c>
      <c r="C1348" s="2" t="str">
        <f>UPPER(TEXT(MONTH(CHPP_DELAY[[#This Row],[DATE]])*29,"mmm"))</f>
        <v>JAN</v>
      </c>
      <c r="D1348" s="27">
        <f>YEAR(CHPP_DELAY[[#This Row],[DATE]])</f>
        <v>1900</v>
      </c>
      <c r="E1348" s="11">
        <f>(CHPP_DELAY[[#This Row],[START]]-CHPP_DELAY[[#This Row],[STOP]])*24</f>
        <v>0</v>
      </c>
      <c r="F1348" s="14" t="str" cm="1">
        <f t="array" ref="F1348">_xlfn.IFNA(_xlfn.IFS(CHPP_DELAY[[#This Row],[SCH MTN]]&lt;&gt;"","Scheduled",CHPP_DELAY[[#This Row],[UNSCH MTN]]&lt;&gt;"","Unscheduled"),"")</f>
        <v/>
      </c>
      <c r="G1348" s="26">
        <f>24*(DAY(EOMONTH(CHPP_DELAY[[#This Row],[DATE]],0)))</f>
        <v>744</v>
      </c>
      <c r="H1348" s="14">
        <v>0.85</v>
      </c>
      <c r="I1348" s="14">
        <v>0.9</v>
      </c>
      <c r="J1348" s="14"/>
      <c r="K1348" s="14"/>
      <c r="L1348" s="3"/>
      <c r="M1348" s="6"/>
      <c r="N1348" s="6"/>
      <c r="Q1348" s="19"/>
      <c r="AA1348" t="str" cm="1">
        <f t="array" ref="AA1348">_xlfn.IFS(AND(CHPP_DELAY[[#This Row],[Column1]]="",CHPP_DELAY[[#This Row],[Column2]]=""),"",CHPP_DELAY[[#This Row],[Column1]]&lt;&gt;"",CHPP_DELAY[[#This Row],[Column1]],CHPP_DELAY[[#This Row],[Column2]]&lt;&gt;"",CHPP_DELAY[[#This Row],[Column2]])</f>
        <v/>
      </c>
    </row>
    <row r="1349" spans="2:27" x14ac:dyDescent="0.25">
      <c r="B1349" s="7">
        <f>_xlfn.ISOWEEKNUM(CHPP_DELAY[[#This Row],[DATE]])</f>
        <v>52</v>
      </c>
      <c r="C1349" s="2" t="str">
        <f>UPPER(TEXT(MONTH(CHPP_DELAY[[#This Row],[DATE]])*29,"mmm"))</f>
        <v>JAN</v>
      </c>
      <c r="D1349" s="27">
        <f>YEAR(CHPP_DELAY[[#This Row],[DATE]])</f>
        <v>1900</v>
      </c>
      <c r="E1349" s="11">
        <f>(CHPP_DELAY[[#This Row],[START]]-CHPP_DELAY[[#This Row],[STOP]])*24</f>
        <v>0</v>
      </c>
      <c r="F1349" s="14" t="str" cm="1">
        <f t="array" ref="F1349">_xlfn.IFNA(_xlfn.IFS(CHPP_DELAY[[#This Row],[SCH MTN]]&lt;&gt;"","Scheduled",CHPP_DELAY[[#This Row],[UNSCH MTN]]&lt;&gt;"","Unscheduled"),"")</f>
        <v/>
      </c>
      <c r="G1349" s="26">
        <f>24*(DAY(EOMONTH(CHPP_DELAY[[#This Row],[DATE]],0)))</f>
        <v>744</v>
      </c>
      <c r="H1349" s="14">
        <v>0.85</v>
      </c>
      <c r="I1349" s="14">
        <v>0.9</v>
      </c>
      <c r="J1349" s="14"/>
      <c r="K1349" s="14"/>
      <c r="L1349" s="3"/>
      <c r="M1349" s="6"/>
      <c r="N1349" s="6"/>
      <c r="Q1349" s="19"/>
      <c r="AA1349" t="str" cm="1">
        <f t="array" ref="AA1349">_xlfn.IFS(AND(CHPP_DELAY[[#This Row],[Column1]]="",CHPP_DELAY[[#This Row],[Column2]]=""),"",CHPP_DELAY[[#This Row],[Column1]]&lt;&gt;"",CHPP_DELAY[[#This Row],[Column1]],CHPP_DELAY[[#This Row],[Column2]]&lt;&gt;"",CHPP_DELAY[[#This Row],[Column2]])</f>
        <v/>
      </c>
    </row>
    <row r="1350" spans="2:27" x14ac:dyDescent="0.25">
      <c r="B1350" s="7">
        <f>_xlfn.ISOWEEKNUM(CHPP_DELAY[[#This Row],[DATE]])</f>
        <v>52</v>
      </c>
      <c r="C1350" s="2" t="str">
        <f>UPPER(TEXT(MONTH(CHPP_DELAY[[#This Row],[DATE]])*29,"mmm"))</f>
        <v>JAN</v>
      </c>
      <c r="D1350" s="27">
        <f>YEAR(CHPP_DELAY[[#This Row],[DATE]])</f>
        <v>1900</v>
      </c>
      <c r="E1350" s="11">
        <f>(CHPP_DELAY[[#This Row],[START]]-CHPP_DELAY[[#This Row],[STOP]])*24</f>
        <v>0</v>
      </c>
      <c r="F1350" s="14" t="str" cm="1">
        <f t="array" ref="F1350">_xlfn.IFNA(_xlfn.IFS(CHPP_DELAY[[#This Row],[SCH MTN]]&lt;&gt;"","Scheduled",CHPP_DELAY[[#This Row],[UNSCH MTN]]&lt;&gt;"","Unscheduled"),"")</f>
        <v/>
      </c>
      <c r="G1350" s="26">
        <f>24*(DAY(EOMONTH(CHPP_DELAY[[#This Row],[DATE]],0)))</f>
        <v>744</v>
      </c>
      <c r="H1350" s="14">
        <v>0.85</v>
      </c>
      <c r="I1350" s="14">
        <v>0.9</v>
      </c>
      <c r="J1350" s="14"/>
      <c r="K1350" s="14"/>
      <c r="L1350" s="3"/>
      <c r="M1350" s="6"/>
      <c r="N1350" s="6"/>
      <c r="Q1350" s="19"/>
      <c r="AA1350" t="str" cm="1">
        <f t="array" ref="AA1350">_xlfn.IFS(AND(CHPP_DELAY[[#This Row],[Column1]]="",CHPP_DELAY[[#This Row],[Column2]]=""),"",CHPP_DELAY[[#This Row],[Column1]]&lt;&gt;"",CHPP_DELAY[[#This Row],[Column1]],CHPP_DELAY[[#This Row],[Column2]]&lt;&gt;"",CHPP_DELAY[[#This Row],[Column2]])</f>
        <v/>
      </c>
    </row>
    <row r="1351" spans="2:27" x14ac:dyDescent="0.25">
      <c r="B1351" s="7">
        <f>_xlfn.ISOWEEKNUM(CHPP_DELAY[[#This Row],[DATE]])</f>
        <v>52</v>
      </c>
      <c r="C1351" s="2" t="str">
        <f>UPPER(TEXT(MONTH(CHPP_DELAY[[#This Row],[DATE]])*29,"mmm"))</f>
        <v>JAN</v>
      </c>
      <c r="D1351" s="27">
        <f>YEAR(CHPP_DELAY[[#This Row],[DATE]])</f>
        <v>1900</v>
      </c>
      <c r="E1351" s="11">
        <f>(CHPP_DELAY[[#This Row],[START]]-CHPP_DELAY[[#This Row],[STOP]])*24</f>
        <v>0</v>
      </c>
      <c r="F1351" s="14" t="str" cm="1">
        <f t="array" ref="F1351">_xlfn.IFNA(_xlfn.IFS(CHPP_DELAY[[#This Row],[SCH MTN]]&lt;&gt;"","Scheduled",CHPP_DELAY[[#This Row],[UNSCH MTN]]&lt;&gt;"","Unscheduled"),"")</f>
        <v/>
      </c>
      <c r="G1351" s="26">
        <f>24*(DAY(EOMONTH(CHPP_DELAY[[#This Row],[DATE]],0)))</f>
        <v>744</v>
      </c>
      <c r="H1351" s="14">
        <v>0.85</v>
      </c>
      <c r="I1351" s="14">
        <v>0.9</v>
      </c>
      <c r="J1351" s="14"/>
      <c r="K1351" s="14"/>
      <c r="L1351" s="3"/>
      <c r="M1351" s="6"/>
      <c r="N1351" s="6"/>
      <c r="Q1351" s="19"/>
      <c r="AA1351" t="str" cm="1">
        <f t="array" ref="AA1351">_xlfn.IFS(AND(CHPP_DELAY[[#This Row],[Column1]]="",CHPP_DELAY[[#This Row],[Column2]]=""),"",CHPP_DELAY[[#This Row],[Column1]]&lt;&gt;"",CHPP_DELAY[[#This Row],[Column1]],CHPP_DELAY[[#This Row],[Column2]]&lt;&gt;"",CHPP_DELAY[[#This Row],[Column2]])</f>
        <v/>
      </c>
    </row>
    <row r="1352" spans="2:27" x14ac:dyDescent="0.25">
      <c r="B1352" s="7">
        <f>_xlfn.ISOWEEKNUM(CHPP_DELAY[[#This Row],[DATE]])</f>
        <v>52</v>
      </c>
      <c r="C1352" s="2" t="str">
        <f>UPPER(TEXT(MONTH(CHPP_DELAY[[#This Row],[DATE]])*29,"mmm"))</f>
        <v>JAN</v>
      </c>
      <c r="D1352" s="27">
        <f>YEAR(CHPP_DELAY[[#This Row],[DATE]])</f>
        <v>1900</v>
      </c>
      <c r="E1352" s="11">
        <f>(CHPP_DELAY[[#This Row],[START]]-CHPP_DELAY[[#This Row],[STOP]])*24</f>
        <v>0</v>
      </c>
      <c r="F1352" s="14" t="str" cm="1">
        <f t="array" ref="F1352">_xlfn.IFNA(_xlfn.IFS(CHPP_DELAY[[#This Row],[SCH MTN]]&lt;&gt;"","Scheduled",CHPP_DELAY[[#This Row],[UNSCH MTN]]&lt;&gt;"","Unscheduled"),"")</f>
        <v/>
      </c>
      <c r="G1352" s="26">
        <f>24*(DAY(EOMONTH(CHPP_DELAY[[#This Row],[DATE]],0)))</f>
        <v>744</v>
      </c>
      <c r="H1352" s="14">
        <v>0.85</v>
      </c>
      <c r="I1352" s="14">
        <v>0.9</v>
      </c>
      <c r="J1352" s="14"/>
      <c r="K1352" s="14"/>
      <c r="L1352" s="3"/>
      <c r="M1352" s="6"/>
      <c r="N1352" s="6"/>
      <c r="Q1352" s="19"/>
      <c r="AA1352" t="str" cm="1">
        <f t="array" ref="AA1352">_xlfn.IFS(AND(CHPP_DELAY[[#This Row],[Column1]]="",CHPP_DELAY[[#This Row],[Column2]]=""),"",CHPP_DELAY[[#This Row],[Column1]]&lt;&gt;"",CHPP_DELAY[[#This Row],[Column1]],CHPP_DELAY[[#This Row],[Column2]]&lt;&gt;"",CHPP_DELAY[[#This Row],[Column2]])</f>
        <v/>
      </c>
    </row>
    <row r="1353" spans="2:27" x14ac:dyDescent="0.25">
      <c r="B1353" s="7">
        <f>_xlfn.ISOWEEKNUM(CHPP_DELAY[[#This Row],[DATE]])</f>
        <v>52</v>
      </c>
      <c r="C1353" s="2" t="str">
        <f>UPPER(TEXT(MONTH(CHPP_DELAY[[#This Row],[DATE]])*29,"mmm"))</f>
        <v>JAN</v>
      </c>
      <c r="D1353" s="27">
        <f>YEAR(CHPP_DELAY[[#This Row],[DATE]])</f>
        <v>1900</v>
      </c>
      <c r="E1353" s="11">
        <f>(CHPP_DELAY[[#This Row],[START]]-CHPP_DELAY[[#This Row],[STOP]])*24</f>
        <v>0</v>
      </c>
      <c r="F1353" s="14" t="str" cm="1">
        <f t="array" ref="F1353">_xlfn.IFNA(_xlfn.IFS(CHPP_DELAY[[#This Row],[SCH MTN]]&lt;&gt;"","Scheduled",CHPP_DELAY[[#This Row],[UNSCH MTN]]&lt;&gt;"","Unscheduled"),"")</f>
        <v/>
      </c>
      <c r="G1353" s="26">
        <f>24*(DAY(EOMONTH(CHPP_DELAY[[#This Row],[DATE]],0)))</f>
        <v>744</v>
      </c>
      <c r="H1353" s="14">
        <v>0.85</v>
      </c>
      <c r="I1353" s="14">
        <v>0.9</v>
      </c>
      <c r="J1353" s="14"/>
      <c r="K1353" s="14"/>
      <c r="L1353" s="3"/>
      <c r="M1353" s="6"/>
      <c r="N1353" s="6"/>
      <c r="Q1353" s="19"/>
      <c r="AA1353" t="str" cm="1">
        <f t="array" ref="AA1353">_xlfn.IFS(AND(CHPP_DELAY[[#This Row],[Column1]]="",CHPP_DELAY[[#This Row],[Column2]]=""),"",CHPP_DELAY[[#This Row],[Column1]]&lt;&gt;"",CHPP_DELAY[[#This Row],[Column1]],CHPP_DELAY[[#This Row],[Column2]]&lt;&gt;"",CHPP_DELAY[[#This Row],[Column2]])</f>
        <v/>
      </c>
    </row>
    <row r="1354" spans="2:27" x14ac:dyDescent="0.25">
      <c r="B1354" s="7">
        <f>_xlfn.ISOWEEKNUM(CHPP_DELAY[[#This Row],[DATE]])</f>
        <v>52</v>
      </c>
      <c r="C1354" s="2" t="str">
        <f>UPPER(TEXT(MONTH(CHPP_DELAY[[#This Row],[DATE]])*29,"mmm"))</f>
        <v>JAN</v>
      </c>
      <c r="D1354" s="27">
        <f>YEAR(CHPP_DELAY[[#This Row],[DATE]])</f>
        <v>1900</v>
      </c>
      <c r="E1354" s="11">
        <f>(CHPP_DELAY[[#This Row],[START]]-CHPP_DELAY[[#This Row],[STOP]])*24</f>
        <v>0</v>
      </c>
      <c r="F1354" s="14" t="str" cm="1">
        <f t="array" ref="F1354">_xlfn.IFNA(_xlfn.IFS(CHPP_DELAY[[#This Row],[SCH MTN]]&lt;&gt;"","Scheduled",CHPP_DELAY[[#This Row],[UNSCH MTN]]&lt;&gt;"","Unscheduled"),"")</f>
        <v/>
      </c>
      <c r="G1354" s="26">
        <f>24*(DAY(EOMONTH(CHPP_DELAY[[#This Row],[DATE]],0)))</f>
        <v>744</v>
      </c>
      <c r="H1354" s="14">
        <v>0.85</v>
      </c>
      <c r="I1354" s="14">
        <v>0.9</v>
      </c>
      <c r="J1354" s="14"/>
      <c r="K1354" s="14"/>
      <c r="L1354" s="3"/>
      <c r="M1354" s="6"/>
      <c r="N1354" s="6"/>
      <c r="Q1354" s="19"/>
      <c r="AA1354" t="str" cm="1">
        <f t="array" ref="AA1354">_xlfn.IFS(AND(CHPP_DELAY[[#This Row],[Column1]]="",CHPP_DELAY[[#This Row],[Column2]]=""),"",CHPP_DELAY[[#This Row],[Column1]]&lt;&gt;"",CHPP_DELAY[[#This Row],[Column1]],CHPP_DELAY[[#This Row],[Column2]]&lt;&gt;"",CHPP_DELAY[[#This Row],[Column2]])</f>
        <v/>
      </c>
    </row>
    <row r="1355" spans="2:27" x14ac:dyDescent="0.25">
      <c r="B1355" s="7">
        <f>_xlfn.ISOWEEKNUM(CHPP_DELAY[[#This Row],[DATE]])</f>
        <v>52</v>
      </c>
      <c r="C1355" s="2" t="str">
        <f>UPPER(TEXT(MONTH(CHPP_DELAY[[#This Row],[DATE]])*29,"mmm"))</f>
        <v>JAN</v>
      </c>
      <c r="D1355" s="27">
        <f>YEAR(CHPP_DELAY[[#This Row],[DATE]])</f>
        <v>1900</v>
      </c>
      <c r="E1355" s="11">
        <f>(CHPP_DELAY[[#This Row],[START]]-CHPP_DELAY[[#This Row],[STOP]])*24</f>
        <v>0</v>
      </c>
      <c r="F1355" s="14" t="str" cm="1">
        <f t="array" ref="F1355">_xlfn.IFNA(_xlfn.IFS(CHPP_DELAY[[#This Row],[SCH MTN]]&lt;&gt;"","Scheduled",CHPP_DELAY[[#This Row],[UNSCH MTN]]&lt;&gt;"","Unscheduled"),"")</f>
        <v/>
      </c>
      <c r="G1355" s="26">
        <f>24*(DAY(EOMONTH(CHPP_DELAY[[#This Row],[DATE]],0)))</f>
        <v>744</v>
      </c>
      <c r="H1355" s="14">
        <v>0.85</v>
      </c>
      <c r="I1355" s="14">
        <v>0.9</v>
      </c>
      <c r="J1355" s="14"/>
      <c r="K1355" s="14"/>
      <c r="L1355" s="3"/>
      <c r="M1355" s="6"/>
      <c r="N1355" s="6"/>
      <c r="Q1355" s="19"/>
      <c r="AA1355" t="str" cm="1">
        <f t="array" ref="AA1355">_xlfn.IFS(AND(CHPP_DELAY[[#This Row],[Column1]]="",CHPP_DELAY[[#This Row],[Column2]]=""),"",CHPP_DELAY[[#This Row],[Column1]]&lt;&gt;"",CHPP_DELAY[[#This Row],[Column1]],CHPP_DELAY[[#This Row],[Column2]]&lt;&gt;"",CHPP_DELAY[[#This Row],[Column2]])</f>
        <v/>
      </c>
    </row>
    <row r="1356" spans="2:27" x14ac:dyDescent="0.25">
      <c r="B1356" s="7">
        <f>_xlfn.ISOWEEKNUM(CHPP_DELAY[[#This Row],[DATE]])</f>
        <v>52</v>
      </c>
      <c r="C1356" s="2" t="str">
        <f>UPPER(TEXT(MONTH(CHPP_DELAY[[#This Row],[DATE]])*29,"mmm"))</f>
        <v>JAN</v>
      </c>
      <c r="D1356" s="27">
        <f>YEAR(CHPP_DELAY[[#This Row],[DATE]])</f>
        <v>1900</v>
      </c>
      <c r="E1356" s="11">
        <f>(CHPP_DELAY[[#This Row],[START]]-CHPP_DELAY[[#This Row],[STOP]])*24</f>
        <v>0</v>
      </c>
      <c r="F1356" s="14" t="str" cm="1">
        <f t="array" ref="F1356">_xlfn.IFNA(_xlfn.IFS(CHPP_DELAY[[#This Row],[SCH MTN]]&lt;&gt;"","Scheduled",CHPP_DELAY[[#This Row],[UNSCH MTN]]&lt;&gt;"","Unscheduled"),"")</f>
        <v/>
      </c>
      <c r="G1356" s="26">
        <f>24*(DAY(EOMONTH(CHPP_DELAY[[#This Row],[DATE]],0)))</f>
        <v>744</v>
      </c>
      <c r="H1356" s="14">
        <v>0.85</v>
      </c>
      <c r="I1356" s="14">
        <v>0.9</v>
      </c>
      <c r="J1356" s="14"/>
      <c r="K1356" s="14"/>
      <c r="L1356" s="3"/>
      <c r="M1356" s="6"/>
      <c r="N1356" s="6"/>
      <c r="Q1356" s="19"/>
      <c r="AA1356" t="str" cm="1">
        <f t="array" ref="AA1356">_xlfn.IFS(AND(CHPP_DELAY[[#This Row],[Column1]]="",CHPP_DELAY[[#This Row],[Column2]]=""),"",CHPP_DELAY[[#This Row],[Column1]]&lt;&gt;"",CHPP_DELAY[[#This Row],[Column1]],CHPP_DELAY[[#This Row],[Column2]]&lt;&gt;"",CHPP_DELAY[[#This Row],[Column2]])</f>
        <v/>
      </c>
    </row>
    <row r="1357" spans="2:27" x14ac:dyDescent="0.25">
      <c r="B1357" s="7">
        <f>_xlfn.ISOWEEKNUM(CHPP_DELAY[[#This Row],[DATE]])</f>
        <v>52</v>
      </c>
      <c r="C1357" s="2" t="str">
        <f>UPPER(TEXT(MONTH(CHPP_DELAY[[#This Row],[DATE]])*29,"mmm"))</f>
        <v>JAN</v>
      </c>
      <c r="D1357" s="27">
        <f>YEAR(CHPP_DELAY[[#This Row],[DATE]])</f>
        <v>1900</v>
      </c>
      <c r="E1357" s="11">
        <f>(CHPP_DELAY[[#This Row],[START]]-CHPP_DELAY[[#This Row],[STOP]])*24</f>
        <v>0</v>
      </c>
      <c r="F1357" s="14" t="str" cm="1">
        <f t="array" ref="F1357">_xlfn.IFNA(_xlfn.IFS(CHPP_DELAY[[#This Row],[SCH MTN]]&lt;&gt;"","Scheduled",CHPP_DELAY[[#This Row],[UNSCH MTN]]&lt;&gt;"","Unscheduled"),"")</f>
        <v/>
      </c>
      <c r="G1357" s="26">
        <f>24*(DAY(EOMONTH(CHPP_DELAY[[#This Row],[DATE]],0)))</f>
        <v>744</v>
      </c>
      <c r="H1357" s="14">
        <v>0.85</v>
      </c>
      <c r="I1357" s="14">
        <v>0.9</v>
      </c>
      <c r="J1357" s="14"/>
      <c r="K1357" s="14"/>
      <c r="L1357" s="3"/>
      <c r="M1357" s="6"/>
      <c r="N1357" s="6"/>
      <c r="Q1357" s="19"/>
      <c r="AA1357" t="str" cm="1">
        <f t="array" ref="AA1357">_xlfn.IFS(AND(CHPP_DELAY[[#This Row],[Column1]]="",CHPP_DELAY[[#This Row],[Column2]]=""),"",CHPP_DELAY[[#This Row],[Column1]]&lt;&gt;"",CHPP_DELAY[[#This Row],[Column1]],CHPP_DELAY[[#This Row],[Column2]]&lt;&gt;"",CHPP_DELAY[[#This Row],[Column2]])</f>
        <v/>
      </c>
    </row>
    <row r="1358" spans="2:27" x14ac:dyDescent="0.25">
      <c r="B1358" s="7">
        <f>_xlfn.ISOWEEKNUM(CHPP_DELAY[[#This Row],[DATE]])</f>
        <v>52</v>
      </c>
      <c r="C1358" s="2" t="str">
        <f>UPPER(TEXT(MONTH(CHPP_DELAY[[#This Row],[DATE]])*29,"mmm"))</f>
        <v>JAN</v>
      </c>
      <c r="D1358" s="27">
        <f>YEAR(CHPP_DELAY[[#This Row],[DATE]])</f>
        <v>1900</v>
      </c>
      <c r="E1358" s="11">
        <f>(CHPP_DELAY[[#This Row],[START]]-CHPP_DELAY[[#This Row],[STOP]])*24</f>
        <v>0</v>
      </c>
      <c r="F1358" s="14" t="str" cm="1">
        <f t="array" ref="F1358">_xlfn.IFNA(_xlfn.IFS(CHPP_DELAY[[#This Row],[SCH MTN]]&lt;&gt;"","Scheduled",CHPP_DELAY[[#This Row],[UNSCH MTN]]&lt;&gt;"","Unscheduled"),"")</f>
        <v/>
      </c>
      <c r="G1358" s="26">
        <f>24*(DAY(EOMONTH(CHPP_DELAY[[#This Row],[DATE]],0)))</f>
        <v>744</v>
      </c>
      <c r="H1358" s="14">
        <v>0.85</v>
      </c>
      <c r="I1358" s="14">
        <v>0.9</v>
      </c>
      <c r="J1358" s="14"/>
      <c r="K1358" s="14"/>
      <c r="L1358" s="3"/>
      <c r="M1358" s="6"/>
      <c r="N1358" s="6"/>
      <c r="Q1358" s="19"/>
      <c r="AA1358" t="str" cm="1">
        <f t="array" ref="AA1358">_xlfn.IFS(AND(CHPP_DELAY[[#This Row],[Column1]]="",CHPP_DELAY[[#This Row],[Column2]]=""),"",CHPP_DELAY[[#This Row],[Column1]]&lt;&gt;"",CHPP_DELAY[[#This Row],[Column1]],CHPP_DELAY[[#This Row],[Column2]]&lt;&gt;"",CHPP_DELAY[[#This Row],[Column2]])</f>
        <v/>
      </c>
    </row>
    <row r="1359" spans="2:27" x14ac:dyDescent="0.25">
      <c r="B1359" s="7">
        <f>_xlfn.ISOWEEKNUM(CHPP_DELAY[[#This Row],[DATE]])</f>
        <v>52</v>
      </c>
      <c r="C1359" s="2" t="str">
        <f>UPPER(TEXT(MONTH(CHPP_DELAY[[#This Row],[DATE]])*29,"mmm"))</f>
        <v>JAN</v>
      </c>
      <c r="D1359" s="27">
        <f>YEAR(CHPP_DELAY[[#This Row],[DATE]])</f>
        <v>1900</v>
      </c>
      <c r="E1359" s="11">
        <f>(CHPP_DELAY[[#This Row],[START]]-CHPP_DELAY[[#This Row],[STOP]])*24</f>
        <v>0</v>
      </c>
      <c r="F1359" s="14" t="str" cm="1">
        <f t="array" ref="F1359">_xlfn.IFNA(_xlfn.IFS(CHPP_DELAY[[#This Row],[SCH MTN]]&lt;&gt;"","Scheduled",CHPP_DELAY[[#This Row],[UNSCH MTN]]&lt;&gt;"","Unscheduled"),"")</f>
        <v/>
      </c>
      <c r="G1359" s="26">
        <f>24*(DAY(EOMONTH(CHPP_DELAY[[#This Row],[DATE]],0)))</f>
        <v>744</v>
      </c>
      <c r="H1359" s="14">
        <v>0.85</v>
      </c>
      <c r="I1359" s="14">
        <v>0.9</v>
      </c>
      <c r="J1359" s="14"/>
      <c r="K1359" s="14"/>
      <c r="L1359" s="3"/>
      <c r="M1359" s="6"/>
      <c r="N1359" s="6"/>
      <c r="Q1359" s="19"/>
      <c r="AA1359" t="str" cm="1">
        <f t="array" ref="AA1359">_xlfn.IFS(AND(CHPP_DELAY[[#This Row],[Column1]]="",CHPP_DELAY[[#This Row],[Column2]]=""),"",CHPP_DELAY[[#This Row],[Column1]]&lt;&gt;"",CHPP_DELAY[[#This Row],[Column1]],CHPP_DELAY[[#This Row],[Column2]]&lt;&gt;"",CHPP_DELAY[[#This Row],[Column2]])</f>
        <v/>
      </c>
    </row>
    <row r="1360" spans="2:27" x14ac:dyDescent="0.25">
      <c r="B1360" s="7">
        <f>_xlfn.ISOWEEKNUM(CHPP_DELAY[[#This Row],[DATE]])</f>
        <v>52</v>
      </c>
      <c r="C1360" s="2" t="str">
        <f>UPPER(TEXT(MONTH(CHPP_DELAY[[#This Row],[DATE]])*29,"mmm"))</f>
        <v>JAN</v>
      </c>
      <c r="D1360" s="27">
        <f>YEAR(CHPP_DELAY[[#This Row],[DATE]])</f>
        <v>1900</v>
      </c>
      <c r="E1360" s="11">
        <f>(CHPP_DELAY[[#This Row],[START]]-CHPP_DELAY[[#This Row],[STOP]])*24</f>
        <v>0</v>
      </c>
      <c r="F1360" s="14" t="str" cm="1">
        <f t="array" ref="F1360">_xlfn.IFNA(_xlfn.IFS(CHPP_DELAY[[#This Row],[SCH MTN]]&lt;&gt;"","Scheduled",CHPP_DELAY[[#This Row],[UNSCH MTN]]&lt;&gt;"","Unscheduled"),"")</f>
        <v/>
      </c>
      <c r="G1360" s="26">
        <f>24*(DAY(EOMONTH(CHPP_DELAY[[#This Row],[DATE]],0)))</f>
        <v>744</v>
      </c>
      <c r="H1360" s="14">
        <v>0.85</v>
      </c>
      <c r="I1360" s="14">
        <v>0.9</v>
      </c>
      <c r="J1360" s="14"/>
      <c r="K1360" s="14"/>
      <c r="L1360" s="3"/>
      <c r="M1360" s="6"/>
      <c r="N1360" s="6"/>
      <c r="Q1360" s="19"/>
      <c r="AA1360" t="str" cm="1">
        <f t="array" ref="AA1360">_xlfn.IFS(AND(CHPP_DELAY[[#This Row],[Column1]]="",CHPP_DELAY[[#This Row],[Column2]]=""),"",CHPP_DELAY[[#This Row],[Column1]]&lt;&gt;"",CHPP_DELAY[[#This Row],[Column1]],CHPP_DELAY[[#This Row],[Column2]]&lt;&gt;"",CHPP_DELAY[[#This Row],[Column2]])</f>
        <v/>
      </c>
    </row>
    <row r="1361" spans="2:27" x14ac:dyDescent="0.25">
      <c r="B1361" s="7">
        <f>_xlfn.ISOWEEKNUM(CHPP_DELAY[[#This Row],[DATE]])</f>
        <v>52</v>
      </c>
      <c r="C1361" s="2" t="str">
        <f>UPPER(TEXT(MONTH(CHPP_DELAY[[#This Row],[DATE]])*29,"mmm"))</f>
        <v>JAN</v>
      </c>
      <c r="D1361" s="27">
        <f>YEAR(CHPP_DELAY[[#This Row],[DATE]])</f>
        <v>1900</v>
      </c>
      <c r="E1361" s="11">
        <f>(CHPP_DELAY[[#This Row],[START]]-CHPP_DELAY[[#This Row],[STOP]])*24</f>
        <v>0</v>
      </c>
      <c r="F1361" s="14" t="str" cm="1">
        <f t="array" ref="F1361">_xlfn.IFNA(_xlfn.IFS(CHPP_DELAY[[#This Row],[SCH MTN]]&lt;&gt;"","Scheduled",CHPP_DELAY[[#This Row],[UNSCH MTN]]&lt;&gt;"","Unscheduled"),"")</f>
        <v/>
      </c>
      <c r="G1361" s="26">
        <f>24*(DAY(EOMONTH(CHPP_DELAY[[#This Row],[DATE]],0)))</f>
        <v>744</v>
      </c>
      <c r="H1361" s="14">
        <v>0.85</v>
      </c>
      <c r="I1361" s="14">
        <v>0.9</v>
      </c>
      <c r="J1361" s="14"/>
      <c r="K1361" s="14"/>
      <c r="L1361" s="3"/>
      <c r="M1361" s="6"/>
      <c r="N1361" s="6"/>
      <c r="Q1361" s="19"/>
      <c r="AA1361" t="str" cm="1">
        <f t="array" ref="AA1361">_xlfn.IFS(AND(CHPP_DELAY[[#This Row],[Column1]]="",CHPP_DELAY[[#This Row],[Column2]]=""),"",CHPP_DELAY[[#This Row],[Column1]]&lt;&gt;"",CHPP_DELAY[[#This Row],[Column1]],CHPP_DELAY[[#This Row],[Column2]]&lt;&gt;"",CHPP_DELAY[[#This Row],[Column2]])</f>
        <v/>
      </c>
    </row>
    <row r="1362" spans="2:27" x14ac:dyDescent="0.25">
      <c r="B1362" s="7">
        <f>_xlfn.ISOWEEKNUM(CHPP_DELAY[[#This Row],[DATE]])</f>
        <v>52</v>
      </c>
      <c r="C1362" s="2" t="str">
        <f>UPPER(TEXT(MONTH(CHPP_DELAY[[#This Row],[DATE]])*29,"mmm"))</f>
        <v>JAN</v>
      </c>
      <c r="D1362" s="27">
        <f>YEAR(CHPP_DELAY[[#This Row],[DATE]])</f>
        <v>1900</v>
      </c>
      <c r="E1362" s="11">
        <f>(CHPP_DELAY[[#This Row],[START]]-CHPP_DELAY[[#This Row],[STOP]])*24</f>
        <v>0</v>
      </c>
      <c r="F1362" s="14" t="str" cm="1">
        <f t="array" ref="F1362">_xlfn.IFNA(_xlfn.IFS(CHPP_DELAY[[#This Row],[SCH MTN]]&lt;&gt;"","Scheduled",CHPP_DELAY[[#This Row],[UNSCH MTN]]&lt;&gt;"","Unscheduled"),"")</f>
        <v/>
      </c>
      <c r="G1362" s="26">
        <f>24*(DAY(EOMONTH(CHPP_DELAY[[#This Row],[DATE]],0)))</f>
        <v>744</v>
      </c>
      <c r="H1362" s="14">
        <v>0.85</v>
      </c>
      <c r="I1362" s="14">
        <v>0.9</v>
      </c>
      <c r="J1362" s="14"/>
      <c r="K1362" s="14"/>
      <c r="L1362" s="3"/>
      <c r="M1362" s="6"/>
      <c r="N1362" s="6"/>
      <c r="Q1362" s="19"/>
      <c r="AA1362" t="str" cm="1">
        <f t="array" ref="AA1362">_xlfn.IFS(AND(CHPP_DELAY[[#This Row],[Column1]]="",CHPP_DELAY[[#This Row],[Column2]]=""),"",CHPP_DELAY[[#This Row],[Column1]]&lt;&gt;"",CHPP_DELAY[[#This Row],[Column1]],CHPP_DELAY[[#This Row],[Column2]]&lt;&gt;"",CHPP_DELAY[[#This Row],[Column2]])</f>
        <v/>
      </c>
    </row>
    <row r="1363" spans="2:27" x14ac:dyDescent="0.25">
      <c r="B1363" s="7">
        <f>_xlfn.ISOWEEKNUM(CHPP_DELAY[[#This Row],[DATE]])</f>
        <v>52</v>
      </c>
      <c r="C1363" s="2" t="str">
        <f>UPPER(TEXT(MONTH(CHPP_DELAY[[#This Row],[DATE]])*29,"mmm"))</f>
        <v>JAN</v>
      </c>
      <c r="D1363" s="27">
        <f>YEAR(CHPP_DELAY[[#This Row],[DATE]])</f>
        <v>1900</v>
      </c>
      <c r="E1363" s="11">
        <f>(CHPP_DELAY[[#This Row],[START]]-CHPP_DELAY[[#This Row],[STOP]])*24</f>
        <v>0</v>
      </c>
      <c r="F1363" s="14" t="str" cm="1">
        <f t="array" ref="F1363">_xlfn.IFNA(_xlfn.IFS(CHPP_DELAY[[#This Row],[SCH MTN]]&lt;&gt;"","Scheduled",CHPP_DELAY[[#This Row],[UNSCH MTN]]&lt;&gt;"","Unscheduled"),"")</f>
        <v/>
      </c>
      <c r="G1363" s="26">
        <f>24*(DAY(EOMONTH(CHPP_DELAY[[#This Row],[DATE]],0)))</f>
        <v>744</v>
      </c>
      <c r="H1363" s="14">
        <v>0.85</v>
      </c>
      <c r="I1363" s="14">
        <v>0.9</v>
      </c>
      <c r="J1363" s="14"/>
      <c r="K1363" s="14"/>
      <c r="L1363" s="3"/>
      <c r="M1363" s="6"/>
      <c r="N1363" s="6"/>
      <c r="Q1363" s="11"/>
      <c r="AA1363" t="str" cm="1">
        <f t="array" ref="AA1363">_xlfn.IFS(AND(CHPP_DELAY[[#This Row],[Column1]]="",CHPP_DELAY[[#This Row],[Column2]]=""),"",CHPP_DELAY[[#This Row],[Column1]]&lt;&gt;"",CHPP_DELAY[[#This Row],[Column1]],CHPP_DELAY[[#This Row],[Column2]]&lt;&gt;"",CHPP_DELAY[[#This Row],[Column2]])</f>
        <v/>
      </c>
    </row>
    <row r="1364" spans="2:27" x14ac:dyDescent="0.25">
      <c r="B1364" s="7">
        <f>_xlfn.ISOWEEKNUM(CHPP_DELAY[[#This Row],[DATE]])</f>
        <v>52</v>
      </c>
      <c r="C1364" s="2" t="str">
        <f>UPPER(TEXT(MONTH(CHPP_DELAY[[#This Row],[DATE]])*29,"mmm"))</f>
        <v>JAN</v>
      </c>
      <c r="D1364" s="27">
        <f>YEAR(CHPP_DELAY[[#This Row],[DATE]])</f>
        <v>1900</v>
      </c>
      <c r="E1364" s="11">
        <f>(CHPP_DELAY[[#This Row],[START]]-CHPP_DELAY[[#This Row],[STOP]])*24</f>
        <v>0</v>
      </c>
      <c r="F1364" s="14" t="str" cm="1">
        <f t="array" ref="F1364">_xlfn.IFNA(_xlfn.IFS(CHPP_DELAY[[#This Row],[SCH MTN]]&lt;&gt;"","Scheduled",CHPP_DELAY[[#This Row],[UNSCH MTN]]&lt;&gt;"","Unscheduled"),"")</f>
        <v/>
      </c>
      <c r="G1364" s="26">
        <f>24*(DAY(EOMONTH(CHPP_DELAY[[#This Row],[DATE]],0)))</f>
        <v>744</v>
      </c>
      <c r="H1364" s="14">
        <v>0.85</v>
      </c>
      <c r="I1364" s="14">
        <v>0.9</v>
      </c>
      <c r="J1364" s="14"/>
      <c r="K1364" s="14"/>
      <c r="L1364" s="3"/>
      <c r="M1364" s="6"/>
      <c r="N1364" s="6"/>
      <c r="Q1364" s="11"/>
      <c r="AA1364" t="str" cm="1">
        <f t="array" ref="AA1364">_xlfn.IFS(AND(CHPP_DELAY[[#This Row],[Column1]]="",CHPP_DELAY[[#This Row],[Column2]]=""),"",CHPP_DELAY[[#This Row],[Column1]]&lt;&gt;"",CHPP_DELAY[[#This Row],[Column1]],CHPP_DELAY[[#This Row],[Column2]]&lt;&gt;"",CHPP_DELAY[[#This Row],[Column2]])</f>
        <v/>
      </c>
    </row>
    <row r="1365" spans="2:27" x14ac:dyDescent="0.25">
      <c r="B1365" s="7">
        <f>_xlfn.ISOWEEKNUM(CHPP_DELAY[[#This Row],[DATE]])</f>
        <v>52</v>
      </c>
      <c r="C1365" s="2" t="str">
        <f>UPPER(TEXT(MONTH(CHPP_DELAY[[#This Row],[DATE]])*29,"mmm"))</f>
        <v>JAN</v>
      </c>
      <c r="D1365" s="27">
        <f>YEAR(CHPP_DELAY[[#This Row],[DATE]])</f>
        <v>1900</v>
      </c>
      <c r="E1365" s="11">
        <f>(CHPP_DELAY[[#This Row],[START]]-CHPP_DELAY[[#This Row],[STOP]])*24</f>
        <v>0</v>
      </c>
      <c r="F1365" s="14" t="str" cm="1">
        <f t="array" ref="F1365">_xlfn.IFNA(_xlfn.IFS(CHPP_DELAY[[#This Row],[SCH MTN]]&lt;&gt;"","Scheduled",CHPP_DELAY[[#This Row],[UNSCH MTN]]&lt;&gt;"","Unscheduled"),"")</f>
        <v/>
      </c>
      <c r="G1365" s="26">
        <f>24*(DAY(EOMONTH(CHPP_DELAY[[#This Row],[DATE]],0)))</f>
        <v>744</v>
      </c>
      <c r="H1365" s="14">
        <v>0.85</v>
      </c>
      <c r="I1365" s="14">
        <v>0.9</v>
      </c>
      <c r="J1365" s="14"/>
      <c r="K1365" s="14"/>
      <c r="L1365" s="3"/>
      <c r="M1365" s="6"/>
      <c r="N1365" s="6"/>
      <c r="Q1365" s="11"/>
      <c r="AA1365" t="str" cm="1">
        <f t="array" ref="AA1365">_xlfn.IFS(AND(CHPP_DELAY[[#This Row],[Column1]]="",CHPP_DELAY[[#This Row],[Column2]]=""),"",CHPP_DELAY[[#This Row],[Column1]]&lt;&gt;"",CHPP_DELAY[[#This Row],[Column1]],CHPP_DELAY[[#This Row],[Column2]]&lt;&gt;"",CHPP_DELAY[[#This Row],[Column2]])</f>
        <v/>
      </c>
    </row>
    <row r="1366" spans="2:27" x14ac:dyDescent="0.25">
      <c r="B1366" s="7">
        <f>_xlfn.ISOWEEKNUM(CHPP_DELAY[[#This Row],[DATE]])</f>
        <v>52</v>
      </c>
      <c r="C1366" s="2" t="str">
        <f>UPPER(TEXT(MONTH(CHPP_DELAY[[#This Row],[DATE]])*29,"mmm"))</f>
        <v>JAN</v>
      </c>
      <c r="D1366" s="27">
        <f>YEAR(CHPP_DELAY[[#This Row],[DATE]])</f>
        <v>1900</v>
      </c>
      <c r="E1366" s="11">
        <f>(CHPP_DELAY[[#This Row],[START]]-CHPP_DELAY[[#This Row],[STOP]])*24</f>
        <v>0</v>
      </c>
      <c r="F1366" s="14" t="str" cm="1">
        <f t="array" ref="F1366">_xlfn.IFNA(_xlfn.IFS(CHPP_DELAY[[#This Row],[SCH MTN]]&lt;&gt;"","Scheduled",CHPP_DELAY[[#This Row],[UNSCH MTN]]&lt;&gt;"","Unscheduled"),"")</f>
        <v/>
      </c>
      <c r="G1366" s="26">
        <f>24*(DAY(EOMONTH(CHPP_DELAY[[#This Row],[DATE]],0)))</f>
        <v>744</v>
      </c>
      <c r="H1366" s="14">
        <v>0.85</v>
      </c>
      <c r="I1366" s="14">
        <v>0.9</v>
      </c>
      <c r="J1366" s="14"/>
      <c r="K1366" s="14"/>
      <c r="L1366" s="3"/>
      <c r="M1366" s="6"/>
      <c r="N1366" s="6"/>
      <c r="Q1366" s="11"/>
      <c r="AA1366" t="str" cm="1">
        <f t="array" ref="AA1366">_xlfn.IFS(AND(CHPP_DELAY[[#This Row],[Column1]]="",CHPP_DELAY[[#This Row],[Column2]]=""),"",CHPP_DELAY[[#This Row],[Column1]]&lt;&gt;"",CHPP_DELAY[[#This Row],[Column1]],CHPP_DELAY[[#This Row],[Column2]]&lt;&gt;"",CHPP_DELAY[[#This Row],[Column2]])</f>
        <v/>
      </c>
    </row>
    <row r="1367" spans="2:27" x14ac:dyDescent="0.25">
      <c r="B1367" s="7">
        <f>_xlfn.ISOWEEKNUM(CHPP_DELAY[[#This Row],[DATE]])</f>
        <v>52</v>
      </c>
      <c r="C1367" s="2" t="str">
        <f>UPPER(TEXT(MONTH(CHPP_DELAY[[#This Row],[DATE]])*29,"mmm"))</f>
        <v>JAN</v>
      </c>
      <c r="D1367" s="27">
        <f>YEAR(CHPP_DELAY[[#This Row],[DATE]])</f>
        <v>1900</v>
      </c>
      <c r="E1367" s="11">
        <f>(CHPP_DELAY[[#This Row],[START]]-CHPP_DELAY[[#This Row],[STOP]])*24</f>
        <v>0</v>
      </c>
      <c r="F1367" s="14" t="str" cm="1">
        <f t="array" ref="F1367">_xlfn.IFNA(_xlfn.IFS(CHPP_DELAY[[#This Row],[SCH MTN]]&lt;&gt;"","Scheduled",CHPP_DELAY[[#This Row],[UNSCH MTN]]&lt;&gt;"","Unscheduled"),"")</f>
        <v/>
      </c>
      <c r="G1367" s="26">
        <f>24*(DAY(EOMONTH(CHPP_DELAY[[#This Row],[DATE]],0)))</f>
        <v>744</v>
      </c>
      <c r="H1367" s="14">
        <v>0.85</v>
      </c>
      <c r="I1367" s="14">
        <v>0.9</v>
      </c>
      <c r="J1367" s="14"/>
      <c r="K1367" s="14"/>
      <c r="L1367" s="3"/>
      <c r="M1367" s="6"/>
      <c r="N1367" s="6"/>
      <c r="Q1367" s="11"/>
      <c r="AA1367" t="str" cm="1">
        <f t="array" ref="AA1367">_xlfn.IFS(AND(CHPP_DELAY[[#This Row],[Column1]]="",CHPP_DELAY[[#This Row],[Column2]]=""),"",CHPP_DELAY[[#This Row],[Column1]]&lt;&gt;"",CHPP_DELAY[[#This Row],[Column1]],CHPP_DELAY[[#This Row],[Column2]]&lt;&gt;"",CHPP_DELAY[[#This Row],[Column2]])</f>
        <v/>
      </c>
    </row>
    <row r="1368" spans="2:27" x14ac:dyDescent="0.25">
      <c r="B1368" s="7">
        <f>_xlfn.ISOWEEKNUM(CHPP_DELAY[[#This Row],[DATE]])</f>
        <v>52</v>
      </c>
      <c r="C1368" s="2" t="str">
        <f>UPPER(TEXT(MONTH(CHPP_DELAY[[#This Row],[DATE]])*29,"mmm"))</f>
        <v>JAN</v>
      </c>
      <c r="D1368" s="27">
        <f>YEAR(CHPP_DELAY[[#This Row],[DATE]])</f>
        <v>1900</v>
      </c>
      <c r="E1368" s="11">
        <f>(CHPP_DELAY[[#This Row],[START]]-CHPP_DELAY[[#This Row],[STOP]])*24</f>
        <v>0</v>
      </c>
      <c r="F1368" s="14" t="str" cm="1">
        <f t="array" ref="F1368">_xlfn.IFNA(_xlfn.IFS(CHPP_DELAY[[#This Row],[SCH MTN]]&lt;&gt;"","Scheduled",CHPP_DELAY[[#This Row],[UNSCH MTN]]&lt;&gt;"","Unscheduled"),"")</f>
        <v/>
      </c>
      <c r="G1368" s="26">
        <f>24*(DAY(EOMONTH(CHPP_DELAY[[#This Row],[DATE]],0)))</f>
        <v>744</v>
      </c>
      <c r="H1368" s="14">
        <v>0.85</v>
      </c>
      <c r="I1368" s="14">
        <v>0.9</v>
      </c>
      <c r="J1368" s="14"/>
      <c r="K1368" s="14"/>
      <c r="L1368" s="3"/>
      <c r="M1368" s="6"/>
      <c r="N1368" s="6"/>
      <c r="Q1368" s="11"/>
      <c r="AA1368" t="str" cm="1">
        <f t="array" ref="AA1368">_xlfn.IFS(AND(CHPP_DELAY[[#This Row],[Column1]]="",CHPP_DELAY[[#This Row],[Column2]]=""),"",CHPP_DELAY[[#This Row],[Column1]]&lt;&gt;"",CHPP_DELAY[[#This Row],[Column1]],CHPP_DELAY[[#This Row],[Column2]]&lt;&gt;"",CHPP_DELAY[[#This Row],[Column2]])</f>
        <v/>
      </c>
    </row>
    <row r="1369" spans="2:27" x14ac:dyDescent="0.25">
      <c r="B1369" s="7">
        <f>_xlfn.ISOWEEKNUM(CHPP_DELAY[[#This Row],[DATE]])</f>
        <v>52</v>
      </c>
      <c r="C1369" s="2" t="str">
        <f>UPPER(TEXT(MONTH(CHPP_DELAY[[#This Row],[DATE]])*29,"mmm"))</f>
        <v>JAN</v>
      </c>
      <c r="D1369" s="27">
        <f>YEAR(CHPP_DELAY[[#This Row],[DATE]])</f>
        <v>1900</v>
      </c>
      <c r="E1369" s="11">
        <f>(CHPP_DELAY[[#This Row],[START]]-CHPP_DELAY[[#This Row],[STOP]])*24</f>
        <v>0</v>
      </c>
      <c r="F1369" s="14" t="str" cm="1">
        <f t="array" ref="F1369">_xlfn.IFNA(_xlfn.IFS(CHPP_DELAY[[#This Row],[SCH MTN]]&lt;&gt;"","Scheduled",CHPP_DELAY[[#This Row],[UNSCH MTN]]&lt;&gt;"","Unscheduled"),"")</f>
        <v/>
      </c>
      <c r="G1369" s="26">
        <f>24*(DAY(EOMONTH(CHPP_DELAY[[#This Row],[DATE]],0)))</f>
        <v>744</v>
      </c>
      <c r="H1369" s="14">
        <v>0.85</v>
      </c>
      <c r="I1369" s="14">
        <v>0.9</v>
      </c>
      <c r="J1369" s="14"/>
      <c r="K1369" s="14"/>
      <c r="L1369" s="3"/>
      <c r="M1369" s="6"/>
      <c r="N1369" s="6"/>
      <c r="Q1369" s="11"/>
      <c r="AA1369" t="str" cm="1">
        <f t="array" ref="AA1369">_xlfn.IFS(AND(CHPP_DELAY[[#This Row],[Column1]]="",CHPP_DELAY[[#This Row],[Column2]]=""),"",CHPP_DELAY[[#This Row],[Column1]]&lt;&gt;"",CHPP_DELAY[[#This Row],[Column1]],CHPP_DELAY[[#This Row],[Column2]]&lt;&gt;"",CHPP_DELAY[[#This Row],[Column2]])</f>
        <v/>
      </c>
    </row>
    <row r="1370" spans="2:27" x14ac:dyDescent="0.25">
      <c r="B1370" s="7">
        <f>_xlfn.ISOWEEKNUM(CHPP_DELAY[[#This Row],[DATE]])</f>
        <v>52</v>
      </c>
      <c r="C1370" s="2" t="str">
        <f>UPPER(TEXT(MONTH(CHPP_DELAY[[#This Row],[DATE]])*29,"mmm"))</f>
        <v>JAN</v>
      </c>
      <c r="D1370" s="27">
        <f>YEAR(CHPP_DELAY[[#This Row],[DATE]])</f>
        <v>1900</v>
      </c>
      <c r="E1370" s="11">
        <f>(CHPP_DELAY[[#This Row],[START]]-CHPP_DELAY[[#This Row],[STOP]])*24</f>
        <v>0</v>
      </c>
      <c r="F1370" s="14" t="str" cm="1">
        <f t="array" ref="F1370">_xlfn.IFNA(_xlfn.IFS(CHPP_DELAY[[#This Row],[SCH MTN]]&lt;&gt;"","Scheduled",CHPP_DELAY[[#This Row],[UNSCH MTN]]&lt;&gt;"","Unscheduled"),"")</f>
        <v/>
      </c>
      <c r="G1370" s="26">
        <f>24*(DAY(EOMONTH(CHPP_DELAY[[#This Row],[DATE]],0)))</f>
        <v>744</v>
      </c>
      <c r="H1370" s="14">
        <v>0.85</v>
      </c>
      <c r="I1370" s="14">
        <v>0.9</v>
      </c>
      <c r="J1370" s="14"/>
      <c r="K1370" s="14"/>
      <c r="L1370" s="3"/>
      <c r="M1370" s="6"/>
      <c r="N1370" s="6"/>
      <c r="Q1370" s="11"/>
      <c r="AA1370" t="str" cm="1">
        <f t="array" ref="AA1370">_xlfn.IFS(AND(CHPP_DELAY[[#This Row],[Column1]]="",CHPP_DELAY[[#This Row],[Column2]]=""),"",CHPP_DELAY[[#This Row],[Column1]]&lt;&gt;"",CHPP_DELAY[[#This Row],[Column1]],CHPP_DELAY[[#This Row],[Column2]]&lt;&gt;"",CHPP_DELAY[[#This Row],[Column2]])</f>
        <v/>
      </c>
    </row>
    <row r="1371" spans="2:27" x14ac:dyDescent="0.25">
      <c r="B1371" s="7">
        <f>_xlfn.ISOWEEKNUM(CHPP_DELAY[[#This Row],[DATE]])</f>
        <v>52</v>
      </c>
      <c r="C1371" s="2" t="str">
        <f>UPPER(TEXT(MONTH(CHPP_DELAY[[#This Row],[DATE]])*29,"mmm"))</f>
        <v>JAN</v>
      </c>
      <c r="D1371" s="27">
        <f>YEAR(CHPP_DELAY[[#This Row],[DATE]])</f>
        <v>1900</v>
      </c>
      <c r="E1371" s="11">
        <f>(CHPP_DELAY[[#This Row],[START]]-CHPP_DELAY[[#This Row],[STOP]])*24</f>
        <v>0</v>
      </c>
      <c r="F1371" s="14" t="str" cm="1">
        <f t="array" ref="F1371">_xlfn.IFNA(_xlfn.IFS(CHPP_DELAY[[#This Row],[SCH MTN]]&lt;&gt;"","Scheduled",CHPP_DELAY[[#This Row],[UNSCH MTN]]&lt;&gt;"","Unscheduled"),"")</f>
        <v/>
      </c>
      <c r="G1371" s="26">
        <f>24*(DAY(EOMONTH(CHPP_DELAY[[#This Row],[DATE]],0)))</f>
        <v>744</v>
      </c>
      <c r="H1371" s="14">
        <v>0.85</v>
      </c>
      <c r="I1371" s="14">
        <v>0.9</v>
      </c>
      <c r="J1371" s="14"/>
      <c r="K1371" s="14"/>
      <c r="L1371" s="3"/>
      <c r="M1371" s="6"/>
      <c r="N1371" s="6"/>
      <c r="Q1371" s="11"/>
      <c r="AA1371" t="str" cm="1">
        <f t="array" ref="AA1371">_xlfn.IFS(AND(CHPP_DELAY[[#This Row],[Column1]]="",CHPP_DELAY[[#This Row],[Column2]]=""),"",CHPP_DELAY[[#This Row],[Column1]]&lt;&gt;"",CHPP_DELAY[[#This Row],[Column1]],CHPP_DELAY[[#This Row],[Column2]]&lt;&gt;"",CHPP_DELAY[[#This Row],[Column2]])</f>
        <v/>
      </c>
    </row>
    <row r="1372" spans="2:27" x14ac:dyDescent="0.25">
      <c r="B1372" s="7">
        <f>_xlfn.ISOWEEKNUM(CHPP_DELAY[[#This Row],[DATE]])</f>
        <v>52</v>
      </c>
      <c r="C1372" s="2" t="str">
        <f>UPPER(TEXT(MONTH(CHPP_DELAY[[#This Row],[DATE]])*29,"mmm"))</f>
        <v>JAN</v>
      </c>
      <c r="D1372" s="27">
        <f>YEAR(CHPP_DELAY[[#This Row],[DATE]])</f>
        <v>1900</v>
      </c>
      <c r="E1372" s="11">
        <f>(CHPP_DELAY[[#This Row],[START]]-CHPP_DELAY[[#This Row],[STOP]])*24</f>
        <v>0</v>
      </c>
      <c r="F1372" s="14" t="str" cm="1">
        <f t="array" ref="F1372">_xlfn.IFNA(_xlfn.IFS(CHPP_DELAY[[#This Row],[SCH MTN]]&lt;&gt;"","Scheduled",CHPP_DELAY[[#This Row],[UNSCH MTN]]&lt;&gt;"","Unscheduled"),"")</f>
        <v/>
      </c>
      <c r="G1372" s="26">
        <f>24*(DAY(EOMONTH(CHPP_DELAY[[#This Row],[DATE]],0)))</f>
        <v>744</v>
      </c>
      <c r="H1372" s="14">
        <v>0.85</v>
      </c>
      <c r="I1372" s="14">
        <v>0.9</v>
      </c>
      <c r="J1372" s="14"/>
      <c r="K1372" s="14"/>
      <c r="L1372" s="3"/>
      <c r="M1372" s="6"/>
      <c r="N1372" s="6"/>
      <c r="Q1372" s="11"/>
      <c r="AA1372" t="str" cm="1">
        <f t="array" ref="AA1372">_xlfn.IFS(AND(CHPP_DELAY[[#This Row],[Column1]]="",CHPP_DELAY[[#This Row],[Column2]]=""),"",CHPP_DELAY[[#This Row],[Column1]]&lt;&gt;"",CHPP_DELAY[[#This Row],[Column1]],CHPP_DELAY[[#This Row],[Column2]]&lt;&gt;"",CHPP_DELAY[[#This Row],[Column2]])</f>
        <v/>
      </c>
    </row>
    <row r="1373" spans="2:27" x14ac:dyDescent="0.25">
      <c r="B1373" s="7">
        <f>_xlfn.ISOWEEKNUM(CHPP_DELAY[[#This Row],[DATE]])</f>
        <v>52</v>
      </c>
      <c r="C1373" s="2" t="str">
        <f>UPPER(TEXT(MONTH(CHPP_DELAY[[#This Row],[DATE]])*29,"mmm"))</f>
        <v>JAN</v>
      </c>
      <c r="D1373" s="27">
        <f>YEAR(CHPP_DELAY[[#This Row],[DATE]])</f>
        <v>1900</v>
      </c>
      <c r="E1373" s="11">
        <f>(CHPP_DELAY[[#This Row],[START]]-CHPP_DELAY[[#This Row],[STOP]])*24</f>
        <v>0</v>
      </c>
      <c r="F1373" s="14" t="str" cm="1">
        <f t="array" ref="F1373">_xlfn.IFNA(_xlfn.IFS(CHPP_DELAY[[#This Row],[SCH MTN]]&lt;&gt;"","Scheduled",CHPP_DELAY[[#This Row],[UNSCH MTN]]&lt;&gt;"","Unscheduled"),"")</f>
        <v/>
      </c>
      <c r="G1373" s="26">
        <f>24*(DAY(EOMONTH(CHPP_DELAY[[#This Row],[DATE]],0)))</f>
        <v>744</v>
      </c>
      <c r="H1373" s="14">
        <v>0.85</v>
      </c>
      <c r="I1373" s="14">
        <v>0.9</v>
      </c>
      <c r="J1373" s="14"/>
      <c r="K1373" s="14"/>
      <c r="L1373" s="3"/>
      <c r="M1373" s="6"/>
      <c r="N1373" s="6"/>
      <c r="Q1373" s="11"/>
      <c r="AA1373" t="str" cm="1">
        <f t="array" ref="AA1373">_xlfn.IFS(AND(CHPP_DELAY[[#This Row],[Column1]]="",CHPP_DELAY[[#This Row],[Column2]]=""),"",CHPP_DELAY[[#This Row],[Column1]]&lt;&gt;"",CHPP_DELAY[[#This Row],[Column1]],CHPP_DELAY[[#This Row],[Column2]]&lt;&gt;"",CHPP_DELAY[[#This Row],[Column2]])</f>
        <v/>
      </c>
    </row>
    <row r="1374" spans="2:27" x14ac:dyDescent="0.25">
      <c r="B1374" s="7">
        <f>_xlfn.ISOWEEKNUM(CHPP_DELAY[[#This Row],[DATE]])</f>
        <v>52</v>
      </c>
      <c r="C1374" s="2" t="str">
        <f>UPPER(TEXT(MONTH(CHPP_DELAY[[#This Row],[DATE]])*29,"mmm"))</f>
        <v>JAN</v>
      </c>
      <c r="D1374" s="27">
        <f>YEAR(CHPP_DELAY[[#This Row],[DATE]])</f>
        <v>1900</v>
      </c>
      <c r="E1374" s="11">
        <f>(CHPP_DELAY[[#This Row],[START]]-CHPP_DELAY[[#This Row],[STOP]])*24</f>
        <v>0</v>
      </c>
      <c r="F1374" s="14" t="str" cm="1">
        <f t="array" ref="F1374">_xlfn.IFNA(_xlfn.IFS(CHPP_DELAY[[#This Row],[SCH MTN]]&lt;&gt;"","Scheduled",CHPP_DELAY[[#This Row],[UNSCH MTN]]&lt;&gt;"","Unscheduled"),"")</f>
        <v/>
      </c>
      <c r="G1374" s="26">
        <f>24*(DAY(EOMONTH(CHPP_DELAY[[#This Row],[DATE]],0)))</f>
        <v>744</v>
      </c>
      <c r="H1374" s="14">
        <v>0.85</v>
      </c>
      <c r="I1374" s="14">
        <v>0.9</v>
      </c>
      <c r="J1374" s="14"/>
      <c r="K1374" s="14"/>
      <c r="L1374" s="3"/>
      <c r="M1374" s="6"/>
      <c r="N1374" s="6"/>
      <c r="Q1374" s="11"/>
      <c r="AA1374" t="str" cm="1">
        <f t="array" ref="AA1374">_xlfn.IFS(AND(CHPP_DELAY[[#This Row],[Column1]]="",CHPP_DELAY[[#This Row],[Column2]]=""),"",CHPP_DELAY[[#This Row],[Column1]]&lt;&gt;"",CHPP_DELAY[[#This Row],[Column1]],CHPP_DELAY[[#This Row],[Column2]]&lt;&gt;"",CHPP_DELAY[[#This Row],[Column2]])</f>
        <v/>
      </c>
    </row>
    <row r="1375" spans="2:27" x14ac:dyDescent="0.25">
      <c r="B1375" s="7">
        <f>_xlfn.ISOWEEKNUM(CHPP_DELAY[[#This Row],[DATE]])</f>
        <v>52</v>
      </c>
      <c r="C1375" s="2" t="str">
        <f>UPPER(TEXT(MONTH(CHPP_DELAY[[#This Row],[DATE]])*29,"mmm"))</f>
        <v>JAN</v>
      </c>
      <c r="D1375" s="27">
        <f>YEAR(CHPP_DELAY[[#This Row],[DATE]])</f>
        <v>1900</v>
      </c>
      <c r="E1375" s="11">
        <f>(CHPP_DELAY[[#This Row],[START]]-CHPP_DELAY[[#This Row],[STOP]])*24</f>
        <v>0</v>
      </c>
      <c r="F1375" s="14" t="str" cm="1">
        <f t="array" ref="F1375">_xlfn.IFNA(_xlfn.IFS(CHPP_DELAY[[#This Row],[SCH MTN]]&lt;&gt;"","Scheduled",CHPP_DELAY[[#This Row],[UNSCH MTN]]&lt;&gt;"","Unscheduled"),"")</f>
        <v/>
      </c>
      <c r="G1375" s="26">
        <f>24*(DAY(EOMONTH(CHPP_DELAY[[#This Row],[DATE]],0)))</f>
        <v>744</v>
      </c>
      <c r="H1375" s="14">
        <v>0.85</v>
      </c>
      <c r="I1375" s="14">
        <v>0.9</v>
      </c>
      <c r="J1375" s="14"/>
      <c r="K1375" s="14"/>
      <c r="L1375" s="3"/>
      <c r="M1375" s="6"/>
      <c r="N1375" s="6"/>
      <c r="Q1375" s="11"/>
      <c r="AA1375" t="str" cm="1">
        <f t="array" ref="AA1375">_xlfn.IFS(AND(CHPP_DELAY[[#This Row],[Column1]]="",CHPP_DELAY[[#This Row],[Column2]]=""),"",CHPP_DELAY[[#This Row],[Column1]]&lt;&gt;"",CHPP_DELAY[[#This Row],[Column1]],CHPP_DELAY[[#This Row],[Column2]]&lt;&gt;"",CHPP_DELAY[[#This Row],[Column2]])</f>
        <v/>
      </c>
    </row>
    <row r="1376" spans="2:27" x14ac:dyDescent="0.25">
      <c r="B1376" s="7">
        <f>_xlfn.ISOWEEKNUM(CHPP_DELAY[[#This Row],[DATE]])</f>
        <v>52</v>
      </c>
      <c r="C1376" s="2" t="str">
        <f>UPPER(TEXT(MONTH(CHPP_DELAY[[#This Row],[DATE]])*29,"mmm"))</f>
        <v>JAN</v>
      </c>
      <c r="D1376" s="27">
        <f>YEAR(CHPP_DELAY[[#This Row],[DATE]])</f>
        <v>1900</v>
      </c>
      <c r="E1376" s="11">
        <f>(CHPP_DELAY[[#This Row],[START]]-CHPP_DELAY[[#This Row],[STOP]])*24</f>
        <v>0</v>
      </c>
      <c r="F1376" s="14" t="str" cm="1">
        <f t="array" ref="F1376">_xlfn.IFNA(_xlfn.IFS(CHPP_DELAY[[#This Row],[SCH MTN]]&lt;&gt;"","Scheduled",CHPP_DELAY[[#This Row],[UNSCH MTN]]&lt;&gt;"","Unscheduled"),"")</f>
        <v/>
      </c>
      <c r="G1376" s="26">
        <f>24*(DAY(EOMONTH(CHPP_DELAY[[#This Row],[DATE]],0)))</f>
        <v>744</v>
      </c>
      <c r="H1376" s="14">
        <v>0.85</v>
      </c>
      <c r="I1376" s="14">
        <v>0.9</v>
      </c>
      <c r="J1376" s="14"/>
      <c r="K1376" s="14"/>
      <c r="L1376" s="3"/>
      <c r="M1376" s="6"/>
      <c r="N1376" s="6"/>
      <c r="Q1376" s="11"/>
      <c r="AA1376" t="str" cm="1">
        <f t="array" ref="AA1376">_xlfn.IFS(AND(CHPP_DELAY[[#This Row],[Column1]]="",CHPP_DELAY[[#This Row],[Column2]]=""),"",CHPP_DELAY[[#This Row],[Column1]]&lt;&gt;"",CHPP_DELAY[[#This Row],[Column1]],CHPP_DELAY[[#This Row],[Column2]]&lt;&gt;"",CHPP_DELAY[[#This Row],[Column2]])</f>
        <v/>
      </c>
    </row>
    <row r="1377" spans="2:27" x14ac:dyDescent="0.25">
      <c r="B1377" s="7">
        <f>_xlfn.ISOWEEKNUM(CHPP_DELAY[[#This Row],[DATE]])</f>
        <v>52</v>
      </c>
      <c r="C1377" s="2" t="str">
        <f>UPPER(TEXT(MONTH(CHPP_DELAY[[#This Row],[DATE]])*29,"mmm"))</f>
        <v>JAN</v>
      </c>
      <c r="D1377" s="27">
        <f>YEAR(CHPP_DELAY[[#This Row],[DATE]])</f>
        <v>1900</v>
      </c>
      <c r="E1377" s="11">
        <f>(CHPP_DELAY[[#This Row],[START]]-CHPP_DELAY[[#This Row],[STOP]])*24</f>
        <v>0</v>
      </c>
      <c r="F1377" s="14" t="str" cm="1">
        <f t="array" ref="F1377">_xlfn.IFNA(_xlfn.IFS(CHPP_DELAY[[#This Row],[SCH MTN]]&lt;&gt;"","Scheduled",CHPP_DELAY[[#This Row],[UNSCH MTN]]&lt;&gt;"","Unscheduled"),"")</f>
        <v/>
      </c>
      <c r="G1377" s="26">
        <f>24*(DAY(EOMONTH(CHPP_DELAY[[#This Row],[DATE]],0)))</f>
        <v>744</v>
      </c>
      <c r="H1377" s="14">
        <v>0.85</v>
      </c>
      <c r="I1377" s="14">
        <v>0.9</v>
      </c>
      <c r="J1377" s="14"/>
      <c r="K1377" s="14"/>
      <c r="L1377" s="3"/>
      <c r="M1377" s="6"/>
      <c r="N1377" s="6"/>
      <c r="Q1377" s="11"/>
      <c r="AA1377" t="str" cm="1">
        <f t="array" ref="AA1377">_xlfn.IFS(AND(CHPP_DELAY[[#This Row],[Column1]]="",CHPP_DELAY[[#This Row],[Column2]]=""),"",CHPP_DELAY[[#This Row],[Column1]]&lt;&gt;"",CHPP_DELAY[[#This Row],[Column1]],CHPP_DELAY[[#This Row],[Column2]]&lt;&gt;"",CHPP_DELAY[[#This Row],[Column2]])</f>
        <v/>
      </c>
    </row>
    <row r="1378" spans="2:27" x14ac:dyDescent="0.25">
      <c r="B1378" s="7">
        <f>_xlfn.ISOWEEKNUM(CHPP_DELAY[[#This Row],[DATE]])</f>
        <v>52</v>
      </c>
      <c r="C1378" s="2" t="str">
        <f>UPPER(TEXT(MONTH(CHPP_DELAY[[#This Row],[DATE]])*29,"mmm"))</f>
        <v>JAN</v>
      </c>
      <c r="D1378" s="27">
        <f>YEAR(CHPP_DELAY[[#This Row],[DATE]])</f>
        <v>1900</v>
      </c>
      <c r="E1378" s="11">
        <f>(CHPP_DELAY[[#This Row],[START]]-CHPP_DELAY[[#This Row],[STOP]])*24</f>
        <v>0</v>
      </c>
      <c r="F1378" s="14" t="str" cm="1">
        <f t="array" ref="F1378">_xlfn.IFNA(_xlfn.IFS(CHPP_DELAY[[#This Row],[SCH MTN]]&lt;&gt;"","Scheduled",CHPP_DELAY[[#This Row],[UNSCH MTN]]&lt;&gt;"","Unscheduled"),"")</f>
        <v/>
      </c>
      <c r="G1378" s="26">
        <f>24*(DAY(EOMONTH(CHPP_DELAY[[#This Row],[DATE]],0)))</f>
        <v>744</v>
      </c>
      <c r="H1378" s="14">
        <v>0.85</v>
      </c>
      <c r="I1378" s="14">
        <v>0.9</v>
      </c>
      <c r="J1378" s="14"/>
      <c r="K1378" s="14"/>
      <c r="L1378" s="3"/>
      <c r="M1378" s="6"/>
      <c r="N1378" s="6"/>
      <c r="Q1378" s="11"/>
      <c r="AA1378" t="str" cm="1">
        <f t="array" ref="AA1378">_xlfn.IFS(AND(CHPP_DELAY[[#This Row],[Column1]]="",CHPP_DELAY[[#This Row],[Column2]]=""),"",CHPP_DELAY[[#This Row],[Column1]]&lt;&gt;"",CHPP_DELAY[[#This Row],[Column1]],CHPP_DELAY[[#This Row],[Column2]]&lt;&gt;"",CHPP_DELAY[[#This Row],[Column2]])</f>
        <v/>
      </c>
    </row>
    <row r="1379" spans="2:27" x14ac:dyDescent="0.25">
      <c r="B1379" s="7">
        <f>_xlfn.ISOWEEKNUM(CHPP_DELAY[[#This Row],[DATE]])</f>
        <v>52</v>
      </c>
      <c r="C1379" s="2" t="str">
        <f>UPPER(TEXT(MONTH(CHPP_DELAY[[#This Row],[DATE]])*29,"mmm"))</f>
        <v>JAN</v>
      </c>
      <c r="D1379" s="27">
        <f>YEAR(CHPP_DELAY[[#This Row],[DATE]])</f>
        <v>1900</v>
      </c>
      <c r="E1379" s="11">
        <f>(CHPP_DELAY[[#This Row],[START]]-CHPP_DELAY[[#This Row],[STOP]])*24</f>
        <v>0</v>
      </c>
      <c r="F1379" s="14" t="str" cm="1">
        <f t="array" ref="F1379">_xlfn.IFNA(_xlfn.IFS(CHPP_DELAY[[#This Row],[SCH MTN]]&lt;&gt;"","Scheduled",CHPP_DELAY[[#This Row],[UNSCH MTN]]&lt;&gt;"","Unscheduled"),"")</f>
        <v/>
      </c>
      <c r="G1379" s="26">
        <f>24*(DAY(EOMONTH(CHPP_DELAY[[#This Row],[DATE]],0)))</f>
        <v>744</v>
      </c>
      <c r="H1379" s="14">
        <v>0.85</v>
      </c>
      <c r="I1379" s="14">
        <v>0.9</v>
      </c>
      <c r="J1379" s="14"/>
      <c r="K1379" s="14"/>
      <c r="L1379" s="3"/>
      <c r="M1379" s="6"/>
      <c r="N1379" s="6"/>
      <c r="Q1379" s="11"/>
      <c r="AA1379" t="str" cm="1">
        <f t="array" ref="AA1379">_xlfn.IFS(AND(CHPP_DELAY[[#This Row],[Column1]]="",CHPP_DELAY[[#This Row],[Column2]]=""),"",CHPP_DELAY[[#This Row],[Column1]]&lt;&gt;"",CHPP_DELAY[[#This Row],[Column1]],CHPP_DELAY[[#This Row],[Column2]]&lt;&gt;"",CHPP_DELAY[[#This Row],[Column2]])</f>
        <v/>
      </c>
    </row>
    <row r="1380" spans="2:27" x14ac:dyDescent="0.25">
      <c r="B1380" s="7">
        <f>_xlfn.ISOWEEKNUM(CHPP_DELAY[[#This Row],[DATE]])</f>
        <v>52</v>
      </c>
      <c r="C1380" s="2" t="str">
        <f>UPPER(TEXT(MONTH(CHPP_DELAY[[#This Row],[DATE]])*29,"mmm"))</f>
        <v>JAN</v>
      </c>
      <c r="D1380" s="27">
        <f>YEAR(CHPP_DELAY[[#This Row],[DATE]])</f>
        <v>1900</v>
      </c>
      <c r="E1380" s="11">
        <f>(CHPP_DELAY[[#This Row],[START]]-CHPP_DELAY[[#This Row],[STOP]])*24</f>
        <v>0</v>
      </c>
      <c r="F1380" s="14" t="str" cm="1">
        <f t="array" ref="F1380">_xlfn.IFNA(_xlfn.IFS(CHPP_DELAY[[#This Row],[SCH MTN]]&lt;&gt;"","Scheduled",CHPP_DELAY[[#This Row],[UNSCH MTN]]&lt;&gt;"","Unscheduled"),"")</f>
        <v/>
      </c>
      <c r="G1380" s="26">
        <f>24*(DAY(EOMONTH(CHPP_DELAY[[#This Row],[DATE]],0)))</f>
        <v>744</v>
      </c>
      <c r="H1380" s="14">
        <v>0.85</v>
      </c>
      <c r="I1380" s="14">
        <v>0.9</v>
      </c>
      <c r="J1380" s="14"/>
      <c r="K1380" s="14"/>
      <c r="L1380" s="3"/>
      <c r="M1380" s="6"/>
      <c r="N1380" s="6"/>
      <c r="Q1380" s="11"/>
      <c r="AA1380" t="str" cm="1">
        <f t="array" ref="AA1380">_xlfn.IFS(AND(CHPP_DELAY[[#This Row],[Column1]]="",CHPP_DELAY[[#This Row],[Column2]]=""),"",CHPP_DELAY[[#This Row],[Column1]]&lt;&gt;"",CHPP_DELAY[[#This Row],[Column1]],CHPP_DELAY[[#This Row],[Column2]]&lt;&gt;"",CHPP_DELAY[[#This Row],[Column2]])</f>
        <v/>
      </c>
    </row>
    <row r="1381" spans="2:27" x14ac:dyDescent="0.25">
      <c r="B1381" s="7">
        <f>_xlfn.ISOWEEKNUM(CHPP_DELAY[[#This Row],[DATE]])</f>
        <v>52</v>
      </c>
      <c r="C1381" s="2" t="str">
        <f>UPPER(TEXT(MONTH(CHPP_DELAY[[#This Row],[DATE]])*29,"mmm"))</f>
        <v>JAN</v>
      </c>
      <c r="D1381" s="27">
        <f>YEAR(CHPP_DELAY[[#This Row],[DATE]])</f>
        <v>1900</v>
      </c>
      <c r="E1381" s="11">
        <f>(CHPP_DELAY[[#This Row],[START]]-CHPP_DELAY[[#This Row],[STOP]])*24</f>
        <v>0</v>
      </c>
      <c r="F1381" s="14" t="str" cm="1">
        <f t="array" ref="F1381">_xlfn.IFNA(_xlfn.IFS(CHPP_DELAY[[#This Row],[SCH MTN]]&lt;&gt;"","Scheduled",CHPP_DELAY[[#This Row],[UNSCH MTN]]&lt;&gt;"","Unscheduled"),"")</f>
        <v/>
      </c>
      <c r="G1381" s="26">
        <f>24*(DAY(EOMONTH(CHPP_DELAY[[#This Row],[DATE]],0)))</f>
        <v>744</v>
      </c>
      <c r="H1381" s="14">
        <v>0.85</v>
      </c>
      <c r="I1381" s="14">
        <v>0.9</v>
      </c>
      <c r="J1381" s="14"/>
      <c r="K1381" s="14"/>
      <c r="L1381" s="3"/>
      <c r="M1381" s="6"/>
      <c r="N1381" s="6"/>
      <c r="Q1381" s="11"/>
      <c r="AA1381" t="str" cm="1">
        <f t="array" ref="AA1381">_xlfn.IFS(AND(CHPP_DELAY[[#This Row],[Column1]]="",CHPP_DELAY[[#This Row],[Column2]]=""),"",CHPP_DELAY[[#This Row],[Column1]]&lt;&gt;"",CHPP_DELAY[[#This Row],[Column1]],CHPP_DELAY[[#This Row],[Column2]]&lt;&gt;"",CHPP_DELAY[[#This Row],[Column2]])</f>
        <v/>
      </c>
    </row>
    <row r="1382" spans="2:27" x14ac:dyDescent="0.25">
      <c r="B1382" s="7">
        <f>_xlfn.ISOWEEKNUM(CHPP_DELAY[[#This Row],[DATE]])</f>
        <v>52</v>
      </c>
      <c r="C1382" s="2" t="str">
        <f>UPPER(TEXT(MONTH(CHPP_DELAY[[#This Row],[DATE]])*29,"mmm"))</f>
        <v>JAN</v>
      </c>
      <c r="D1382" s="27">
        <f>YEAR(CHPP_DELAY[[#This Row],[DATE]])</f>
        <v>1900</v>
      </c>
      <c r="E1382" s="11">
        <f>(CHPP_DELAY[[#This Row],[START]]-CHPP_DELAY[[#This Row],[STOP]])*24</f>
        <v>0</v>
      </c>
      <c r="F1382" s="14" t="str" cm="1">
        <f t="array" ref="F1382">_xlfn.IFNA(_xlfn.IFS(CHPP_DELAY[[#This Row],[SCH MTN]]&lt;&gt;"","Scheduled",CHPP_DELAY[[#This Row],[UNSCH MTN]]&lt;&gt;"","Unscheduled"),"")</f>
        <v/>
      </c>
      <c r="G1382" s="26">
        <f>24*(DAY(EOMONTH(CHPP_DELAY[[#This Row],[DATE]],0)))</f>
        <v>744</v>
      </c>
      <c r="H1382" s="14">
        <v>0.85</v>
      </c>
      <c r="I1382" s="14">
        <v>0.9</v>
      </c>
      <c r="J1382" s="14"/>
      <c r="K1382" s="14"/>
      <c r="L1382" s="3"/>
      <c r="M1382" s="6"/>
      <c r="N1382" s="6"/>
      <c r="Q1382" s="11"/>
      <c r="AA1382" t="str" cm="1">
        <f t="array" ref="AA1382">_xlfn.IFS(AND(CHPP_DELAY[[#This Row],[Column1]]="",CHPP_DELAY[[#This Row],[Column2]]=""),"",CHPP_DELAY[[#This Row],[Column1]]&lt;&gt;"",CHPP_DELAY[[#This Row],[Column1]],CHPP_DELAY[[#This Row],[Column2]]&lt;&gt;"",CHPP_DELAY[[#This Row],[Column2]])</f>
        <v/>
      </c>
    </row>
    <row r="1383" spans="2:27" x14ac:dyDescent="0.25">
      <c r="B1383" s="7">
        <f>_xlfn.ISOWEEKNUM(CHPP_DELAY[[#This Row],[DATE]])</f>
        <v>52</v>
      </c>
      <c r="C1383" s="2" t="str">
        <f>UPPER(TEXT(MONTH(CHPP_DELAY[[#This Row],[DATE]])*29,"mmm"))</f>
        <v>JAN</v>
      </c>
      <c r="D1383" s="27">
        <f>YEAR(CHPP_DELAY[[#This Row],[DATE]])</f>
        <v>1900</v>
      </c>
      <c r="E1383" s="11">
        <f>(CHPP_DELAY[[#This Row],[START]]-CHPP_DELAY[[#This Row],[STOP]])*24</f>
        <v>0</v>
      </c>
      <c r="F1383" s="14" t="str" cm="1">
        <f t="array" ref="F1383">_xlfn.IFNA(_xlfn.IFS(CHPP_DELAY[[#This Row],[SCH MTN]]&lt;&gt;"","Scheduled",CHPP_DELAY[[#This Row],[UNSCH MTN]]&lt;&gt;"","Unscheduled"),"")</f>
        <v/>
      </c>
      <c r="G1383" s="26">
        <f>24*(DAY(EOMONTH(CHPP_DELAY[[#This Row],[DATE]],0)))</f>
        <v>744</v>
      </c>
      <c r="H1383" s="14">
        <v>0.85</v>
      </c>
      <c r="I1383" s="14">
        <v>0.9</v>
      </c>
      <c r="J1383" s="14"/>
      <c r="K1383" s="14"/>
      <c r="L1383" s="3"/>
      <c r="M1383" s="6"/>
      <c r="N1383" s="6"/>
      <c r="Q1383" s="11"/>
      <c r="AA1383" t="str" cm="1">
        <f t="array" ref="AA1383">_xlfn.IFS(AND(CHPP_DELAY[[#This Row],[Column1]]="",CHPP_DELAY[[#This Row],[Column2]]=""),"",CHPP_DELAY[[#This Row],[Column1]]&lt;&gt;"",CHPP_DELAY[[#This Row],[Column1]],CHPP_DELAY[[#This Row],[Column2]]&lt;&gt;"",CHPP_DELAY[[#This Row],[Column2]])</f>
        <v/>
      </c>
    </row>
    <row r="1384" spans="2:27" x14ac:dyDescent="0.25">
      <c r="B1384" s="7">
        <f>_xlfn.ISOWEEKNUM(CHPP_DELAY[[#This Row],[DATE]])</f>
        <v>52</v>
      </c>
      <c r="C1384" s="2" t="str">
        <f>UPPER(TEXT(MONTH(CHPP_DELAY[[#This Row],[DATE]])*29,"mmm"))</f>
        <v>JAN</v>
      </c>
      <c r="D1384" s="27">
        <f>YEAR(CHPP_DELAY[[#This Row],[DATE]])</f>
        <v>1900</v>
      </c>
      <c r="E1384" s="11">
        <f>(CHPP_DELAY[[#This Row],[START]]-CHPP_DELAY[[#This Row],[STOP]])*24</f>
        <v>0</v>
      </c>
      <c r="F1384" s="14" t="str" cm="1">
        <f t="array" ref="F1384">_xlfn.IFNA(_xlfn.IFS(CHPP_DELAY[[#This Row],[SCH MTN]]&lt;&gt;"","Scheduled",CHPP_DELAY[[#This Row],[UNSCH MTN]]&lt;&gt;"","Unscheduled"),"")</f>
        <v/>
      </c>
      <c r="G1384" s="26">
        <f>24*(DAY(EOMONTH(CHPP_DELAY[[#This Row],[DATE]],0)))</f>
        <v>744</v>
      </c>
      <c r="H1384" s="14">
        <v>0.85</v>
      </c>
      <c r="I1384" s="14">
        <v>0.9</v>
      </c>
      <c r="J1384" s="14"/>
      <c r="K1384" s="14"/>
      <c r="L1384" s="3"/>
      <c r="M1384" s="6"/>
      <c r="N1384" s="6"/>
      <c r="Q1384" s="11"/>
      <c r="AA1384" t="str" cm="1">
        <f t="array" ref="AA1384">_xlfn.IFS(AND(CHPP_DELAY[[#This Row],[Column1]]="",CHPP_DELAY[[#This Row],[Column2]]=""),"",CHPP_DELAY[[#This Row],[Column1]]&lt;&gt;"",CHPP_DELAY[[#This Row],[Column1]],CHPP_DELAY[[#This Row],[Column2]]&lt;&gt;"",CHPP_DELAY[[#This Row],[Column2]])</f>
        <v/>
      </c>
    </row>
    <row r="1385" spans="2:27" x14ac:dyDescent="0.25">
      <c r="B1385" s="7">
        <f>_xlfn.ISOWEEKNUM(CHPP_DELAY[[#This Row],[DATE]])</f>
        <v>52</v>
      </c>
      <c r="C1385" s="2" t="str">
        <f>UPPER(TEXT(MONTH(CHPP_DELAY[[#This Row],[DATE]])*29,"mmm"))</f>
        <v>JAN</v>
      </c>
      <c r="D1385" s="27">
        <f>YEAR(CHPP_DELAY[[#This Row],[DATE]])</f>
        <v>1900</v>
      </c>
      <c r="E1385" s="11">
        <f>(CHPP_DELAY[[#This Row],[START]]-CHPP_DELAY[[#This Row],[STOP]])*24</f>
        <v>0</v>
      </c>
      <c r="F1385" s="14" t="str" cm="1">
        <f t="array" ref="F1385">_xlfn.IFNA(_xlfn.IFS(CHPP_DELAY[[#This Row],[SCH MTN]]&lt;&gt;"","Scheduled",CHPP_DELAY[[#This Row],[UNSCH MTN]]&lt;&gt;"","Unscheduled"),"")</f>
        <v/>
      </c>
      <c r="G1385" s="26">
        <f>24*(DAY(EOMONTH(CHPP_DELAY[[#This Row],[DATE]],0)))</f>
        <v>744</v>
      </c>
      <c r="H1385" s="14">
        <v>0.85</v>
      </c>
      <c r="I1385" s="14">
        <v>0.9</v>
      </c>
      <c r="J1385" s="14"/>
      <c r="K1385" s="14"/>
      <c r="L1385" s="3"/>
      <c r="M1385" s="6"/>
      <c r="N1385" s="6"/>
      <c r="Q1385" s="11"/>
      <c r="AA1385" t="str" cm="1">
        <f t="array" ref="AA1385">_xlfn.IFS(AND(CHPP_DELAY[[#This Row],[Column1]]="",CHPP_DELAY[[#This Row],[Column2]]=""),"",CHPP_DELAY[[#This Row],[Column1]]&lt;&gt;"",CHPP_DELAY[[#This Row],[Column1]],CHPP_DELAY[[#This Row],[Column2]]&lt;&gt;"",CHPP_DELAY[[#This Row],[Column2]])</f>
        <v/>
      </c>
    </row>
    <row r="1386" spans="2:27" x14ac:dyDescent="0.25">
      <c r="B1386" s="7">
        <f>_xlfn.ISOWEEKNUM(CHPP_DELAY[[#This Row],[DATE]])</f>
        <v>52</v>
      </c>
      <c r="C1386" s="2" t="str">
        <f>UPPER(TEXT(MONTH(CHPP_DELAY[[#This Row],[DATE]])*29,"mmm"))</f>
        <v>JAN</v>
      </c>
      <c r="D1386" s="27">
        <f>YEAR(CHPP_DELAY[[#This Row],[DATE]])</f>
        <v>1900</v>
      </c>
      <c r="E1386" s="11">
        <f>(CHPP_DELAY[[#This Row],[START]]-CHPP_DELAY[[#This Row],[STOP]])*24</f>
        <v>0</v>
      </c>
      <c r="F1386" s="14" t="str" cm="1">
        <f t="array" ref="F1386">_xlfn.IFNA(_xlfn.IFS(CHPP_DELAY[[#This Row],[SCH MTN]]&lt;&gt;"","Scheduled",CHPP_DELAY[[#This Row],[UNSCH MTN]]&lt;&gt;"","Unscheduled"),"")</f>
        <v/>
      </c>
      <c r="G1386" s="26">
        <f>24*(DAY(EOMONTH(CHPP_DELAY[[#This Row],[DATE]],0)))</f>
        <v>744</v>
      </c>
      <c r="H1386" s="14">
        <v>0.85</v>
      </c>
      <c r="I1386" s="14">
        <v>0.9</v>
      </c>
      <c r="J1386" s="14"/>
      <c r="K1386" s="14"/>
      <c r="L1386" s="3"/>
      <c r="M1386" s="6"/>
      <c r="N1386" s="6"/>
      <c r="Q1386" s="11"/>
      <c r="AA1386" t="str" cm="1">
        <f t="array" ref="AA1386">_xlfn.IFS(AND(CHPP_DELAY[[#This Row],[Column1]]="",CHPP_DELAY[[#This Row],[Column2]]=""),"",CHPP_DELAY[[#This Row],[Column1]]&lt;&gt;"",CHPP_DELAY[[#This Row],[Column1]],CHPP_DELAY[[#This Row],[Column2]]&lt;&gt;"",CHPP_DELAY[[#This Row],[Column2]])</f>
        <v/>
      </c>
    </row>
    <row r="1387" spans="2:27" x14ac:dyDescent="0.25">
      <c r="B1387" s="7">
        <f>_xlfn.ISOWEEKNUM(CHPP_DELAY[[#This Row],[DATE]])</f>
        <v>52</v>
      </c>
      <c r="C1387" s="2" t="str">
        <f>UPPER(TEXT(MONTH(CHPP_DELAY[[#This Row],[DATE]])*29,"mmm"))</f>
        <v>JAN</v>
      </c>
      <c r="D1387" s="27">
        <f>YEAR(CHPP_DELAY[[#This Row],[DATE]])</f>
        <v>1900</v>
      </c>
      <c r="E1387" s="11">
        <f>(CHPP_DELAY[[#This Row],[START]]-CHPP_DELAY[[#This Row],[STOP]])*24</f>
        <v>0</v>
      </c>
      <c r="F1387" s="14" t="str" cm="1">
        <f t="array" ref="F1387">_xlfn.IFNA(_xlfn.IFS(CHPP_DELAY[[#This Row],[SCH MTN]]&lt;&gt;"","Scheduled",CHPP_DELAY[[#This Row],[UNSCH MTN]]&lt;&gt;"","Unscheduled"),"")</f>
        <v/>
      </c>
      <c r="G1387" s="26">
        <f>24*(DAY(EOMONTH(CHPP_DELAY[[#This Row],[DATE]],0)))</f>
        <v>744</v>
      </c>
      <c r="H1387" s="14">
        <v>0.85</v>
      </c>
      <c r="I1387" s="14">
        <v>0.9</v>
      </c>
      <c r="J1387" s="14"/>
      <c r="K1387" s="14"/>
      <c r="L1387" s="3"/>
      <c r="M1387" s="6"/>
      <c r="N1387" s="6"/>
      <c r="Q1387" s="11"/>
      <c r="AA1387" t="str" cm="1">
        <f t="array" ref="AA1387">_xlfn.IFS(AND(CHPP_DELAY[[#This Row],[Column1]]="",CHPP_DELAY[[#This Row],[Column2]]=""),"",CHPP_DELAY[[#This Row],[Column1]]&lt;&gt;"",CHPP_DELAY[[#This Row],[Column1]],CHPP_DELAY[[#This Row],[Column2]]&lt;&gt;"",CHPP_DELAY[[#This Row],[Column2]])</f>
        <v/>
      </c>
    </row>
    <row r="1388" spans="2:27" x14ac:dyDescent="0.25">
      <c r="B1388" s="7">
        <f>_xlfn.ISOWEEKNUM(CHPP_DELAY[[#This Row],[DATE]])</f>
        <v>52</v>
      </c>
      <c r="C1388" s="2" t="str">
        <f>UPPER(TEXT(MONTH(CHPP_DELAY[[#This Row],[DATE]])*29,"mmm"))</f>
        <v>JAN</v>
      </c>
      <c r="D1388" s="27">
        <f>YEAR(CHPP_DELAY[[#This Row],[DATE]])</f>
        <v>1900</v>
      </c>
      <c r="E1388" s="11">
        <f>(CHPP_DELAY[[#This Row],[START]]-CHPP_DELAY[[#This Row],[STOP]])*24</f>
        <v>0</v>
      </c>
      <c r="F1388" s="14" t="str" cm="1">
        <f t="array" ref="F1388">_xlfn.IFNA(_xlfn.IFS(CHPP_DELAY[[#This Row],[SCH MTN]]&lt;&gt;"","Scheduled",CHPP_DELAY[[#This Row],[UNSCH MTN]]&lt;&gt;"","Unscheduled"),"")</f>
        <v/>
      </c>
      <c r="G1388" s="26">
        <f>24*(DAY(EOMONTH(CHPP_DELAY[[#This Row],[DATE]],0)))</f>
        <v>744</v>
      </c>
      <c r="H1388" s="14">
        <v>0.85</v>
      </c>
      <c r="I1388" s="14">
        <v>0.9</v>
      </c>
      <c r="J1388" s="14"/>
      <c r="K1388" s="14"/>
      <c r="L1388" s="3"/>
      <c r="M1388" s="6"/>
      <c r="N1388" s="6"/>
      <c r="Q1388" s="11"/>
      <c r="AA1388" t="str" cm="1">
        <f t="array" ref="AA1388">_xlfn.IFS(AND(CHPP_DELAY[[#This Row],[Column1]]="",CHPP_DELAY[[#This Row],[Column2]]=""),"",CHPP_DELAY[[#This Row],[Column1]]&lt;&gt;"",CHPP_DELAY[[#This Row],[Column1]],CHPP_DELAY[[#This Row],[Column2]]&lt;&gt;"",CHPP_DELAY[[#This Row],[Column2]])</f>
        <v/>
      </c>
    </row>
    <row r="1389" spans="2:27" x14ac:dyDescent="0.25">
      <c r="B1389" s="7">
        <f>_xlfn.ISOWEEKNUM(CHPP_DELAY[[#This Row],[DATE]])</f>
        <v>52</v>
      </c>
      <c r="C1389" s="2" t="str">
        <f>UPPER(TEXT(MONTH(CHPP_DELAY[[#This Row],[DATE]])*29,"mmm"))</f>
        <v>JAN</v>
      </c>
      <c r="D1389" s="27">
        <f>YEAR(CHPP_DELAY[[#This Row],[DATE]])</f>
        <v>1900</v>
      </c>
      <c r="E1389" s="11">
        <f>(CHPP_DELAY[[#This Row],[START]]-CHPP_DELAY[[#This Row],[STOP]])*24</f>
        <v>0</v>
      </c>
      <c r="F1389" s="14" t="str" cm="1">
        <f t="array" ref="F1389">_xlfn.IFNA(_xlfn.IFS(CHPP_DELAY[[#This Row],[SCH MTN]]&lt;&gt;"","Scheduled",CHPP_DELAY[[#This Row],[UNSCH MTN]]&lt;&gt;"","Unscheduled"),"")</f>
        <v/>
      </c>
      <c r="G1389" s="26">
        <f>24*(DAY(EOMONTH(CHPP_DELAY[[#This Row],[DATE]],0)))</f>
        <v>744</v>
      </c>
      <c r="H1389" s="14">
        <v>0.85</v>
      </c>
      <c r="I1389" s="14">
        <v>0.9</v>
      </c>
      <c r="J1389" s="14"/>
      <c r="K1389" s="14"/>
      <c r="L1389" s="3"/>
      <c r="M1389" s="6"/>
      <c r="N1389" s="6"/>
      <c r="Q1389" s="11"/>
      <c r="AA1389" t="str" cm="1">
        <f t="array" ref="AA1389">_xlfn.IFS(AND(CHPP_DELAY[[#This Row],[Column1]]="",CHPP_DELAY[[#This Row],[Column2]]=""),"",CHPP_DELAY[[#This Row],[Column1]]&lt;&gt;"",CHPP_DELAY[[#This Row],[Column1]],CHPP_DELAY[[#This Row],[Column2]]&lt;&gt;"",CHPP_DELAY[[#This Row],[Column2]])</f>
        <v/>
      </c>
    </row>
    <row r="1390" spans="2:27" x14ac:dyDescent="0.25">
      <c r="B1390" s="7">
        <f>_xlfn.ISOWEEKNUM(CHPP_DELAY[[#This Row],[DATE]])</f>
        <v>52</v>
      </c>
      <c r="C1390" s="2" t="str">
        <f>UPPER(TEXT(MONTH(CHPP_DELAY[[#This Row],[DATE]])*29,"mmm"))</f>
        <v>JAN</v>
      </c>
      <c r="D1390" s="27">
        <f>YEAR(CHPP_DELAY[[#This Row],[DATE]])</f>
        <v>1900</v>
      </c>
      <c r="E1390" s="11">
        <f>(CHPP_DELAY[[#This Row],[START]]-CHPP_DELAY[[#This Row],[STOP]])*24</f>
        <v>0</v>
      </c>
      <c r="F1390" s="14" t="str" cm="1">
        <f t="array" ref="F1390">_xlfn.IFNA(_xlfn.IFS(CHPP_DELAY[[#This Row],[SCH MTN]]&lt;&gt;"","Scheduled",CHPP_DELAY[[#This Row],[UNSCH MTN]]&lt;&gt;"","Unscheduled"),"")</f>
        <v/>
      </c>
      <c r="G1390" s="26">
        <f>24*(DAY(EOMONTH(CHPP_DELAY[[#This Row],[DATE]],0)))</f>
        <v>744</v>
      </c>
      <c r="H1390" s="14">
        <v>0.85</v>
      </c>
      <c r="I1390" s="14">
        <v>0.9</v>
      </c>
      <c r="J1390" s="14"/>
      <c r="K1390" s="14"/>
      <c r="L1390" s="3"/>
      <c r="M1390" s="6"/>
      <c r="N1390" s="6"/>
      <c r="Q1390" s="11"/>
      <c r="AA1390" t="str" cm="1">
        <f t="array" ref="AA1390">_xlfn.IFS(AND(CHPP_DELAY[[#This Row],[Column1]]="",CHPP_DELAY[[#This Row],[Column2]]=""),"",CHPP_DELAY[[#This Row],[Column1]]&lt;&gt;"",CHPP_DELAY[[#This Row],[Column1]],CHPP_DELAY[[#This Row],[Column2]]&lt;&gt;"",CHPP_DELAY[[#This Row],[Column2]])</f>
        <v/>
      </c>
    </row>
    <row r="1391" spans="2:27" x14ac:dyDescent="0.25">
      <c r="B1391" s="7">
        <f>_xlfn.ISOWEEKNUM(CHPP_DELAY[[#This Row],[DATE]])</f>
        <v>52</v>
      </c>
      <c r="C1391" s="2" t="str">
        <f>UPPER(TEXT(MONTH(CHPP_DELAY[[#This Row],[DATE]])*29,"mmm"))</f>
        <v>JAN</v>
      </c>
      <c r="D1391" s="27">
        <f>YEAR(CHPP_DELAY[[#This Row],[DATE]])</f>
        <v>1900</v>
      </c>
      <c r="E1391" s="11">
        <f>(CHPP_DELAY[[#This Row],[START]]-CHPP_DELAY[[#This Row],[STOP]])*24</f>
        <v>0</v>
      </c>
      <c r="F1391" s="14" t="str" cm="1">
        <f t="array" ref="F1391">_xlfn.IFNA(_xlfn.IFS(CHPP_DELAY[[#This Row],[SCH MTN]]&lt;&gt;"","Scheduled",CHPP_DELAY[[#This Row],[UNSCH MTN]]&lt;&gt;"","Unscheduled"),"")</f>
        <v/>
      </c>
      <c r="G1391" s="26">
        <f>24*(DAY(EOMONTH(CHPP_DELAY[[#This Row],[DATE]],0)))</f>
        <v>744</v>
      </c>
      <c r="H1391" s="14">
        <v>0.85</v>
      </c>
      <c r="I1391" s="14">
        <v>0.9</v>
      </c>
      <c r="J1391" s="14"/>
      <c r="K1391" s="14"/>
      <c r="L1391" s="3"/>
      <c r="M1391" s="6"/>
      <c r="N1391" s="6"/>
      <c r="Q1391" s="11"/>
      <c r="AA1391" t="str" cm="1">
        <f t="array" ref="AA1391">_xlfn.IFS(AND(CHPP_DELAY[[#This Row],[Column1]]="",CHPP_DELAY[[#This Row],[Column2]]=""),"",CHPP_DELAY[[#This Row],[Column1]]&lt;&gt;"",CHPP_DELAY[[#This Row],[Column1]],CHPP_DELAY[[#This Row],[Column2]]&lt;&gt;"",CHPP_DELAY[[#This Row],[Column2]])</f>
        <v/>
      </c>
    </row>
    <row r="1392" spans="2:27" x14ac:dyDescent="0.25">
      <c r="B1392" s="7">
        <f>_xlfn.ISOWEEKNUM(CHPP_DELAY[[#This Row],[DATE]])</f>
        <v>52</v>
      </c>
      <c r="C1392" s="2" t="str">
        <f>UPPER(TEXT(MONTH(CHPP_DELAY[[#This Row],[DATE]])*29,"mmm"))</f>
        <v>JAN</v>
      </c>
      <c r="D1392" s="27">
        <f>YEAR(CHPP_DELAY[[#This Row],[DATE]])</f>
        <v>1900</v>
      </c>
      <c r="E1392" s="11">
        <f>(CHPP_DELAY[[#This Row],[START]]-CHPP_DELAY[[#This Row],[STOP]])*24</f>
        <v>0</v>
      </c>
      <c r="F1392" s="14" t="str" cm="1">
        <f t="array" ref="F1392">_xlfn.IFNA(_xlfn.IFS(CHPP_DELAY[[#This Row],[SCH MTN]]&lt;&gt;"","Scheduled",CHPP_DELAY[[#This Row],[UNSCH MTN]]&lt;&gt;"","Unscheduled"),"")</f>
        <v/>
      </c>
      <c r="G1392" s="26">
        <f>24*(DAY(EOMONTH(CHPP_DELAY[[#This Row],[DATE]],0)))</f>
        <v>744</v>
      </c>
      <c r="H1392" s="14">
        <v>0.85</v>
      </c>
      <c r="I1392" s="14">
        <v>0.9</v>
      </c>
      <c r="J1392" s="14"/>
      <c r="K1392" s="14"/>
      <c r="L1392" s="3"/>
      <c r="M1392" s="6"/>
      <c r="N1392" s="6"/>
      <c r="Q1392" s="11"/>
      <c r="AA1392" t="str" cm="1">
        <f t="array" ref="AA1392">_xlfn.IFS(AND(CHPP_DELAY[[#This Row],[Column1]]="",CHPP_DELAY[[#This Row],[Column2]]=""),"",CHPP_DELAY[[#This Row],[Column1]]&lt;&gt;"",CHPP_DELAY[[#This Row],[Column1]],CHPP_DELAY[[#This Row],[Column2]]&lt;&gt;"",CHPP_DELAY[[#This Row],[Column2]])</f>
        <v/>
      </c>
    </row>
    <row r="1393" spans="2:27" x14ac:dyDescent="0.25">
      <c r="B1393" s="7">
        <f>_xlfn.ISOWEEKNUM(CHPP_DELAY[[#This Row],[DATE]])</f>
        <v>52</v>
      </c>
      <c r="C1393" s="2" t="str">
        <f>UPPER(TEXT(MONTH(CHPP_DELAY[[#This Row],[DATE]])*29,"mmm"))</f>
        <v>JAN</v>
      </c>
      <c r="D1393" s="27">
        <f>YEAR(CHPP_DELAY[[#This Row],[DATE]])</f>
        <v>1900</v>
      </c>
      <c r="E1393" s="11">
        <f>(CHPP_DELAY[[#This Row],[START]]-CHPP_DELAY[[#This Row],[STOP]])*24</f>
        <v>0</v>
      </c>
      <c r="F1393" s="14" t="str" cm="1">
        <f t="array" ref="F1393">_xlfn.IFNA(_xlfn.IFS(CHPP_DELAY[[#This Row],[SCH MTN]]&lt;&gt;"","Scheduled",CHPP_DELAY[[#This Row],[UNSCH MTN]]&lt;&gt;"","Unscheduled"),"")</f>
        <v/>
      </c>
      <c r="G1393" s="26">
        <f>24*(DAY(EOMONTH(CHPP_DELAY[[#This Row],[DATE]],0)))</f>
        <v>744</v>
      </c>
      <c r="H1393" s="14">
        <v>0.85</v>
      </c>
      <c r="I1393" s="14">
        <v>0.9</v>
      </c>
      <c r="J1393" s="14"/>
      <c r="K1393" s="14"/>
      <c r="L1393" s="3"/>
      <c r="M1393" s="6"/>
      <c r="N1393" s="6"/>
      <c r="Q1393" s="11"/>
      <c r="AA1393" t="str" cm="1">
        <f t="array" ref="AA1393">_xlfn.IFS(AND(CHPP_DELAY[[#This Row],[Column1]]="",CHPP_DELAY[[#This Row],[Column2]]=""),"",CHPP_DELAY[[#This Row],[Column1]]&lt;&gt;"",CHPP_DELAY[[#This Row],[Column1]],CHPP_DELAY[[#This Row],[Column2]]&lt;&gt;"",CHPP_DELAY[[#This Row],[Column2]])</f>
        <v/>
      </c>
    </row>
    <row r="1394" spans="2:27" x14ac:dyDescent="0.25">
      <c r="B1394" s="7">
        <f>_xlfn.ISOWEEKNUM(CHPP_DELAY[[#This Row],[DATE]])</f>
        <v>52</v>
      </c>
      <c r="C1394" s="2" t="str">
        <f>UPPER(TEXT(MONTH(CHPP_DELAY[[#This Row],[DATE]])*29,"mmm"))</f>
        <v>JAN</v>
      </c>
      <c r="D1394" s="27">
        <f>YEAR(CHPP_DELAY[[#This Row],[DATE]])</f>
        <v>1900</v>
      </c>
      <c r="E1394" s="11">
        <f>(CHPP_DELAY[[#This Row],[START]]-CHPP_DELAY[[#This Row],[STOP]])*24</f>
        <v>0</v>
      </c>
      <c r="F1394" s="14" t="str" cm="1">
        <f t="array" ref="F1394">_xlfn.IFNA(_xlfn.IFS(CHPP_DELAY[[#This Row],[SCH MTN]]&lt;&gt;"","Scheduled",CHPP_DELAY[[#This Row],[UNSCH MTN]]&lt;&gt;"","Unscheduled"),"")</f>
        <v/>
      </c>
      <c r="G1394" s="26">
        <f>24*(DAY(EOMONTH(CHPP_DELAY[[#This Row],[DATE]],0)))</f>
        <v>744</v>
      </c>
      <c r="H1394" s="14">
        <v>0.85</v>
      </c>
      <c r="I1394" s="14">
        <v>0.9</v>
      </c>
      <c r="J1394" s="14"/>
      <c r="K1394" s="14"/>
      <c r="L1394" s="3"/>
      <c r="M1394" s="6"/>
      <c r="N1394" s="6"/>
      <c r="Q1394" s="11"/>
      <c r="AA1394" t="str" cm="1">
        <f t="array" ref="AA1394">_xlfn.IFS(AND(CHPP_DELAY[[#This Row],[Column1]]="",CHPP_DELAY[[#This Row],[Column2]]=""),"",CHPP_DELAY[[#This Row],[Column1]]&lt;&gt;"",CHPP_DELAY[[#This Row],[Column1]],CHPP_DELAY[[#This Row],[Column2]]&lt;&gt;"",CHPP_DELAY[[#This Row],[Column2]])</f>
        <v/>
      </c>
    </row>
    <row r="1395" spans="2:27" x14ac:dyDescent="0.25">
      <c r="B1395" s="7">
        <f>_xlfn.ISOWEEKNUM(CHPP_DELAY[[#This Row],[DATE]])</f>
        <v>52</v>
      </c>
      <c r="C1395" s="2" t="str">
        <f>UPPER(TEXT(MONTH(CHPP_DELAY[[#This Row],[DATE]])*29,"mmm"))</f>
        <v>JAN</v>
      </c>
      <c r="D1395" s="27">
        <f>YEAR(CHPP_DELAY[[#This Row],[DATE]])</f>
        <v>1900</v>
      </c>
      <c r="E1395" s="11">
        <f>(CHPP_DELAY[[#This Row],[START]]-CHPP_DELAY[[#This Row],[STOP]])*24</f>
        <v>0</v>
      </c>
      <c r="F1395" s="14" t="str" cm="1">
        <f t="array" ref="F1395">_xlfn.IFNA(_xlfn.IFS(CHPP_DELAY[[#This Row],[SCH MTN]]&lt;&gt;"","Scheduled",CHPP_DELAY[[#This Row],[UNSCH MTN]]&lt;&gt;"","Unscheduled"),"")</f>
        <v/>
      </c>
      <c r="G1395" s="26">
        <f>24*(DAY(EOMONTH(CHPP_DELAY[[#This Row],[DATE]],0)))</f>
        <v>744</v>
      </c>
      <c r="H1395" s="14">
        <v>0.85</v>
      </c>
      <c r="I1395" s="14">
        <v>0.9</v>
      </c>
      <c r="J1395" s="14"/>
      <c r="K1395" s="14"/>
      <c r="L1395" s="3"/>
      <c r="M1395" s="6"/>
      <c r="N1395" s="6"/>
      <c r="Q1395" s="11"/>
      <c r="AA1395" t="str" cm="1">
        <f t="array" ref="AA1395">_xlfn.IFS(AND(CHPP_DELAY[[#This Row],[Column1]]="",CHPP_DELAY[[#This Row],[Column2]]=""),"",CHPP_DELAY[[#This Row],[Column1]]&lt;&gt;"",CHPP_DELAY[[#This Row],[Column1]],CHPP_DELAY[[#This Row],[Column2]]&lt;&gt;"",CHPP_DELAY[[#This Row],[Column2]])</f>
        <v/>
      </c>
    </row>
    <row r="1396" spans="2:27" x14ac:dyDescent="0.25">
      <c r="B1396" s="7">
        <f>_xlfn.ISOWEEKNUM(CHPP_DELAY[[#This Row],[DATE]])</f>
        <v>52</v>
      </c>
      <c r="C1396" s="2" t="str">
        <f>UPPER(TEXT(MONTH(CHPP_DELAY[[#This Row],[DATE]])*29,"mmm"))</f>
        <v>JAN</v>
      </c>
      <c r="D1396" s="27">
        <f>YEAR(CHPP_DELAY[[#This Row],[DATE]])</f>
        <v>1900</v>
      </c>
      <c r="E1396" s="11">
        <f>(CHPP_DELAY[[#This Row],[START]]-CHPP_DELAY[[#This Row],[STOP]])*24</f>
        <v>0</v>
      </c>
      <c r="F1396" s="14" t="str" cm="1">
        <f t="array" ref="F1396">_xlfn.IFNA(_xlfn.IFS(CHPP_DELAY[[#This Row],[SCH MTN]]&lt;&gt;"","Scheduled",CHPP_DELAY[[#This Row],[UNSCH MTN]]&lt;&gt;"","Unscheduled"),"")</f>
        <v/>
      </c>
      <c r="G1396" s="26">
        <f>24*(DAY(EOMONTH(CHPP_DELAY[[#This Row],[DATE]],0)))</f>
        <v>744</v>
      </c>
      <c r="H1396" s="14">
        <v>0.85</v>
      </c>
      <c r="I1396" s="14">
        <v>0.9</v>
      </c>
      <c r="J1396" s="14"/>
      <c r="K1396" s="14"/>
      <c r="L1396" s="3"/>
      <c r="M1396" s="6"/>
      <c r="N1396" s="6"/>
      <c r="Q1396" s="11"/>
      <c r="AA1396" t="str" cm="1">
        <f t="array" ref="AA1396">_xlfn.IFS(AND(CHPP_DELAY[[#This Row],[Column1]]="",CHPP_DELAY[[#This Row],[Column2]]=""),"",CHPP_DELAY[[#This Row],[Column1]]&lt;&gt;"",CHPP_DELAY[[#This Row],[Column1]],CHPP_DELAY[[#This Row],[Column2]]&lt;&gt;"",CHPP_DELAY[[#This Row],[Column2]])</f>
        <v/>
      </c>
    </row>
    <row r="1397" spans="2:27" x14ac:dyDescent="0.25">
      <c r="B1397" s="7">
        <f>_xlfn.ISOWEEKNUM(CHPP_DELAY[[#This Row],[DATE]])</f>
        <v>52</v>
      </c>
      <c r="C1397" s="2" t="str">
        <f>UPPER(TEXT(MONTH(CHPP_DELAY[[#This Row],[DATE]])*29,"mmm"))</f>
        <v>JAN</v>
      </c>
      <c r="D1397" s="27">
        <f>YEAR(CHPP_DELAY[[#This Row],[DATE]])</f>
        <v>1900</v>
      </c>
      <c r="E1397" s="11">
        <f>(CHPP_DELAY[[#This Row],[START]]-CHPP_DELAY[[#This Row],[STOP]])*24</f>
        <v>0</v>
      </c>
      <c r="F1397" s="14" t="str" cm="1">
        <f t="array" ref="F1397">_xlfn.IFNA(_xlfn.IFS(CHPP_DELAY[[#This Row],[SCH MTN]]&lt;&gt;"","Scheduled",CHPP_DELAY[[#This Row],[UNSCH MTN]]&lt;&gt;"","Unscheduled"),"")</f>
        <v/>
      </c>
      <c r="G1397" s="26">
        <f>24*(DAY(EOMONTH(CHPP_DELAY[[#This Row],[DATE]],0)))</f>
        <v>744</v>
      </c>
      <c r="H1397" s="14">
        <v>0.85</v>
      </c>
      <c r="I1397" s="14">
        <v>0.9</v>
      </c>
      <c r="J1397" s="14"/>
      <c r="K1397" s="14"/>
      <c r="L1397" s="3"/>
      <c r="M1397" s="6"/>
      <c r="N1397" s="6"/>
      <c r="Q1397" s="11"/>
      <c r="AA1397" t="str" cm="1">
        <f t="array" ref="AA1397">_xlfn.IFS(AND(CHPP_DELAY[[#This Row],[Column1]]="",CHPP_DELAY[[#This Row],[Column2]]=""),"",CHPP_DELAY[[#This Row],[Column1]]&lt;&gt;"",CHPP_DELAY[[#This Row],[Column1]],CHPP_DELAY[[#This Row],[Column2]]&lt;&gt;"",CHPP_DELAY[[#This Row],[Column2]])</f>
        <v/>
      </c>
    </row>
    <row r="1398" spans="2:27" x14ac:dyDescent="0.25">
      <c r="B1398" s="7">
        <f>_xlfn.ISOWEEKNUM(CHPP_DELAY[[#This Row],[DATE]])</f>
        <v>52</v>
      </c>
      <c r="C1398" s="2" t="str">
        <f>UPPER(TEXT(MONTH(CHPP_DELAY[[#This Row],[DATE]])*29,"mmm"))</f>
        <v>JAN</v>
      </c>
      <c r="D1398" s="27">
        <f>YEAR(CHPP_DELAY[[#This Row],[DATE]])</f>
        <v>1900</v>
      </c>
      <c r="E1398" s="11">
        <f>(CHPP_DELAY[[#This Row],[START]]-CHPP_DELAY[[#This Row],[STOP]])*24</f>
        <v>0</v>
      </c>
      <c r="F1398" s="14" t="str" cm="1">
        <f t="array" ref="F1398">_xlfn.IFNA(_xlfn.IFS(CHPP_DELAY[[#This Row],[SCH MTN]]&lt;&gt;"","Scheduled",CHPP_DELAY[[#This Row],[UNSCH MTN]]&lt;&gt;"","Unscheduled"),"")</f>
        <v/>
      </c>
      <c r="G1398" s="26">
        <f>24*(DAY(EOMONTH(CHPP_DELAY[[#This Row],[DATE]],0)))</f>
        <v>744</v>
      </c>
      <c r="H1398" s="14">
        <v>0.85</v>
      </c>
      <c r="I1398" s="14">
        <v>0.9</v>
      </c>
      <c r="J1398" s="14"/>
      <c r="K1398" s="14"/>
      <c r="L1398" s="3"/>
      <c r="M1398" s="6"/>
      <c r="N1398" s="6"/>
      <c r="Q1398" s="11"/>
      <c r="AA1398" t="str" cm="1">
        <f t="array" ref="AA1398">_xlfn.IFS(AND(CHPP_DELAY[[#This Row],[Column1]]="",CHPP_DELAY[[#This Row],[Column2]]=""),"",CHPP_DELAY[[#This Row],[Column1]]&lt;&gt;"",CHPP_DELAY[[#This Row],[Column1]],CHPP_DELAY[[#This Row],[Column2]]&lt;&gt;"",CHPP_DELAY[[#This Row],[Column2]])</f>
        <v/>
      </c>
    </row>
    <row r="1399" spans="2:27" x14ac:dyDescent="0.25">
      <c r="B1399" s="7">
        <f>_xlfn.ISOWEEKNUM(CHPP_DELAY[[#This Row],[DATE]])</f>
        <v>52</v>
      </c>
      <c r="C1399" s="2" t="str">
        <f>UPPER(TEXT(MONTH(CHPP_DELAY[[#This Row],[DATE]])*29,"mmm"))</f>
        <v>JAN</v>
      </c>
      <c r="D1399" s="27">
        <f>YEAR(CHPP_DELAY[[#This Row],[DATE]])</f>
        <v>1900</v>
      </c>
      <c r="E1399" s="11">
        <f>(CHPP_DELAY[[#This Row],[START]]-CHPP_DELAY[[#This Row],[STOP]])*24</f>
        <v>0</v>
      </c>
      <c r="F1399" s="14" t="str" cm="1">
        <f t="array" ref="F1399">_xlfn.IFNA(_xlfn.IFS(CHPP_DELAY[[#This Row],[SCH MTN]]&lt;&gt;"","Scheduled",CHPP_DELAY[[#This Row],[UNSCH MTN]]&lt;&gt;"","Unscheduled"),"")</f>
        <v/>
      </c>
      <c r="G1399" s="26">
        <f>24*(DAY(EOMONTH(CHPP_DELAY[[#This Row],[DATE]],0)))</f>
        <v>744</v>
      </c>
      <c r="H1399" s="14">
        <v>0.85</v>
      </c>
      <c r="I1399" s="14">
        <v>0.9</v>
      </c>
      <c r="J1399" s="14"/>
      <c r="K1399" s="14"/>
      <c r="L1399" s="3"/>
      <c r="M1399" s="6"/>
      <c r="N1399" s="6"/>
      <c r="Q1399" s="11"/>
      <c r="AA1399" t="str" cm="1">
        <f t="array" ref="AA1399">_xlfn.IFS(AND(CHPP_DELAY[[#This Row],[Column1]]="",CHPP_DELAY[[#This Row],[Column2]]=""),"",CHPP_DELAY[[#This Row],[Column1]]&lt;&gt;"",CHPP_DELAY[[#This Row],[Column1]],CHPP_DELAY[[#This Row],[Column2]]&lt;&gt;"",CHPP_DELAY[[#This Row],[Column2]])</f>
        <v/>
      </c>
    </row>
    <row r="1400" spans="2:27" x14ac:dyDescent="0.25">
      <c r="B1400" s="7">
        <f>_xlfn.ISOWEEKNUM(CHPP_DELAY[[#This Row],[DATE]])</f>
        <v>52</v>
      </c>
      <c r="C1400" s="2" t="str">
        <f>UPPER(TEXT(MONTH(CHPP_DELAY[[#This Row],[DATE]])*29,"mmm"))</f>
        <v>JAN</v>
      </c>
      <c r="D1400" s="27">
        <f>YEAR(CHPP_DELAY[[#This Row],[DATE]])</f>
        <v>1900</v>
      </c>
      <c r="E1400" s="11">
        <f>(CHPP_DELAY[[#This Row],[START]]-CHPP_DELAY[[#This Row],[STOP]])*24</f>
        <v>0</v>
      </c>
      <c r="F1400" s="14" t="str" cm="1">
        <f t="array" ref="F1400">_xlfn.IFNA(_xlfn.IFS(CHPP_DELAY[[#This Row],[SCH MTN]]&lt;&gt;"","Scheduled",CHPP_DELAY[[#This Row],[UNSCH MTN]]&lt;&gt;"","Unscheduled"),"")</f>
        <v/>
      </c>
      <c r="G1400" s="26">
        <f>24*(DAY(EOMONTH(CHPP_DELAY[[#This Row],[DATE]],0)))</f>
        <v>744</v>
      </c>
      <c r="H1400" s="14">
        <v>0.85</v>
      </c>
      <c r="I1400" s="14">
        <v>0.9</v>
      </c>
      <c r="J1400" s="14"/>
      <c r="K1400" s="14"/>
      <c r="L1400" s="3"/>
      <c r="M1400" s="6"/>
      <c r="N1400" s="6"/>
      <c r="Q1400" s="11"/>
      <c r="AA1400" t="str" cm="1">
        <f t="array" ref="AA1400">_xlfn.IFS(AND(CHPP_DELAY[[#This Row],[Column1]]="",CHPP_DELAY[[#This Row],[Column2]]=""),"",CHPP_DELAY[[#This Row],[Column1]]&lt;&gt;"",CHPP_DELAY[[#This Row],[Column1]],CHPP_DELAY[[#This Row],[Column2]]&lt;&gt;"",CHPP_DELAY[[#This Row],[Column2]])</f>
        <v/>
      </c>
    </row>
    <row r="1401" spans="2:27" x14ac:dyDescent="0.25">
      <c r="B1401" s="7">
        <f>_xlfn.ISOWEEKNUM(CHPP_DELAY[[#This Row],[DATE]])</f>
        <v>52</v>
      </c>
      <c r="C1401" s="2" t="str">
        <f>UPPER(TEXT(MONTH(CHPP_DELAY[[#This Row],[DATE]])*29,"mmm"))</f>
        <v>JAN</v>
      </c>
      <c r="D1401" s="27">
        <f>YEAR(CHPP_DELAY[[#This Row],[DATE]])</f>
        <v>1900</v>
      </c>
      <c r="E1401" s="11">
        <f>(CHPP_DELAY[[#This Row],[START]]-CHPP_DELAY[[#This Row],[STOP]])*24</f>
        <v>0</v>
      </c>
      <c r="F1401" s="14" t="str" cm="1">
        <f t="array" ref="F1401">_xlfn.IFNA(_xlfn.IFS(CHPP_DELAY[[#This Row],[SCH MTN]]&lt;&gt;"","Scheduled",CHPP_DELAY[[#This Row],[UNSCH MTN]]&lt;&gt;"","Unscheduled"),"")</f>
        <v/>
      </c>
      <c r="G1401" s="26">
        <f>24*(DAY(EOMONTH(CHPP_DELAY[[#This Row],[DATE]],0)))</f>
        <v>744</v>
      </c>
      <c r="H1401" s="14">
        <v>0.85</v>
      </c>
      <c r="I1401" s="14">
        <v>0.9</v>
      </c>
      <c r="J1401" s="14"/>
      <c r="K1401" s="14"/>
      <c r="L1401" s="3"/>
      <c r="M1401" s="6"/>
      <c r="N1401" s="6"/>
      <c r="Q1401" s="11"/>
      <c r="AA1401" t="str" cm="1">
        <f t="array" ref="AA1401">_xlfn.IFS(AND(CHPP_DELAY[[#This Row],[Column1]]="",CHPP_DELAY[[#This Row],[Column2]]=""),"",CHPP_DELAY[[#This Row],[Column1]]&lt;&gt;"",CHPP_DELAY[[#This Row],[Column1]],CHPP_DELAY[[#This Row],[Column2]]&lt;&gt;"",CHPP_DELAY[[#This Row],[Column2]])</f>
        <v/>
      </c>
    </row>
    <row r="1402" spans="2:27" x14ac:dyDescent="0.25">
      <c r="B1402" s="7">
        <f>_xlfn.ISOWEEKNUM(CHPP_DELAY[[#This Row],[DATE]])</f>
        <v>52</v>
      </c>
      <c r="C1402" s="2" t="str">
        <f>UPPER(TEXT(MONTH(CHPP_DELAY[[#This Row],[DATE]])*29,"mmm"))</f>
        <v>JAN</v>
      </c>
      <c r="D1402" s="27">
        <f>YEAR(CHPP_DELAY[[#This Row],[DATE]])</f>
        <v>1900</v>
      </c>
      <c r="E1402" s="11">
        <f>(CHPP_DELAY[[#This Row],[START]]-CHPP_DELAY[[#This Row],[STOP]])*24</f>
        <v>0</v>
      </c>
      <c r="F1402" s="14" t="str" cm="1">
        <f t="array" ref="F1402">_xlfn.IFNA(_xlfn.IFS(CHPP_DELAY[[#This Row],[SCH MTN]]&lt;&gt;"","Scheduled",CHPP_DELAY[[#This Row],[UNSCH MTN]]&lt;&gt;"","Unscheduled"),"")</f>
        <v/>
      </c>
      <c r="G1402" s="26">
        <f>24*(DAY(EOMONTH(CHPP_DELAY[[#This Row],[DATE]],0)))</f>
        <v>744</v>
      </c>
      <c r="H1402" s="14">
        <v>0.85</v>
      </c>
      <c r="I1402" s="14">
        <v>0.9</v>
      </c>
      <c r="J1402" s="14"/>
      <c r="K1402" s="14"/>
      <c r="L1402" s="3"/>
      <c r="M1402" s="6"/>
      <c r="N1402" s="6"/>
      <c r="Q1402" s="11"/>
      <c r="AA1402" t="str" cm="1">
        <f t="array" ref="AA1402">_xlfn.IFS(AND(CHPP_DELAY[[#This Row],[Column1]]="",CHPP_DELAY[[#This Row],[Column2]]=""),"",CHPP_DELAY[[#This Row],[Column1]]&lt;&gt;"",CHPP_DELAY[[#This Row],[Column1]],CHPP_DELAY[[#This Row],[Column2]]&lt;&gt;"",CHPP_DELAY[[#This Row],[Column2]])</f>
        <v/>
      </c>
    </row>
    <row r="1403" spans="2:27" x14ac:dyDescent="0.25">
      <c r="B1403" s="7">
        <f>_xlfn.ISOWEEKNUM(CHPP_DELAY[[#This Row],[DATE]])</f>
        <v>52</v>
      </c>
      <c r="C1403" s="2" t="str">
        <f>UPPER(TEXT(MONTH(CHPP_DELAY[[#This Row],[DATE]])*29,"mmm"))</f>
        <v>JAN</v>
      </c>
      <c r="D1403" s="27">
        <f>YEAR(CHPP_DELAY[[#This Row],[DATE]])</f>
        <v>1900</v>
      </c>
      <c r="E1403" s="11">
        <f>(CHPP_DELAY[[#This Row],[START]]-CHPP_DELAY[[#This Row],[STOP]])*24</f>
        <v>0</v>
      </c>
      <c r="F1403" s="14" t="str" cm="1">
        <f t="array" ref="F1403">_xlfn.IFNA(_xlfn.IFS(CHPP_DELAY[[#This Row],[SCH MTN]]&lt;&gt;"","Scheduled",CHPP_DELAY[[#This Row],[UNSCH MTN]]&lt;&gt;"","Unscheduled"),"")</f>
        <v/>
      </c>
      <c r="G1403" s="26">
        <f>24*(DAY(EOMONTH(CHPP_DELAY[[#This Row],[DATE]],0)))</f>
        <v>744</v>
      </c>
      <c r="H1403" s="14">
        <v>0.85</v>
      </c>
      <c r="I1403" s="14">
        <v>0.9</v>
      </c>
      <c r="J1403" s="14"/>
      <c r="K1403" s="14"/>
      <c r="L1403" s="3"/>
      <c r="M1403" s="6"/>
      <c r="N1403" s="6"/>
      <c r="Q1403" s="19"/>
      <c r="AA1403" t="str" cm="1">
        <f t="array" ref="AA1403">_xlfn.IFS(AND(CHPP_DELAY[[#This Row],[Column1]]="",CHPP_DELAY[[#This Row],[Column2]]=""),"",CHPP_DELAY[[#This Row],[Column1]]&lt;&gt;"",CHPP_DELAY[[#This Row],[Column1]],CHPP_DELAY[[#This Row],[Column2]]&lt;&gt;"",CHPP_DELAY[[#This Row],[Column2]])</f>
        <v/>
      </c>
    </row>
    <row r="1404" spans="2:27" x14ac:dyDescent="0.25">
      <c r="B1404" s="7">
        <f>_xlfn.ISOWEEKNUM(CHPP_DELAY[[#This Row],[DATE]])</f>
        <v>52</v>
      </c>
      <c r="C1404" s="2" t="str">
        <f>UPPER(TEXT(MONTH(CHPP_DELAY[[#This Row],[DATE]])*29,"mmm"))</f>
        <v>JAN</v>
      </c>
      <c r="D1404" s="27">
        <f>YEAR(CHPP_DELAY[[#This Row],[DATE]])</f>
        <v>1900</v>
      </c>
      <c r="E1404" s="11">
        <f>(CHPP_DELAY[[#This Row],[START]]-CHPP_DELAY[[#This Row],[STOP]])*24</f>
        <v>0</v>
      </c>
      <c r="F1404" s="14" t="str" cm="1">
        <f t="array" ref="F1404">_xlfn.IFNA(_xlfn.IFS(CHPP_DELAY[[#This Row],[SCH MTN]]&lt;&gt;"","Scheduled",CHPP_DELAY[[#This Row],[UNSCH MTN]]&lt;&gt;"","Unscheduled"),"")</f>
        <v/>
      </c>
      <c r="G1404" s="26">
        <f>24*(DAY(EOMONTH(CHPP_DELAY[[#This Row],[DATE]],0)))</f>
        <v>744</v>
      </c>
      <c r="H1404" s="14">
        <v>0.85</v>
      </c>
      <c r="I1404" s="14">
        <v>0.9</v>
      </c>
      <c r="J1404" s="14"/>
      <c r="K1404" s="14"/>
      <c r="L1404" s="3"/>
      <c r="M1404" s="6"/>
      <c r="N1404" s="6"/>
      <c r="Q1404" s="19"/>
      <c r="AA1404" t="str" cm="1">
        <f t="array" ref="AA1404">_xlfn.IFS(AND(CHPP_DELAY[[#This Row],[Column1]]="",CHPP_DELAY[[#This Row],[Column2]]=""),"",CHPP_DELAY[[#This Row],[Column1]]&lt;&gt;"",CHPP_DELAY[[#This Row],[Column1]],CHPP_DELAY[[#This Row],[Column2]]&lt;&gt;"",CHPP_DELAY[[#This Row],[Column2]])</f>
        <v/>
      </c>
    </row>
    <row r="1405" spans="2:27" x14ac:dyDescent="0.25">
      <c r="B1405" s="7">
        <f>_xlfn.ISOWEEKNUM(CHPP_DELAY[[#This Row],[DATE]])</f>
        <v>52</v>
      </c>
      <c r="C1405" s="2" t="str">
        <f>UPPER(TEXT(MONTH(CHPP_DELAY[[#This Row],[DATE]])*29,"mmm"))</f>
        <v>JAN</v>
      </c>
      <c r="D1405" s="27">
        <f>YEAR(CHPP_DELAY[[#This Row],[DATE]])</f>
        <v>1900</v>
      </c>
      <c r="E1405" s="11">
        <f>(CHPP_DELAY[[#This Row],[START]]-CHPP_DELAY[[#This Row],[STOP]])*24</f>
        <v>0</v>
      </c>
      <c r="F1405" s="14" t="str" cm="1">
        <f t="array" ref="F1405">_xlfn.IFNA(_xlfn.IFS(CHPP_DELAY[[#This Row],[SCH MTN]]&lt;&gt;"","Scheduled",CHPP_DELAY[[#This Row],[UNSCH MTN]]&lt;&gt;"","Unscheduled"),"")</f>
        <v/>
      </c>
      <c r="G1405" s="26">
        <f>24*(DAY(EOMONTH(CHPP_DELAY[[#This Row],[DATE]],0)))</f>
        <v>744</v>
      </c>
      <c r="H1405" s="14">
        <v>0.85</v>
      </c>
      <c r="I1405" s="14">
        <v>0.9</v>
      </c>
      <c r="J1405" s="14"/>
      <c r="K1405" s="14"/>
      <c r="L1405" s="3"/>
      <c r="M1405" s="6"/>
      <c r="N1405" s="6"/>
      <c r="Q1405" s="19"/>
      <c r="AA1405" t="str" cm="1">
        <f t="array" ref="AA1405">_xlfn.IFS(AND(CHPP_DELAY[[#This Row],[Column1]]="",CHPP_DELAY[[#This Row],[Column2]]=""),"",CHPP_DELAY[[#This Row],[Column1]]&lt;&gt;"",CHPP_DELAY[[#This Row],[Column1]],CHPP_DELAY[[#This Row],[Column2]]&lt;&gt;"",CHPP_DELAY[[#This Row],[Column2]])</f>
        <v/>
      </c>
    </row>
    <row r="1406" spans="2:27" x14ac:dyDescent="0.25">
      <c r="B1406" s="7">
        <f>_xlfn.ISOWEEKNUM(CHPP_DELAY[[#This Row],[DATE]])</f>
        <v>52</v>
      </c>
      <c r="C1406" s="2" t="str">
        <f>UPPER(TEXT(MONTH(CHPP_DELAY[[#This Row],[DATE]])*29,"mmm"))</f>
        <v>JAN</v>
      </c>
      <c r="D1406" s="27">
        <f>YEAR(CHPP_DELAY[[#This Row],[DATE]])</f>
        <v>1900</v>
      </c>
      <c r="E1406" s="11">
        <f>(CHPP_DELAY[[#This Row],[START]]-CHPP_DELAY[[#This Row],[STOP]])*24</f>
        <v>0</v>
      </c>
      <c r="F1406" s="14" t="str" cm="1">
        <f t="array" ref="F1406">_xlfn.IFNA(_xlfn.IFS(CHPP_DELAY[[#This Row],[SCH MTN]]&lt;&gt;"","Scheduled",CHPP_DELAY[[#This Row],[UNSCH MTN]]&lt;&gt;"","Unscheduled"),"")</f>
        <v/>
      </c>
      <c r="G1406" s="26">
        <f>24*(DAY(EOMONTH(CHPP_DELAY[[#This Row],[DATE]],0)))</f>
        <v>744</v>
      </c>
      <c r="H1406" s="14">
        <v>0.85</v>
      </c>
      <c r="I1406" s="14">
        <v>0.9</v>
      </c>
      <c r="J1406" s="14"/>
      <c r="K1406" s="14"/>
      <c r="L1406" s="3"/>
      <c r="M1406" s="6"/>
      <c r="N1406" s="6"/>
      <c r="Q1406" s="19"/>
      <c r="AA1406" t="str" cm="1">
        <f t="array" ref="AA1406">_xlfn.IFS(AND(CHPP_DELAY[[#This Row],[Column1]]="",CHPP_DELAY[[#This Row],[Column2]]=""),"",CHPP_DELAY[[#This Row],[Column1]]&lt;&gt;"",CHPP_DELAY[[#This Row],[Column1]],CHPP_DELAY[[#This Row],[Column2]]&lt;&gt;"",CHPP_DELAY[[#This Row],[Column2]])</f>
        <v/>
      </c>
    </row>
    <row r="1407" spans="2:27" x14ac:dyDescent="0.25">
      <c r="B1407" s="7">
        <f>_xlfn.ISOWEEKNUM(CHPP_DELAY[[#This Row],[DATE]])</f>
        <v>52</v>
      </c>
      <c r="C1407" s="2" t="str">
        <f>UPPER(TEXT(MONTH(CHPP_DELAY[[#This Row],[DATE]])*29,"mmm"))</f>
        <v>JAN</v>
      </c>
      <c r="D1407" s="27">
        <f>YEAR(CHPP_DELAY[[#This Row],[DATE]])</f>
        <v>1900</v>
      </c>
      <c r="E1407" s="11">
        <f>(CHPP_DELAY[[#This Row],[START]]-CHPP_DELAY[[#This Row],[STOP]])*24</f>
        <v>0</v>
      </c>
      <c r="F1407" s="14" t="str" cm="1">
        <f t="array" ref="F1407">_xlfn.IFNA(_xlfn.IFS(CHPP_DELAY[[#This Row],[SCH MTN]]&lt;&gt;"","Scheduled",CHPP_DELAY[[#This Row],[UNSCH MTN]]&lt;&gt;"","Unscheduled"),"")</f>
        <v/>
      </c>
      <c r="G1407" s="26">
        <f>24*(DAY(EOMONTH(CHPP_DELAY[[#This Row],[DATE]],0)))</f>
        <v>744</v>
      </c>
      <c r="H1407" s="14">
        <v>0.85</v>
      </c>
      <c r="I1407" s="14">
        <v>0.9</v>
      </c>
      <c r="J1407" s="14"/>
      <c r="K1407" s="14"/>
      <c r="L1407" s="3"/>
      <c r="M1407" s="6"/>
      <c r="N1407" s="6"/>
      <c r="Q1407" s="19"/>
      <c r="AA1407" t="str" cm="1">
        <f t="array" ref="AA1407">_xlfn.IFS(AND(CHPP_DELAY[[#This Row],[Column1]]="",CHPP_DELAY[[#This Row],[Column2]]=""),"",CHPP_DELAY[[#This Row],[Column1]]&lt;&gt;"",CHPP_DELAY[[#This Row],[Column1]],CHPP_DELAY[[#This Row],[Column2]]&lt;&gt;"",CHPP_DELAY[[#This Row],[Column2]])</f>
        <v/>
      </c>
    </row>
    <row r="1408" spans="2:27" x14ac:dyDescent="0.25">
      <c r="B1408" s="7">
        <f>_xlfn.ISOWEEKNUM(CHPP_DELAY[[#This Row],[DATE]])</f>
        <v>52</v>
      </c>
      <c r="C1408" s="2" t="str">
        <f>UPPER(TEXT(MONTH(CHPP_DELAY[[#This Row],[DATE]])*29,"mmm"))</f>
        <v>JAN</v>
      </c>
      <c r="D1408" s="27">
        <f>YEAR(CHPP_DELAY[[#This Row],[DATE]])</f>
        <v>1900</v>
      </c>
      <c r="E1408" s="11">
        <f>(CHPP_DELAY[[#This Row],[START]]-CHPP_DELAY[[#This Row],[STOP]])*24</f>
        <v>0</v>
      </c>
      <c r="F1408" s="14" t="str" cm="1">
        <f t="array" ref="F1408">_xlfn.IFNA(_xlfn.IFS(CHPP_DELAY[[#This Row],[SCH MTN]]&lt;&gt;"","Scheduled",CHPP_DELAY[[#This Row],[UNSCH MTN]]&lt;&gt;"","Unscheduled"),"")</f>
        <v/>
      </c>
      <c r="G1408" s="26">
        <f>24*(DAY(EOMONTH(CHPP_DELAY[[#This Row],[DATE]],0)))</f>
        <v>744</v>
      </c>
      <c r="H1408" s="14">
        <v>0.85</v>
      </c>
      <c r="I1408" s="14">
        <v>0.9</v>
      </c>
      <c r="J1408" s="14"/>
      <c r="K1408" s="14"/>
      <c r="L1408" s="3"/>
      <c r="M1408" s="6"/>
      <c r="N1408" s="6"/>
      <c r="Q1408" s="19"/>
      <c r="AA1408" t="str" cm="1">
        <f t="array" ref="AA1408">_xlfn.IFS(AND(CHPP_DELAY[[#This Row],[Column1]]="",CHPP_DELAY[[#This Row],[Column2]]=""),"",CHPP_DELAY[[#This Row],[Column1]]&lt;&gt;"",CHPP_DELAY[[#This Row],[Column1]],CHPP_DELAY[[#This Row],[Column2]]&lt;&gt;"",CHPP_DELAY[[#This Row],[Column2]])</f>
        <v/>
      </c>
    </row>
    <row r="1409" spans="2:27" x14ac:dyDescent="0.25">
      <c r="B1409" s="7">
        <f>_xlfn.ISOWEEKNUM(CHPP_DELAY[[#This Row],[DATE]])</f>
        <v>52</v>
      </c>
      <c r="C1409" s="2" t="str">
        <f>UPPER(TEXT(MONTH(CHPP_DELAY[[#This Row],[DATE]])*29,"mmm"))</f>
        <v>JAN</v>
      </c>
      <c r="D1409" s="27">
        <f>YEAR(CHPP_DELAY[[#This Row],[DATE]])</f>
        <v>1900</v>
      </c>
      <c r="E1409" s="11">
        <f>(CHPP_DELAY[[#This Row],[START]]-CHPP_DELAY[[#This Row],[STOP]])*24</f>
        <v>0</v>
      </c>
      <c r="F1409" s="14" t="str" cm="1">
        <f t="array" ref="F1409">_xlfn.IFNA(_xlfn.IFS(CHPP_DELAY[[#This Row],[SCH MTN]]&lt;&gt;"","Scheduled",CHPP_DELAY[[#This Row],[UNSCH MTN]]&lt;&gt;"","Unscheduled"),"")</f>
        <v/>
      </c>
      <c r="G1409" s="26">
        <f>24*(DAY(EOMONTH(CHPP_DELAY[[#This Row],[DATE]],0)))</f>
        <v>744</v>
      </c>
      <c r="H1409" s="14">
        <v>0.85</v>
      </c>
      <c r="I1409" s="14">
        <v>0.9</v>
      </c>
      <c r="J1409" s="14"/>
      <c r="K1409" s="14"/>
      <c r="L1409" s="3"/>
      <c r="M1409" s="6"/>
      <c r="N1409" s="6"/>
      <c r="Q1409" s="19"/>
      <c r="AA1409" t="str" cm="1">
        <f t="array" ref="AA1409">_xlfn.IFS(AND(CHPP_DELAY[[#This Row],[Column1]]="",CHPP_DELAY[[#This Row],[Column2]]=""),"",CHPP_DELAY[[#This Row],[Column1]]&lt;&gt;"",CHPP_DELAY[[#This Row],[Column1]],CHPP_DELAY[[#This Row],[Column2]]&lt;&gt;"",CHPP_DELAY[[#This Row],[Column2]])</f>
        <v/>
      </c>
    </row>
    <row r="1410" spans="2:27" x14ac:dyDescent="0.25">
      <c r="B1410" s="7">
        <f>_xlfn.ISOWEEKNUM(CHPP_DELAY[[#This Row],[DATE]])</f>
        <v>52</v>
      </c>
      <c r="C1410" s="2" t="str">
        <f>UPPER(TEXT(MONTH(CHPP_DELAY[[#This Row],[DATE]])*29,"mmm"))</f>
        <v>JAN</v>
      </c>
      <c r="D1410" s="27">
        <f>YEAR(CHPP_DELAY[[#This Row],[DATE]])</f>
        <v>1900</v>
      </c>
      <c r="E1410" s="11">
        <f>(CHPP_DELAY[[#This Row],[START]]-CHPP_DELAY[[#This Row],[STOP]])*24</f>
        <v>0</v>
      </c>
      <c r="F1410" s="14" t="str" cm="1">
        <f t="array" ref="F1410">_xlfn.IFNA(_xlfn.IFS(CHPP_DELAY[[#This Row],[SCH MTN]]&lt;&gt;"","Scheduled",CHPP_DELAY[[#This Row],[UNSCH MTN]]&lt;&gt;"","Unscheduled"),"")</f>
        <v/>
      </c>
      <c r="G1410" s="26">
        <f>24*(DAY(EOMONTH(CHPP_DELAY[[#This Row],[DATE]],0)))</f>
        <v>744</v>
      </c>
      <c r="H1410" s="14">
        <v>0.85</v>
      </c>
      <c r="I1410" s="14">
        <v>0.9</v>
      </c>
      <c r="J1410" s="14"/>
      <c r="K1410" s="14"/>
      <c r="L1410" s="3"/>
      <c r="M1410" s="6"/>
      <c r="N1410" s="6"/>
      <c r="Q1410" s="19"/>
      <c r="AA1410" t="str" cm="1">
        <f t="array" ref="AA1410">_xlfn.IFS(AND(CHPP_DELAY[[#This Row],[Column1]]="",CHPP_DELAY[[#This Row],[Column2]]=""),"",CHPP_DELAY[[#This Row],[Column1]]&lt;&gt;"",CHPP_DELAY[[#This Row],[Column1]],CHPP_DELAY[[#This Row],[Column2]]&lt;&gt;"",CHPP_DELAY[[#This Row],[Column2]])</f>
        <v/>
      </c>
    </row>
    <row r="1411" spans="2:27" x14ac:dyDescent="0.25">
      <c r="B1411" s="7">
        <f>_xlfn.ISOWEEKNUM(CHPP_DELAY[[#This Row],[DATE]])</f>
        <v>52</v>
      </c>
      <c r="C1411" s="2" t="str">
        <f>UPPER(TEXT(MONTH(CHPP_DELAY[[#This Row],[DATE]])*29,"mmm"))</f>
        <v>JAN</v>
      </c>
      <c r="D1411" s="27">
        <f>YEAR(CHPP_DELAY[[#This Row],[DATE]])</f>
        <v>1900</v>
      </c>
      <c r="E1411" s="11">
        <f>(CHPP_DELAY[[#This Row],[START]]-CHPP_DELAY[[#This Row],[STOP]])*24</f>
        <v>0</v>
      </c>
      <c r="F1411" s="14" t="str" cm="1">
        <f t="array" ref="F1411">_xlfn.IFNA(_xlfn.IFS(CHPP_DELAY[[#This Row],[SCH MTN]]&lt;&gt;"","Scheduled",CHPP_DELAY[[#This Row],[UNSCH MTN]]&lt;&gt;"","Unscheduled"),"")</f>
        <v/>
      </c>
      <c r="G1411" s="26">
        <f>24*(DAY(EOMONTH(CHPP_DELAY[[#This Row],[DATE]],0)))</f>
        <v>744</v>
      </c>
      <c r="H1411" s="14">
        <v>0.85</v>
      </c>
      <c r="I1411" s="14">
        <v>0.9</v>
      </c>
      <c r="J1411" s="14"/>
      <c r="K1411" s="14"/>
      <c r="L1411" s="3"/>
      <c r="M1411" s="6"/>
      <c r="N1411" s="6"/>
      <c r="Q1411" s="19"/>
      <c r="AA1411" t="str" cm="1">
        <f t="array" ref="AA1411">_xlfn.IFS(AND(CHPP_DELAY[[#This Row],[Column1]]="",CHPP_DELAY[[#This Row],[Column2]]=""),"",CHPP_DELAY[[#This Row],[Column1]]&lt;&gt;"",CHPP_DELAY[[#This Row],[Column1]],CHPP_DELAY[[#This Row],[Column2]]&lt;&gt;"",CHPP_DELAY[[#This Row],[Column2]])</f>
        <v/>
      </c>
    </row>
    <row r="1412" spans="2:27" x14ac:dyDescent="0.25">
      <c r="B1412" s="7">
        <f>_xlfn.ISOWEEKNUM(CHPP_DELAY[[#This Row],[DATE]])</f>
        <v>52</v>
      </c>
      <c r="C1412" s="2" t="str">
        <f>UPPER(TEXT(MONTH(CHPP_DELAY[[#This Row],[DATE]])*29,"mmm"))</f>
        <v>JAN</v>
      </c>
      <c r="D1412" s="27">
        <f>YEAR(CHPP_DELAY[[#This Row],[DATE]])</f>
        <v>1900</v>
      </c>
      <c r="E1412" s="11">
        <f>(CHPP_DELAY[[#This Row],[START]]-CHPP_DELAY[[#This Row],[STOP]])*24</f>
        <v>0</v>
      </c>
      <c r="F1412" s="14" t="str" cm="1">
        <f t="array" ref="F1412">_xlfn.IFNA(_xlfn.IFS(CHPP_DELAY[[#This Row],[SCH MTN]]&lt;&gt;"","Scheduled",CHPP_DELAY[[#This Row],[UNSCH MTN]]&lt;&gt;"","Unscheduled"),"")</f>
        <v/>
      </c>
      <c r="G1412" s="26">
        <f>24*(DAY(EOMONTH(CHPP_DELAY[[#This Row],[DATE]],0)))</f>
        <v>744</v>
      </c>
      <c r="H1412" s="14">
        <v>0.85</v>
      </c>
      <c r="I1412" s="14">
        <v>0.9</v>
      </c>
      <c r="J1412" s="14"/>
      <c r="K1412" s="14"/>
      <c r="L1412" s="3"/>
      <c r="M1412" s="6"/>
      <c r="N1412" s="6"/>
      <c r="Q1412" s="19"/>
      <c r="AA1412" t="str" cm="1">
        <f t="array" ref="AA1412">_xlfn.IFS(AND(CHPP_DELAY[[#This Row],[Column1]]="",CHPP_DELAY[[#This Row],[Column2]]=""),"",CHPP_DELAY[[#This Row],[Column1]]&lt;&gt;"",CHPP_DELAY[[#This Row],[Column1]],CHPP_DELAY[[#This Row],[Column2]]&lt;&gt;"",CHPP_DELAY[[#This Row],[Column2]])</f>
        <v/>
      </c>
    </row>
    <row r="1413" spans="2:27" x14ac:dyDescent="0.25">
      <c r="B1413" s="7">
        <f>_xlfn.ISOWEEKNUM(CHPP_DELAY[[#This Row],[DATE]])</f>
        <v>52</v>
      </c>
      <c r="C1413" s="2" t="str">
        <f>UPPER(TEXT(MONTH(CHPP_DELAY[[#This Row],[DATE]])*29,"mmm"))</f>
        <v>JAN</v>
      </c>
      <c r="D1413" s="27">
        <f>YEAR(CHPP_DELAY[[#This Row],[DATE]])</f>
        <v>1900</v>
      </c>
      <c r="E1413" s="11">
        <f>(CHPP_DELAY[[#This Row],[START]]-CHPP_DELAY[[#This Row],[STOP]])*24</f>
        <v>0</v>
      </c>
      <c r="F1413" s="14" t="str" cm="1">
        <f t="array" ref="F1413">_xlfn.IFNA(_xlfn.IFS(CHPP_DELAY[[#This Row],[SCH MTN]]&lt;&gt;"","Scheduled",CHPP_DELAY[[#This Row],[UNSCH MTN]]&lt;&gt;"","Unscheduled"),"")</f>
        <v/>
      </c>
      <c r="G1413" s="26">
        <f>24*(DAY(EOMONTH(CHPP_DELAY[[#This Row],[DATE]],0)))</f>
        <v>744</v>
      </c>
      <c r="H1413" s="14">
        <v>0.85</v>
      </c>
      <c r="I1413" s="14">
        <v>0.9</v>
      </c>
      <c r="J1413" s="14"/>
      <c r="K1413" s="14"/>
      <c r="L1413" s="3"/>
      <c r="M1413" s="6"/>
      <c r="N1413" s="6"/>
      <c r="Q1413" s="19"/>
      <c r="AA1413" t="str" cm="1">
        <f t="array" ref="AA1413">_xlfn.IFS(AND(CHPP_DELAY[[#This Row],[Column1]]="",CHPP_DELAY[[#This Row],[Column2]]=""),"",CHPP_DELAY[[#This Row],[Column1]]&lt;&gt;"",CHPP_DELAY[[#This Row],[Column1]],CHPP_DELAY[[#This Row],[Column2]]&lt;&gt;"",CHPP_DELAY[[#This Row],[Column2]])</f>
        <v/>
      </c>
    </row>
    <row r="1414" spans="2:27" x14ac:dyDescent="0.25">
      <c r="B1414" s="7">
        <f>_xlfn.ISOWEEKNUM(CHPP_DELAY[[#This Row],[DATE]])</f>
        <v>52</v>
      </c>
      <c r="C1414" s="2" t="str">
        <f>UPPER(TEXT(MONTH(CHPP_DELAY[[#This Row],[DATE]])*29,"mmm"))</f>
        <v>JAN</v>
      </c>
      <c r="D1414" s="27">
        <f>YEAR(CHPP_DELAY[[#This Row],[DATE]])</f>
        <v>1900</v>
      </c>
      <c r="E1414" s="11">
        <f>(CHPP_DELAY[[#This Row],[START]]-CHPP_DELAY[[#This Row],[STOP]])*24</f>
        <v>0</v>
      </c>
      <c r="F1414" s="14" t="str" cm="1">
        <f t="array" ref="F1414">_xlfn.IFNA(_xlfn.IFS(CHPP_DELAY[[#This Row],[SCH MTN]]&lt;&gt;"","Scheduled",CHPP_DELAY[[#This Row],[UNSCH MTN]]&lt;&gt;"","Unscheduled"),"")</f>
        <v/>
      </c>
      <c r="G1414" s="26">
        <f>24*(DAY(EOMONTH(CHPP_DELAY[[#This Row],[DATE]],0)))</f>
        <v>744</v>
      </c>
      <c r="H1414" s="14">
        <v>0.85</v>
      </c>
      <c r="I1414" s="14">
        <v>0.9</v>
      </c>
      <c r="J1414" s="14"/>
      <c r="K1414" s="14"/>
      <c r="L1414" s="3"/>
      <c r="M1414" s="6"/>
      <c r="N1414" s="6"/>
      <c r="Q1414" s="19"/>
      <c r="AA1414" t="str" cm="1">
        <f t="array" ref="AA1414">_xlfn.IFS(AND(CHPP_DELAY[[#This Row],[Column1]]="",CHPP_DELAY[[#This Row],[Column2]]=""),"",CHPP_DELAY[[#This Row],[Column1]]&lt;&gt;"",CHPP_DELAY[[#This Row],[Column1]],CHPP_DELAY[[#This Row],[Column2]]&lt;&gt;"",CHPP_DELAY[[#This Row],[Column2]])</f>
        <v/>
      </c>
    </row>
    <row r="1415" spans="2:27" x14ac:dyDescent="0.25">
      <c r="B1415" s="7">
        <f>_xlfn.ISOWEEKNUM(CHPP_DELAY[[#This Row],[DATE]])</f>
        <v>52</v>
      </c>
      <c r="C1415" s="2" t="str">
        <f>UPPER(TEXT(MONTH(CHPP_DELAY[[#This Row],[DATE]])*29,"mmm"))</f>
        <v>JAN</v>
      </c>
      <c r="D1415" s="27">
        <f>YEAR(CHPP_DELAY[[#This Row],[DATE]])</f>
        <v>1900</v>
      </c>
      <c r="E1415" s="11">
        <f>(CHPP_DELAY[[#This Row],[START]]-CHPP_DELAY[[#This Row],[STOP]])*24</f>
        <v>0</v>
      </c>
      <c r="F1415" s="14" t="str" cm="1">
        <f t="array" ref="F1415">_xlfn.IFNA(_xlfn.IFS(CHPP_DELAY[[#This Row],[SCH MTN]]&lt;&gt;"","Scheduled",CHPP_DELAY[[#This Row],[UNSCH MTN]]&lt;&gt;"","Unscheduled"),"")</f>
        <v/>
      </c>
      <c r="G1415" s="26">
        <f>24*(DAY(EOMONTH(CHPP_DELAY[[#This Row],[DATE]],0)))</f>
        <v>744</v>
      </c>
      <c r="H1415" s="14">
        <v>0.85</v>
      </c>
      <c r="I1415" s="14">
        <v>0.9</v>
      </c>
      <c r="J1415" s="14"/>
      <c r="K1415" s="14"/>
      <c r="L1415" s="3"/>
      <c r="M1415" s="6"/>
      <c r="N1415" s="6"/>
      <c r="Q1415" s="19"/>
      <c r="AA1415" t="str" cm="1">
        <f t="array" ref="AA1415">_xlfn.IFS(AND(CHPP_DELAY[[#This Row],[Column1]]="",CHPP_DELAY[[#This Row],[Column2]]=""),"",CHPP_DELAY[[#This Row],[Column1]]&lt;&gt;"",CHPP_DELAY[[#This Row],[Column1]],CHPP_DELAY[[#This Row],[Column2]]&lt;&gt;"",CHPP_DELAY[[#This Row],[Column2]])</f>
        <v/>
      </c>
    </row>
    <row r="1416" spans="2:27" x14ac:dyDescent="0.25">
      <c r="B1416" s="7">
        <f>_xlfn.ISOWEEKNUM(CHPP_DELAY[[#This Row],[DATE]])</f>
        <v>52</v>
      </c>
      <c r="C1416" s="2" t="str">
        <f>UPPER(TEXT(MONTH(CHPP_DELAY[[#This Row],[DATE]])*29,"mmm"))</f>
        <v>JAN</v>
      </c>
      <c r="D1416" s="27">
        <f>YEAR(CHPP_DELAY[[#This Row],[DATE]])</f>
        <v>1900</v>
      </c>
      <c r="E1416" s="11">
        <f>(CHPP_DELAY[[#This Row],[START]]-CHPP_DELAY[[#This Row],[STOP]])*24</f>
        <v>0</v>
      </c>
      <c r="F1416" s="14" t="str" cm="1">
        <f t="array" ref="F1416">_xlfn.IFNA(_xlfn.IFS(CHPP_DELAY[[#This Row],[SCH MTN]]&lt;&gt;"","Scheduled",CHPP_DELAY[[#This Row],[UNSCH MTN]]&lt;&gt;"","Unscheduled"),"")</f>
        <v/>
      </c>
      <c r="G1416" s="26">
        <f>24*(DAY(EOMONTH(CHPP_DELAY[[#This Row],[DATE]],0)))</f>
        <v>744</v>
      </c>
      <c r="H1416" s="14">
        <v>0.85</v>
      </c>
      <c r="I1416" s="14">
        <v>0.9</v>
      </c>
      <c r="J1416" s="14"/>
      <c r="K1416" s="14"/>
      <c r="L1416" s="3"/>
      <c r="M1416" s="6"/>
      <c r="N1416" s="6"/>
      <c r="Q1416" s="19"/>
      <c r="AA1416" t="str" cm="1">
        <f t="array" ref="AA1416">_xlfn.IFS(AND(CHPP_DELAY[[#This Row],[Column1]]="",CHPP_DELAY[[#This Row],[Column2]]=""),"",CHPP_DELAY[[#This Row],[Column1]]&lt;&gt;"",CHPP_DELAY[[#This Row],[Column1]],CHPP_DELAY[[#This Row],[Column2]]&lt;&gt;"",CHPP_DELAY[[#This Row],[Column2]])</f>
        <v/>
      </c>
    </row>
    <row r="1417" spans="2:27" x14ac:dyDescent="0.25">
      <c r="B1417" s="7">
        <f>_xlfn.ISOWEEKNUM(CHPP_DELAY[[#This Row],[DATE]])</f>
        <v>52</v>
      </c>
      <c r="C1417" s="2" t="str">
        <f>UPPER(TEXT(MONTH(CHPP_DELAY[[#This Row],[DATE]])*29,"mmm"))</f>
        <v>JAN</v>
      </c>
      <c r="D1417" s="27">
        <f>YEAR(CHPP_DELAY[[#This Row],[DATE]])</f>
        <v>1900</v>
      </c>
      <c r="E1417" s="11">
        <f>(CHPP_DELAY[[#This Row],[START]]-CHPP_DELAY[[#This Row],[STOP]])*24</f>
        <v>0</v>
      </c>
      <c r="F1417" s="14" t="str" cm="1">
        <f t="array" ref="F1417">_xlfn.IFNA(_xlfn.IFS(CHPP_DELAY[[#This Row],[SCH MTN]]&lt;&gt;"","Scheduled",CHPP_DELAY[[#This Row],[UNSCH MTN]]&lt;&gt;"","Unscheduled"),"")</f>
        <v/>
      </c>
      <c r="G1417" s="26">
        <f>24*(DAY(EOMONTH(CHPP_DELAY[[#This Row],[DATE]],0)))</f>
        <v>744</v>
      </c>
      <c r="H1417" s="14">
        <v>0.85</v>
      </c>
      <c r="I1417" s="14">
        <v>0.9</v>
      </c>
      <c r="J1417" s="14"/>
      <c r="K1417" s="14"/>
      <c r="L1417" s="3"/>
      <c r="M1417" s="6"/>
      <c r="N1417" s="6"/>
      <c r="Q1417" s="19"/>
      <c r="AA1417" t="str" cm="1">
        <f t="array" ref="AA1417">_xlfn.IFS(AND(CHPP_DELAY[[#This Row],[Column1]]="",CHPP_DELAY[[#This Row],[Column2]]=""),"",CHPP_DELAY[[#This Row],[Column1]]&lt;&gt;"",CHPP_DELAY[[#This Row],[Column1]],CHPP_DELAY[[#This Row],[Column2]]&lt;&gt;"",CHPP_DELAY[[#This Row],[Column2]])</f>
        <v/>
      </c>
    </row>
    <row r="1418" spans="2:27" x14ac:dyDescent="0.25">
      <c r="B1418" s="7">
        <f>_xlfn.ISOWEEKNUM(CHPP_DELAY[[#This Row],[DATE]])</f>
        <v>52</v>
      </c>
      <c r="C1418" s="2" t="str">
        <f>UPPER(TEXT(MONTH(CHPP_DELAY[[#This Row],[DATE]])*29,"mmm"))</f>
        <v>JAN</v>
      </c>
      <c r="D1418" s="27">
        <f>YEAR(CHPP_DELAY[[#This Row],[DATE]])</f>
        <v>1900</v>
      </c>
      <c r="E1418" s="11">
        <f>(CHPP_DELAY[[#This Row],[START]]-CHPP_DELAY[[#This Row],[STOP]])*24</f>
        <v>0</v>
      </c>
      <c r="F1418" s="14" t="str" cm="1">
        <f t="array" ref="F1418">_xlfn.IFNA(_xlfn.IFS(CHPP_DELAY[[#This Row],[SCH MTN]]&lt;&gt;"","Scheduled",CHPP_DELAY[[#This Row],[UNSCH MTN]]&lt;&gt;"","Unscheduled"),"")</f>
        <v/>
      </c>
      <c r="G1418" s="26">
        <f>24*(DAY(EOMONTH(CHPP_DELAY[[#This Row],[DATE]],0)))</f>
        <v>744</v>
      </c>
      <c r="H1418" s="14">
        <v>0.85</v>
      </c>
      <c r="I1418" s="14">
        <v>0.9</v>
      </c>
      <c r="J1418" s="14"/>
      <c r="K1418" s="14"/>
      <c r="L1418" s="3"/>
      <c r="M1418" s="6"/>
      <c r="N1418" s="6"/>
      <c r="Q1418" s="19"/>
      <c r="AA1418" t="str" cm="1">
        <f t="array" ref="AA1418">_xlfn.IFS(AND(CHPP_DELAY[[#This Row],[Column1]]="",CHPP_DELAY[[#This Row],[Column2]]=""),"",CHPP_DELAY[[#This Row],[Column1]]&lt;&gt;"",CHPP_DELAY[[#This Row],[Column1]],CHPP_DELAY[[#This Row],[Column2]]&lt;&gt;"",CHPP_DELAY[[#This Row],[Column2]])</f>
        <v/>
      </c>
    </row>
    <row r="1419" spans="2:27" x14ac:dyDescent="0.25">
      <c r="B1419" s="7">
        <f>_xlfn.ISOWEEKNUM(CHPP_DELAY[[#This Row],[DATE]])</f>
        <v>52</v>
      </c>
      <c r="C1419" s="2" t="str">
        <f>UPPER(TEXT(MONTH(CHPP_DELAY[[#This Row],[DATE]])*29,"mmm"))</f>
        <v>JAN</v>
      </c>
      <c r="D1419" s="27">
        <f>YEAR(CHPP_DELAY[[#This Row],[DATE]])</f>
        <v>1900</v>
      </c>
      <c r="E1419" s="11">
        <f>(CHPP_DELAY[[#This Row],[START]]-CHPP_DELAY[[#This Row],[STOP]])*24</f>
        <v>0</v>
      </c>
      <c r="F1419" s="14" t="str" cm="1">
        <f t="array" ref="F1419">_xlfn.IFNA(_xlfn.IFS(CHPP_DELAY[[#This Row],[SCH MTN]]&lt;&gt;"","Scheduled",CHPP_DELAY[[#This Row],[UNSCH MTN]]&lt;&gt;"","Unscheduled"),"")</f>
        <v/>
      </c>
      <c r="G1419" s="26">
        <f>24*(DAY(EOMONTH(CHPP_DELAY[[#This Row],[DATE]],0)))</f>
        <v>744</v>
      </c>
      <c r="H1419" s="14">
        <v>0.85</v>
      </c>
      <c r="I1419" s="14">
        <v>0.9</v>
      </c>
      <c r="J1419" s="14"/>
      <c r="K1419" s="14"/>
      <c r="L1419" s="3"/>
      <c r="M1419" s="6"/>
      <c r="N1419" s="6"/>
      <c r="Q1419" s="19"/>
      <c r="AA1419" t="str" cm="1">
        <f t="array" ref="AA1419">_xlfn.IFS(AND(CHPP_DELAY[[#This Row],[Column1]]="",CHPP_DELAY[[#This Row],[Column2]]=""),"",CHPP_DELAY[[#This Row],[Column1]]&lt;&gt;"",CHPP_DELAY[[#This Row],[Column1]],CHPP_DELAY[[#This Row],[Column2]]&lt;&gt;"",CHPP_DELAY[[#This Row],[Column2]])</f>
        <v/>
      </c>
    </row>
    <row r="1420" spans="2:27" x14ac:dyDescent="0.25">
      <c r="B1420" s="7">
        <f>_xlfn.ISOWEEKNUM(CHPP_DELAY[[#This Row],[DATE]])</f>
        <v>52</v>
      </c>
      <c r="C1420" s="2" t="str">
        <f>UPPER(TEXT(MONTH(CHPP_DELAY[[#This Row],[DATE]])*29,"mmm"))</f>
        <v>JAN</v>
      </c>
      <c r="D1420" s="27">
        <f>YEAR(CHPP_DELAY[[#This Row],[DATE]])</f>
        <v>1900</v>
      </c>
      <c r="E1420" s="11">
        <f>(CHPP_DELAY[[#This Row],[START]]-CHPP_DELAY[[#This Row],[STOP]])*24</f>
        <v>0</v>
      </c>
      <c r="F1420" s="14" t="str" cm="1">
        <f t="array" ref="F1420">_xlfn.IFNA(_xlfn.IFS(CHPP_DELAY[[#This Row],[SCH MTN]]&lt;&gt;"","Scheduled",CHPP_DELAY[[#This Row],[UNSCH MTN]]&lt;&gt;"","Unscheduled"),"")</f>
        <v/>
      </c>
      <c r="G1420" s="26">
        <f>24*(DAY(EOMONTH(CHPP_DELAY[[#This Row],[DATE]],0)))</f>
        <v>744</v>
      </c>
      <c r="H1420" s="14">
        <v>0.85</v>
      </c>
      <c r="I1420" s="14">
        <v>0.9</v>
      </c>
      <c r="J1420" s="14"/>
      <c r="K1420" s="14"/>
      <c r="L1420" s="3"/>
      <c r="M1420" s="6"/>
      <c r="N1420" s="6"/>
      <c r="Q1420" s="19"/>
      <c r="AA1420" t="str" cm="1">
        <f t="array" ref="AA1420">_xlfn.IFS(AND(CHPP_DELAY[[#This Row],[Column1]]="",CHPP_DELAY[[#This Row],[Column2]]=""),"",CHPP_DELAY[[#This Row],[Column1]]&lt;&gt;"",CHPP_DELAY[[#This Row],[Column1]],CHPP_DELAY[[#This Row],[Column2]]&lt;&gt;"",CHPP_DELAY[[#This Row],[Column2]])</f>
        <v/>
      </c>
    </row>
    <row r="1421" spans="2:27" x14ac:dyDescent="0.25">
      <c r="B1421" s="7">
        <f>_xlfn.ISOWEEKNUM(CHPP_DELAY[[#This Row],[DATE]])</f>
        <v>52</v>
      </c>
      <c r="C1421" s="2" t="str">
        <f>UPPER(TEXT(MONTH(CHPP_DELAY[[#This Row],[DATE]])*29,"mmm"))</f>
        <v>JAN</v>
      </c>
      <c r="D1421" s="27">
        <f>YEAR(CHPP_DELAY[[#This Row],[DATE]])</f>
        <v>1900</v>
      </c>
      <c r="E1421" s="11">
        <f>(CHPP_DELAY[[#This Row],[START]]-CHPP_DELAY[[#This Row],[STOP]])*24</f>
        <v>0</v>
      </c>
      <c r="F1421" s="14" t="str" cm="1">
        <f t="array" ref="F1421">_xlfn.IFNA(_xlfn.IFS(CHPP_DELAY[[#This Row],[SCH MTN]]&lt;&gt;"","Scheduled",CHPP_DELAY[[#This Row],[UNSCH MTN]]&lt;&gt;"","Unscheduled"),"")</f>
        <v/>
      </c>
      <c r="G1421" s="26">
        <f>24*(DAY(EOMONTH(CHPP_DELAY[[#This Row],[DATE]],0)))</f>
        <v>744</v>
      </c>
      <c r="H1421" s="14">
        <v>0.85</v>
      </c>
      <c r="I1421" s="14">
        <v>0.9</v>
      </c>
      <c r="J1421" s="14"/>
      <c r="K1421" s="14"/>
      <c r="L1421" s="3"/>
      <c r="M1421" s="6"/>
      <c r="N1421" s="6"/>
      <c r="Q1421" s="19"/>
      <c r="AA1421" t="str" cm="1">
        <f t="array" ref="AA1421">_xlfn.IFS(AND(CHPP_DELAY[[#This Row],[Column1]]="",CHPP_DELAY[[#This Row],[Column2]]=""),"",CHPP_DELAY[[#This Row],[Column1]]&lt;&gt;"",CHPP_DELAY[[#This Row],[Column1]],CHPP_DELAY[[#This Row],[Column2]]&lt;&gt;"",CHPP_DELAY[[#This Row],[Column2]])</f>
        <v/>
      </c>
    </row>
    <row r="1422" spans="2:27" x14ac:dyDescent="0.25">
      <c r="B1422" s="7">
        <f>_xlfn.ISOWEEKNUM(CHPP_DELAY[[#This Row],[DATE]])</f>
        <v>52</v>
      </c>
      <c r="C1422" s="2" t="str">
        <f>UPPER(TEXT(MONTH(CHPP_DELAY[[#This Row],[DATE]])*29,"mmm"))</f>
        <v>JAN</v>
      </c>
      <c r="D1422" s="27">
        <f>YEAR(CHPP_DELAY[[#This Row],[DATE]])</f>
        <v>1900</v>
      </c>
      <c r="E1422" s="11">
        <f>(CHPP_DELAY[[#This Row],[START]]-CHPP_DELAY[[#This Row],[STOP]])*24</f>
        <v>0</v>
      </c>
      <c r="F1422" s="14" t="str" cm="1">
        <f t="array" ref="F1422">_xlfn.IFNA(_xlfn.IFS(CHPP_DELAY[[#This Row],[SCH MTN]]&lt;&gt;"","Scheduled",CHPP_DELAY[[#This Row],[UNSCH MTN]]&lt;&gt;"","Unscheduled"),"")</f>
        <v/>
      </c>
      <c r="G1422" s="26">
        <f>24*(DAY(EOMONTH(CHPP_DELAY[[#This Row],[DATE]],0)))</f>
        <v>744</v>
      </c>
      <c r="H1422" s="14">
        <v>0.85</v>
      </c>
      <c r="I1422" s="14">
        <v>0.9</v>
      </c>
      <c r="J1422" s="14"/>
      <c r="K1422" s="14"/>
      <c r="L1422" s="3"/>
      <c r="M1422" s="6"/>
      <c r="N1422" s="6"/>
      <c r="Q1422" s="19"/>
      <c r="AA1422" t="str" cm="1">
        <f t="array" ref="AA1422">_xlfn.IFS(AND(CHPP_DELAY[[#This Row],[Column1]]="",CHPP_DELAY[[#This Row],[Column2]]=""),"",CHPP_DELAY[[#This Row],[Column1]]&lt;&gt;"",CHPP_DELAY[[#This Row],[Column1]],CHPP_DELAY[[#This Row],[Column2]]&lt;&gt;"",CHPP_DELAY[[#This Row],[Column2]])</f>
        <v/>
      </c>
    </row>
    <row r="1423" spans="2:27" x14ac:dyDescent="0.25">
      <c r="B1423" s="7">
        <f>_xlfn.ISOWEEKNUM(CHPP_DELAY[[#This Row],[DATE]])</f>
        <v>52</v>
      </c>
      <c r="C1423" s="2" t="str">
        <f>UPPER(TEXT(MONTH(CHPP_DELAY[[#This Row],[DATE]])*29,"mmm"))</f>
        <v>JAN</v>
      </c>
      <c r="D1423" s="27">
        <f>YEAR(CHPP_DELAY[[#This Row],[DATE]])</f>
        <v>1900</v>
      </c>
      <c r="E1423" s="11">
        <f>(CHPP_DELAY[[#This Row],[START]]-CHPP_DELAY[[#This Row],[STOP]])*24</f>
        <v>0</v>
      </c>
      <c r="F1423" s="14" t="str" cm="1">
        <f t="array" ref="F1423">_xlfn.IFNA(_xlfn.IFS(CHPP_DELAY[[#This Row],[SCH MTN]]&lt;&gt;"","Scheduled",CHPP_DELAY[[#This Row],[UNSCH MTN]]&lt;&gt;"","Unscheduled"),"")</f>
        <v/>
      </c>
      <c r="G1423" s="26">
        <f>24*(DAY(EOMONTH(CHPP_DELAY[[#This Row],[DATE]],0)))</f>
        <v>744</v>
      </c>
      <c r="H1423" s="14">
        <v>0.85</v>
      </c>
      <c r="I1423" s="14">
        <v>0.9</v>
      </c>
      <c r="J1423" s="14"/>
      <c r="K1423" s="14"/>
      <c r="L1423" s="3"/>
      <c r="M1423" s="6"/>
      <c r="N1423" s="6"/>
      <c r="Q1423" s="19"/>
      <c r="AA1423" t="str" cm="1">
        <f t="array" ref="AA1423">_xlfn.IFS(AND(CHPP_DELAY[[#This Row],[Column1]]="",CHPP_DELAY[[#This Row],[Column2]]=""),"",CHPP_DELAY[[#This Row],[Column1]]&lt;&gt;"",CHPP_DELAY[[#This Row],[Column1]],CHPP_DELAY[[#This Row],[Column2]]&lt;&gt;"",CHPP_DELAY[[#This Row],[Column2]])</f>
        <v/>
      </c>
    </row>
    <row r="1424" spans="2:27" x14ac:dyDescent="0.25">
      <c r="B1424" s="7">
        <f>_xlfn.ISOWEEKNUM(CHPP_DELAY[[#This Row],[DATE]])</f>
        <v>52</v>
      </c>
      <c r="C1424" s="2" t="str">
        <f>UPPER(TEXT(MONTH(CHPP_DELAY[[#This Row],[DATE]])*29,"mmm"))</f>
        <v>JAN</v>
      </c>
      <c r="D1424" s="27">
        <f>YEAR(CHPP_DELAY[[#This Row],[DATE]])</f>
        <v>1900</v>
      </c>
      <c r="E1424" s="11">
        <f>(CHPP_DELAY[[#This Row],[START]]-CHPP_DELAY[[#This Row],[STOP]])*24</f>
        <v>0</v>
      </c>
      <c r="F1424" s="14" t="str" cm="1">
        <f t="array" ref="F1424">_xlfn.IFNA(_xlfn.IFS(CHPP_DELAY[[#This Row],[SCH MTN]]&lt;&gt;"","Scheduled",CHPP_DELAY[[#This Row],[UNSCH MTN]]&lt;&gt;"","Unscheduled"),"")</f>
        <v/>
      </c>
      <c r="G1424" s="26">
        <f>24*(DAY(EOMONTH(CHPP_DELAY[[#This Row],[DATE]],0)))</f>
        <v>744</v>
      </c>
      <c r="H1424" s="14">
        <v>0.85</v>
      </c>
      <c r="I1424" s="14">
        <v>0.9</v>
      </c>
      <c r="J1424" s="14"/>
      <c r="K1424" s="14"/>
      <c r="L1424" s="3"/>
      <c r="M1424" s="6"/>
      <c r="N1424" s="6"/>
      <c r="Q1424" s="19"/>
      <c r="AA1424" t="str" cm="1">
        <f t="array" ref="AA1424">_xlfn.IFS(AND(CHPP_DELAY[[#This Row],[Column1]]="",CHPP_DELAY[[#This Row],[Column2]]=""),"",CHPP_DELAY[[#This Row],[Column1]]&lt;&gt;"",CHPP_DELAY[[#This Row],[Column1]],CHPP_DELAY[[#This Row],[Column2]]&lt;&gt;"",CHPP_DELAY[[#This Row],[Column2]])</f>
        <v/>
      </c>
    </row>
    <row r="1425" spans="2:27" x14ac:dyDescent="0.25">
      <c r="B1425" s="7">
        <f>_xlfn.ISOWEEKNUM(CHPP_DELAY[[#This Row],[DATE]])</f>
        <v>52</v>
      </c>
      <c r="C1425" s="2" t="str">
        <f>UPPER(TEXT(MONTH(CHPP_DELAY[[#This Row],[DATE]])*29,"mmm"))</f>
        <v>JAN</v>
      </c>
      <c r="D1425" s="27">
        <f>YEAR(CHPP_DELAY[[#This Row],[DATE]])</f>
        <v>1900</v>
      </c>
      <c r="E1425" s="11">
        <f>(CHPP_DELAY[[#This Row],[START]]-CHPP_DELAY[[#This Row],[STOP]])*24</f>
        <v>0</v>
      </c>
      <c r="F1425" s="14" t="str" cm="1">
        <f t="array" ref="F1425">_xlfn.IFNA(_xlfn.IFS(CHPP_DELAY[[#This Row],[SCH MTN]]&lt;&gt;"","Scheduled",CHPP_DELAY[[#This Row],[UNSCH MTN]]&lt;&gt;"","Unscheduled"),"")</f>
        <v/>
      </c>
      <c r="G1425" s="26">
        <f>24*(DAY(EOMONTH(CHPP_DELAY[[#This Row],[DATE]],0)))</f>
        <v>744</v>
      </c>
      <c r="H1425" s="14">
        <v>0.85</v>
      </c>
      <c r="I1425" s="14">
        <v>0.9</v>
      </c>
      <c r="J1425" s="14"/>
      <c r="K1425" s="14"/>
      <c r="L1425" s="3"/>
      <c r="M1425" s="6"/>
      <c r="N1425" s="6"/>
      <c r="Q1425" s="19"/>
      <c r="AA1425" t="str" cm="1">
        <f t="array" ref="AA1425">_xlfn.IFS(AND(CHPP_DELAY[[#This Row],[Column1]]="",CHPP_DELAY[[#This Row],[Column2]]=""),"",CHPP_DELAY[[#This Row],[Column1]]&lt;&gt;"",CHPP_DELAY[[#This Row],[Column1]],CHPP_DELAY[[#This Row],[Column2]]&lt;&gt;"",CHPP_DELAY[[#This Row],[Column2]])</f>
        <v/>
      </c>
    </row>
    <row r="1426" spans="2:27" x14ac:dyDescent="0.25">
      <c r="B1426" s="7">
        <f>_xlfn.ISOWEEKNUM(CHPP_DELAY[[#This Row],[DATE]])</f>
        <v>52</v>
      </c>
      <c r="C1426" s="2" t="str">
        <f>UPPER(TEXT(MONTH(CHPP_DELAY[[#This Row],[DATE]])*29,"mmm"))</f>
        <v>JAN</v>
      </c>
      <c r="D1426" s="27">
        <f>YEAR(CHPP_DELAY[[#This Row],[DATE]])</f>
        <v>1900</v>
      </c>
      <c r="E1426" s="11">
        <f>(CHPP_DELAY[[#This Row],[START]]-CHPP_DELAY[[#This Row],[STOP]])*24</f>
        <v>0</v>
      </c>
      <c r="F1426" s="14" t="str" cm="1">
        <f t="array" ref="F1426">_xlfn.IFNA(_xlfn.IFS(CHPP_DELAY[[#This Row],[SCH MTN]]&lt;&gt;"","Scheduled",CHPP_DELAY[[#This Row],[UNSCH MTN]]&lt;&gt;"","Unscheduled"),"")</f>
        <v/>
      </c>
      <c r="G1426" s="26">
        <f>24*(DAY(EOMONTH(CHPP_DELAY[[#This Row],[DATE]],0)))</f>
        <v>744</v>
      </c>
      <c r="H1426" s="14">
        <v>0.85</v>
      </c>
      <c r="I1426" s="14">
        <v>0.9</v>
      </c>
      <c r="J1426" s="14"/>
      <c r="K1426" s="14"/>
      <c r="L1426" s="3"/>
      <c r="M1426" s="6"/>
      <c r="N1426" s="6"/>
      <c r="Q1426" s="19"/>
      <c r="AA1426" t="str" cm="1">
        <f t="array" ref="AA1426">_xlfn.IFS(AND(CHPP_DELAY[[#This Row],[Column1]]="",CHPP_DELAY[[#This Row],[Column2]]=""),"",CHPP_DELAY[[#This Row],[Column1]]&lt;&gt;"",CHPP_DELAY[[#This Row],[Column1]],CHPP_DELAY[[#This Row],[Column2]]&lt;&gt;"",CHPP_DELAY[[#This Row],[Column2]])</f>
        <v/>
      </c>
    </row>
    <row r="1427" spans="2:27" x14ac:dyDescent="0.25">
      <c r="B1427" s="7">
        <f>_xlfn.ISOWEEKNUM(CHPP_DELAY[[#This Row],[DATE]])</f>
        <v>52</v>
      </c>
      <c r="C1427" s="2" t="str">
        <f>UPPER(TEXT(MONTH(CHPP_DELAY[[#This Row],[DATE]])*29,"mmm"))</f>
        <v>JAN</v>
      </c>
      <c r="D1427" s="27">
        <f>YEAR(CHPP_DELAY[[#This Row],[DATE]])</f>
        <v>1900</v>
      </c>
      <c r="E1427" s="11">
        <f>(CHPP_DELAY[[#This Row],[START]]-CHPP_DELAY[[#This Row],[STOP]])*24</f>
        <v>0</v>
      </c>
      <c r="F1427" s="14" t="str" cm="1">
        <f t="array" ref="F1427">_xlfn.IFNA(_xlfn.IFS(CHPP_DELAY[[#This Row],[SCH MTN]]&lt;&gt;"","Scheduled",CHPP_DELAY[[#This Row],[UNSCH MTN]]&lt;&gt;"","Unscheduled"),"")</f>
        <v/>
      </c>
      <c r="G1427" s="26">
        <f>24*(DAY(EOMONTH(CHPP_DELAY[[#This Row],[DATE]],0)))</f>
        <v>744</v>
      </c>
      <c r="H1427" s="14">
        <v>0.85</v>
      </c>
      <c r="I1427" s="14">
        <v>0.9</v>
      </c>
      <c r="J1427" s="14"/>
      <c r="K1427" s="14"/>
      <c r="L1427" s="3"/>
      <c r="M1427" s="6"/>
      <c r="N1427" s="6"/>
      <c r="Q1427" s="19"/>
      <c r="AA1427" t="str" cm="1">
        <f t="array" ref="AA1427">_xlfn.IFS(AND(CHPP_DELAY[[#This Row],[Column1]]="",CHPP_DELAY[[#This Row],[Column2]]=""),"",CHPP_DELAY[[#This Row],[Column1]]&lt;&gt;"",CHPP_DELAY[[#This Row],[Column1]],CHPP_DELAY[[#This Row],[Column2]]&lt;&gt;"",CHPP_DELAY[[#This Row],[Column2]])</f>
        <v/>
      </c>
    </row>
    <row r="1428" spans="2:27" x14ac:dyDescent="0.25">
      <c r="B1428" s="7">
        <f>_xlfn.ISOWEEKNUM(CHPP_DELAY[[#This Row],[DATE]])</f>
        <v>52</v>
      </c>
      <c r="C1428" s="2" t="str">
        <f>UPPER(TEXT(MONTH(CHPP_DELAY[[#This Row],[DATE]])*29,"mmm"))</f>
        <v>JAN</v>
      </c>
      <c r="D1428" s="27">
        <f>YEAR(CHPP_DELAY[[#This Row],[DATE]])</f>
        <v>1900</v>
      </c>
      <c r="E1428" s="11">
        <f>(CHPP_DELAY[[#This Row],[START]]-CHPP_DELAY[[#This Row],[STOP]])*24</f>
        <v>0</v>
      </c>
      <c r="F1428" s="14" t="str" cm="1">
        <f t="array" ref="F1428">_xlfn.IFNA(_xlfn.IFS(CHPP_DELAY[[#This Row],[SCH MTN]]&lt;&gt;"","Scheduled",CHPP_DELAY[[#This Row],[UNSCH MTN]]&lt;&gt;"","Unscheduled"),"")</f>
        <v/>
      </c>
      <c r="G1428" s="26">
        <f>24*(DAY(EOMONTH(CHPP_DELAY[[#This Row],[DATE]],0)))</f>
        <v>744</v>
      </c>
      <c r="H1428" s="14">
        <v>0.85</v>
      </c>
      <c r="I1428" s="14">
        <v>0.9</v>
      </c>
      <c r="J1428" s="14"/>
      <c r="K1428" s="14"/>
      <c r="L1428" s="3"/>
      <c r="M1428" s="6"/>
      <c r="N1428" s="6"/>
      <c r="Q1428" s="19"/>
      <c r="AA1428" t="str" cm="1">
        <f t="array" ref="AA1428">_xlfn.IFS(AND(CHPP_DELAY[[#This Row],[Column1]]="",CHPP_DELAY[[#This Row],[Column2]]=""),"",CHPP_DELAY[[#This Row],[Column1]]&lt;&gt;"",CHPP_DELAY[[#This Row],[Column1]],CHPP_DELAY[[#This Row],[Column2]]&lt;&gt;"",CHPP_DELAY[[#This Row],[Column2]])</f>
        <v/>
      </c>
    </row>
    <row r="1429" spans="2:27" x14ac:dyDescent="0.25">
      <c r="B1429" s="7">
        <f>_xlfn.ISOWEEKNUM(CHPP_DELAY[[#This Row],[DATE]])</f>
        <v>52</v>
      </c>
      <c r="C1429" s="2" t="str">
        <f>UPPER(TEXT(MONTH(CHPP_DELAY[[#This Row],[DATE]])*29,"mmm"))</f>
        <v>JAN</v>
      </c>
      <c r="D1429" s="27">
        <f>YEAR(CHPP_DELAY[[#This Row],[DATE]])</f>
        <v>1900</v>
      </c>
      <c r="E1429" s="11">
        <f>(CHPP_DELAY[[#This Row],[START]]-CHPP_DELAY[[#This Row],[STOP]])*24</f>
        <v>0</v>
      </c>
      <c r="F1429" s="14" t="str" cm="1">
        <f t="array" ref="F1429">_xlfn.IFNA(_xlfn.IFS(CHPP_DELAY[[#This Row],[SCH MTN]]&lt;&gt;"","Scheduled",CHPP_DELAY[[#This Row],[UNSCH MTN]]&lt;&gt;"","Unscheduled"),"")</f>
        <v/>
      </c>
      <c r="G1429" s="26">
        <f>24*(DAY(EOMONTH(CHPP_DELAY[[#This Row],[DATE]],0)))</f>
        <v>744</v>
      </c>
      <c r="H1429" s="14">
        <v>0.85</v>
      </c>
      <c r="I1429" s="14">
        <v>0.9</v>
      </c>
      <c r="J1429" s="14"/>
      <c r="K1429" s="14"/>
      <c r="L1429" s="3"/>
      <c r="M1429" s="6"/>
      <c r="N1429" s="6"/>
      <c r="Q1429" s="19"/>
      <c r="AA1429" t="str" cm="1">
        <f t="array" ref="AA1429">_xlfn.IFS(AND(CHPP_DELAY[[#This Row],[Column1]]="",CHPP_DELAY[[#This Row],[Column2]]=""),"",CHPP_DELAY[[#This Row],[Column1]]&lt;&gt;"",CHPP_DELAY[[#This Row],[Column1]],CHPP_DELAY[[#This Row],[Column2]]&lt;&gt;"",CHPP_DELAY[[#This Row],[Column2]])</f>
        <v/>
      </c>
    </row>
    <row r="1430" spans="2:27" x14ac:dyDescent="0.25">
      <c r="B1430" s="7">
        <f>_xlfn.ISOWEEKNUM(CHPP_DELAY[[#This Row],[DATE]])</f>
        <v>52</v>
      </c>
      <c r="C1430" s="2" t="str">
        <f>UPPER(TEXT(MONTH(CHPP_DELAY[[#This Row],[DATE]])*29,"mmm"))</f>
        <v>JAN</v>
      </c>
      <c r="D1430" s="27">
        <f>YEAR(CHPP_DELAY[[#This Row],[DATE]])</f>
        <v>1900</v>
      </c>
      <c r="E1430" s="11">
        <f>(CHPP_DELAY[[#This Row],[START]]-CHPP_DELAY[[#This Row],[STOP]])*24</f>
        <v>0</v>
      </c>
      <c r="F1430" s="14" t="str" cm="1">
        <f t="array" ref="F1430">_xlfn.IFNA(_xlfn.IFS(CHPP_DELAY[[#This Row],[SCH MTN]]&lt;&gt;"","Scheduled",CHPP_DELAY[[#This Row],[UNSCH MTN]]&lt;&gt;"","Unscheduled"),"")</f>
        <v/>
      </c>
      <c r="G1430" s="26">
        <f>24*(DAY(EOMONTH(CHPP_DELAY[[#This Row],[DATE]],0)))</f>
        <v>744</v>
      </c>
      <c r="H1430" s="14">
        <v>0.85</v>
      </c>
      <c r="I1430" s="14">
        <v>0.9</v>
      </c>
      <c r="J1430" s="14"/>
      <c r="K1430" s="14"/>
      <c r="L1430" s="3"/>
      <c r="M1430" s="6"/>
      <c r="N1430" s="6"/>
      <c r="Q1430" s="19"/>
      <c r="AA1430" t="str" cm="1">
        <f t="array" ref="AA1430">_xlfn.IFS(AND(CHPP_DELAY[[#This Row],[Column1]]="",CHPP_DELAY[[#This Row],[Column2]]=""),"",CHPP_DELAY[[#This Row],[Column1]]&lt;&gt;"",CHPP_DELAY[[#This Row],[Column1]],CHPP_DELAY[[#This Row],[Column2]]&lt;&gt;"",CHPP_DELAY[[#This Row],[Column2]])</f>
        <v/>
      </c>
    </row>
    <row r="1431" spans="2:27" x14ac:dyDescent="0.25">
      <c r="B1431" s="7">
        <f>_xlfn.ISOWEEKNUM(CHPP_DELAY[[#This Row],[DATE]])</f>
        <v>52</v>
      </c>
      <c r="C1431" s="2" t="str">
        <f>UPPER(TEXT(MONTH(CHPP_DELAY[[#This Row],[DATE]])*29,"mmm"))</f>
        <v>JAN</v>
      </c>
      <c r="D1431" s="27">
        <f>YEAR(CHPP_DELAY[[#This Row],[DATE]])</f>
        <v>1900</v>
      </c>
      <c r="E1431" s="11">
        <f>(CHPP_DELAY[[#This Row],[START]]-CHPP_DELAY[[#This Row],[STOP]])*24</f>
        <v>0</v>
      </c>
      <c r="F1431" s="14" t="str" cm="1">
        <f t="array" ref="F1431">_xlfn.IFNA(_xlfn.IFS(CHPP_DELAY[[#This Row],[SCH MTN]]&lt;&gt;"","Scheduled",CHPP_DELAY[[#This Row],[UNSCH MTN]]&lt;&gt;"","Unscheduled"),"")</f>
        <v/>
      </c>
      <c r="G1431" s="26">
        <f>24*(DAY(EOMONTH(CHPP_DELAY[[#This Row],[DATE]],0)))</f>
        <v>744</v>
      </c>
      <c r="H1431" s="14">
        <v>0.85</v>
      </c>
      <c r="I1431" s="14">
        <v>0.9</v>
      </c>
      <c r="J1431" s="14"/>
      <c r="K1431" s="14"/>
      <c r="L1431" s="3"/>
      <c r="M1431" s="6"/>
      <c r="N1431" s="6"/>
      <c r="Q1431" s="19"/>
      <c r="AA1431" t="str" cm="1">
        <f t="array" ref="AA1431">_xlfn.IFS(AND(CHPP_DELAY[[#This Row],[Column1]]="",CHPP_DELAY[[#This Row],[Column2]]=""),"",CHPP_DELAY[[#This Row],[Column1]]&lt;&gt;"",CHPP_DELAY[[#This Row],[Column1]],CHPP_DELAY[[#This Row],[Column2]]&lt;&gt;"",CHPP_DELAY[[#This Row],[Column2]])</f>
        <v/>
      </c>
    </row>
    <row r="1432" spans="2:27" x14ac:dyDescent="0.25">
      <c r="B1432" s="7">
        <f>_xlfn.ISOWEEKNUM(CHPP_DELAY[[#This Row],[DATE]])</f>
        <v>52</v>
      </c>
      <c r="C1432" s="2" t="str">
        <f>UPPER(TEXT(MONTH(CHPP_DELAY[[#This Row],[DATE]])*29,"mmm"))</f>
        <v>JAN</v>
      </c>
      <c r="D1432" s="27">
        <f>YEAR(CHPP_DELAY[[#This Row],[DATE]])</f>
        <v>1900</v>
      </c>
      <c r="E1432" s="11">
        <f>(CHPP_DELAY[[#This Row],[START]]-CHPP_DELAY[[#This Row],[STOP]])*24</f>
        <v>0</v>
      </c>
      <c r="F1432" s="14" t="str" cm="1">
        <f t="array" ref="F1432">_xlfn.IFNA(_xlfn.IFS(CHPP_DELAY[[#This Row],[SCH MTN]]&lt;&gt;"","Scheduled",CHPP_DELAY[[#This Row],[UNSCH MTN]]&lt;&gt;"","Unscheduled"),"")</f>
        <v/>
      </c>
      <c r="G1432" s="26">
        <f>24*(DAY(EOMONTH(CHPP_DELAY[[#This Row],[DATE]],0)))</f>
        <v>744</v>
      </c>
      <c r="H1432" s="14">
        <v>0.85</v>
      </c>
      <c r="I1432" s="14">
        <v>0.9</v>
      </c>
      <c r="J1432" s="14"/>
      <c r="K1432" s="14"/>
      <c r="L1432" s="3"/>
      <c r="M1432" s="6"/>
      <c r="N1432" s="6"/>
      <c r="Q1432" s="19"/>
      <c r="AA1432" t="str" cm="1">
        <f t="array" ref="AA1432">_xlfn.IFS(AND(CHPP_DELAY[[#This Row],[Column1]]="",CHPP_DELAY[[#This Row],[Column2]]=""),"",CHPP_DELAY[[#This Row],[Column1]]&lt;&gt;"",CHPP_DELAY[[#This Row],[Column1]],CHPP_DELAY[[#This Row],[Column2]]&lt;&gt;"",CHPP_DELAY[[#This Row],[Column2]])</f>
        <v/>
      </c>
    </row>
    <row r="1433" spans="2:27" x14ac:dyDescent="0.25">
      <c r="B1433" s="7">
        <f>_xlfn.ISOWEEKNUM(CHPP_DELAY[[#This Row],[DATE]])</f>
        <v>52</v>
      </c>
      <c r="C1433" s="2" t="str">
        <f>UPPER(TEXT(MONTH(CHPP_DELAY[[#This Row],[DATE]])*29,"mmm"))</f>
        <v>JAN</v>
      </c>
      <c r="D1433" s="27">
        <f>YEAR(CHPP_DELAY[[#This Row],[DATE]])</f>
        <v>1900</v>
      </c>
      <c r="E1433" s="11">
        <f>(CHPP_DELAY[[#This Row],[START]]-CHPP_DELAY[[#This Row],[STOP]])*24</f>
        <v>0</v>
      </c>
      <c r="F1433" s="14" t="str" cm="1">
        <f t="array" ref="F1433">_xlfn.IFNA(_xlfn.IFS(CHPP_DELAY[[#This Row],[SCH MTN]]&lt;&gt;"","Scheduled",CHPP_DELAY[[#This Row],[UNSCH MTN]]&lt;&gt;"","Unscheduled"),"")</f>
        <v/>
      </c>
      <c r="G1433" s="26">
        <f>24*(DAY(EOMONTH(CHPP_DELAY[[#This Row],[DATE]],0)))</f>
        <v>744</v>
      </c>
      <c r="H1433" s="14">
        <v>0.85</v>
      </c>
      <c r="I1433" s="14">
        <v>0.9</v>
      </c>
      <c r="J1433" s="14"/>
      <c r="K1433" s="14"/>
      <c r="L1433" s="3"/>
      <c r="M1433" s="6"/>
      <c r="N1433" s="6"/>
      <c r="Q1433" s="19"/>
      <c r="AA1433" t="str" cm="1">
        <f t="array" ref="AA1433">_xlfn.IFS(AND(CHPP_DELAY[[#This Row],[Column1]]="",CHPP_DELAY[[#This Row],[Column2]]=""),"",CHPP_DELAY[[#This Row],[Column1]]&lt;&gt;"",CHPP_DELAY[[#This Row],[Column1]],CHPP_DELAY[[#This Row],[Column2]]&lt;&gt;"",CHPP_DELAY[[#This Row],[Column2]])</f>
        <v/>
      </c>
    </row>
    <row r="1434" spans="2:27" x14ac:dyDescent="0.25">
      <c r="B1434" s="7">
        <f>_xlfn.ISOWEEKNUM(CHPP_DELAY[[#This Row],[DATE]])</f>
        <v>52</v>
      </c>
      <c r="C1434" s="2" t="str">
        <f>UPPER(TEXT(MONTH(CHPP_DELAY[[#This Row],[DATE]])*29,"mmm"))</f>
        <v>JAN</v>
      </c>
      <c r="D1434" s="27">
        <f>YEAR(CHPP_DELAY[[#This Row],[DATE]])</f>
        <v>1900</v>
      </c>
      <c r="E1434" s="11">
        <f>(CHPP_DELAY[[#This Row],[START]]-CHPP_DELAY[[#This Row],[STOP]])*24</f>
        <v>0</v>
      </c>
      <c r="F1434" s="14" t="str" cm="1">
        <f t="array" ref="F1434">_xlfn.IFNA(_xlfn.IFS(CHPP_DELAY[[#This Row],[SCH MTN]]&lt;&gt;"","Scheduled",CHPP_DELAY[[#This Row],[UNSCH MTN]]&lt;&gt;"","Unscheduled"),"")</f>
        <v/>
      </c>
      <c r="G1434" s="26">
        <f>24*(DAY(EOMONTH(CHPP_DELAY[[#This Row],[DATE]],0)))</f>
        <v>744</v>
      </c>
      <c r="H1434" s="14">
        <v>0.85</v>
      </c>
      <c r="I1434" s="14">
        <v>0.9</v>
      </c>
      <c r="J1434" s="14"/>
      <c r="K1434" s="14"/>
      <c r="L1434" s="3"/>
      <c r="M1434" s="6"/>
      <c r="N1434" s="6"/>
      <c r="Q1434" s="19"/>
      <c r="AA1434" t="str" cm="1">
        <f t="array" ref="AA1434">_xlfn.IFS(AND(CHPP_DELAY[[#This Row],[Column1]]="",CHPP_DELAY[[#This Row],[Column2]]=""),"",CHPP_DELAY[[#This Row],[Column1]]&lt;&gt;"",CHPP_DELAY[[#This Row],[Column1]],CHPP_DELAY[[#This Row],[Column2]]&lt;&gt;"",CHPP_DELAY[[#This Row],[Column2]])</f>
        <v/>
      </c>
    </row>
    <row r="1435" spans="2:27" x14ac:dyDescent="0.25">
      <c r="B1435" s="7">
        <f>_xlfn.ISOWEEKNUM(CHPP_DELAY[[#This Row],[DATE]])</f>
        <v>52</v>
      </c>
      <c r="C1435" s="2" t="str">
        <f>UPPER(TEXT(MONTH(CHPP_DELAY[[#This Row],[DATE]])*29,"mmm"))</f>
        <v>JAN</v>
      </c>
      <c r="D1435" s="27">
        <f>YEAR(CHPP_DELAY[[#This Row],[DATE]])</f>
        <v>1900</v>
      </c>
      <c r="E1435" s="11">
        <f>(CHPP_DELAY[[#This Row],[START]]-CHPP_DELAY[[#This Row],[STOP]])*24</f>
        <v>0</v>
      </c>
      <c r="F1435" s="14" t="str" cm="1">
        <f t="array" ref="F1435">_xlfn.IFNA(_xlfn.IFS(CHPP_DELAY[[#This Row],[SCH MTN]]&lt;&gt;"","Scheduled",CHPP_DELAY[[#This Row],[UNSCH MTN]]&lt;&gt;"","Unscheduled"),"")</f>
        <v/>
      </c>
      <c r="G1435" s="26">
        <f>24*(DAY(EOMONTH(CHPP_DELAY[[#This Row],[DATE]],0)))</f>
        <v>744</v>
      </c>
      <c r="H1435" s="14">
        <v>0.85</v>
      </c>
      <c r="I1435" s="14">
        <v>0.9</v>
      </c>
      <c r="J1435" s="14"/>
      <c r="K1435" s="14"/>
      <c r="L1435" s="3"/>
      <c r="M1435" s="6"/>
      <c r="N1435" s="6"/>
      <c r="Q1435" s="19"/>
      <c r="AA1435" t="str" cm="1">
        <f t="array" ref="AA1435">_xlfn.IFS(AND(CHPP_DELAY[[#This Row],[Column1]]="",CHPP_DELAY[[#This Row],[Column2]]=""),"",CHPP_DELAY[[#This Row],[Column1]]&lt;&gt;"",CHPP_DELAY[[#This Row],[Column1]],CHPP_DELAY[[#This Row],[Column2]]&lt;&gt;"",CHPP_DELAY[[#This Row],[Column2]])</f>
        <v/>
      </c>
    </row>
    <row r="1436" spans="2:27" x14ac:dyDescent="0.25">
      <c r="B1436" s="7">
        <f>_xlfn.ISOWEEKNUM(CHPP_DELAY[[#This Row],[DATE]])</f>
        <v>52</v>
      </c>
      <c r="C1436" s="2" t="str">
        <f>UPPER(TEXT(MONTH(CHPP_DELAY[[#This Row],[DATE]])*29,"mmm"))</f>
        <v>JAN</v>
      </c>
      <c r="D1436" s="27">
        <f>YEAR(CHPP_DELAY[[#This Row],[DATE]])</f>
        <v>1900</v>
      </c>
      <c r="E1436" s="11">
        <f>(CHPP_DELAY[[#This Row],[START]]-CHPP_DELAY[[#This Row],[STOP]])*24</f>
        <v>0</v>
      </c>
      <c r="F1436" s="14" t="str" cm="1">
        <f t="array" ref="F1436">_xlfn.IFNA(_xlfn.IFS(CHPP_DELAY[[#This Row],[SCH MTN]]&lt;&gt;"","Scheduled",CHPP_DELAY[[#This Row],[UNSCH MTN]]&lt;&gt;"","Unscheduled"),"")</f>
        <v/>
      </c>
      <c r="G1436" s="26">
        <f>24*(DAY(EOMONTH(CHPP_DELAY[[#This Row],[DATE]],0)))</f>
        <v>744</v>
      </c>
      <c r="H1436" s="14">
        <v>0.85</v>
      </c>
      <c r="I1436" s="14">
        <v>0.9</v>
      </c>
      <c r="J1436" s="14"/>
      <c r="K1436" s="14"/>
      <c r="L1436" s="3"/>
      <c r="M1436" s="6"/>
      <c r="N1436" s="6"/>
      <c r="Q1436" s="19"/>
      <c r="AA1436" t="str" cm="1">
        <f t="array" ref="AA1436">_xlfn.IFS(AND(CHPP_DELAY[[#This Row],[Column1]]="",CHPP_DELAY[[#This Row],[Column2]]=""),"",CHPP_DELAY[[#This Row],[Column1]]&lt;&gt;"",CHPP_DELAY[[#This Row],[Column1]],CHPP_DELAY[[#This Row],[Column2]]&lt;&gt;"",CHPP_DELAY[[#This Row],[Column2]])</f>
        <v/>
      </c>
    </row>
    <row r="1437" spans="2:27" x14ac:dyDescent="0.25">
      <c r="B1437" s="7">
        <f>_xlfn.ISOWEEKNUM(CHPP_DELAY[[#This Row],[DATE]])</f>
        <v>52</v>
      </c>
      <c r="C1437" s="2" t="str">
        <f>UPPER(TEXT(MONTH(CHPP_DELAY[[#This Row],[DATE]])*29,"mmm"))</f>
        <v>JAN</v>
      </c>
      <c r="D1437" s="27">
        <f>YEAR(CHPP_DELAY[[#This Row],[DATE]])</f>
        <v>1900</v>
      </c>
      <c r="E1437" s="11">
        <f>(CHPP_DELAY[[#This Row],[START]]-CHPP_DELAY[[#This Row],[STOP]])*24</f>
        <v>0</v>
      </c>
      <c r="F1437" s="14" t="str" cm="1">
        <f t="array" ref="F1437">_xlfn.IFNA(_xlfn.IFS(CHPP_DELAY[[#This Row],[SCH MTN]]&lt;&gt;"","Scheduled",CHPP_DELAY[[#This Row],[UNSCH MTN]]&lt;&gt;"","Unscheduled"),"")</f>
        <v/>
      </c>
      <c r="G1437" s="26">
        <f>24*(DAY(EOMONTH(CHPP_DELAY[[#This Row],[DATE]],0)))</f>
        <v>744</v>
      </c>
      <c r="H1437" s="14">
        <v>0.85</v>
      </c>
      <c r="I1437" s="14">
        <v>0.9</v>
      </c>
      <c r="J1437" s="14"/>
      <c r="K1437" s="14"/>
      <c r="L1437" s="3"/>
      <c r="M1437" s="6"/>
      <c r="N1437" s="6"/>
      <c r="Q1437" s="19"/>
      <c r="AA1437" t="str" cm="1">
        <f t="array" ref="AA1437">_xlfn.IFS(AND(CHPP_DELAY[[#This Row],[Column1]]="",CHPP_DELAY[[#This Row],[Column2]]=""),"",CHPP_DELAY[[#This Row],[Column1]]&lt;&gt;"",CHPP_DELAY[[#This Row],[Column1]],CHPP_DELAY[[#This Row],[Column2]]&lt;&gt;"",CHPP_DELAY[[#This Row],[Column2]])</f>
        <v/>
      </c>
    </row>
    <row r="1438" spans="2:27" x14ac:dyDescent="0.25">
      <c r="B1438" s="7">
        <f>_xlfn.ISOWEEKNUM(CHPP_DELAY[[#This Row],[DATE]])</f>
        <v>52</v>
      </c>
      <c r="C1438" s="2" t="str">
        <f>UPPER(TEXT(MONTH(CHPP_DELAY[[#This Row],[DATE]])*29,"mmm"))</f>
        <v>JAN</v>
      </c>
      <c r="D1438" s="27">
        <f>YEAR(CHPP_DELAY[[#This Row],[DATE]])</f>
        <v>1900</v>
      </c>
      <c r="E1438" s="11">
        <f>(CHPP_DELAY[[#This Row],[START]]-CHPP_DELAY[[#This Row],[STOP]])*24</f>
        <v>0</v>
      </c>
      <c r="F1438" s="14" t="str" cm="1">
        <f t="array" ref="F1438">_xlfn.IFNA(_xlfn.IFS(CHPP_DELAY[[#This Row],[SCH MTN]]&lt;&gt;"","Scheduled",CHPP_DELAY[[#This Row],[UNSCH MTN]]&lt;&gt;"","Unscheduled"),"")</f>
        <v/>
      </c>
      <c r="G1438" s="26">
        <f>24*(DAY(EOMONTH(CHPP_DELAY[[#This Row],[DATE]],0)))</f>
        <v>744</v>
      </c>
      <c r="H1438" s="14">
        <v>0.85</v>
      </c>
      <c r="I1438" s="14">
        <v>0.9</v>
      </c>
      <c r="J1438" s="14"/>
      <c r="K1438" s="14"/>
      <c r="L1438" s="3"/>
      <c r="M1438" s="6"/>
      <c r="N1438" s="6"/>
      <c r="Q1438" s="19"/>
      <c r="AA1438" t="str" cm="1">
        <f t="array" ref="AA1438">_xlfn.IFS(AND(CHPP_DELAY[[#This Row],[Column1]]="",CHPP_DELAY[[#This Row],[Column2]]=""),"",CHPP_DELAY[[#This Row],[Column1]]&lt;&gt;"",CHPP_DELAY[[#This Row],[Column1]],CHPP_DELAY[[#This Row],[Column2]]&lt;&gt;"",CHPP_DELAY[[#This Row],[Column2]])</f>
        <v/>
      </c>
    </row>
    <row r="1439" spans="2:27" x14ac:dyDescent="0.25">
      <c r="B1439" s="7">
        <f>_xlfn.ISOWEEKNUM(CHPP_DELAY[[#This Row],[DATE]])</f>
        <v>52</v>
      </c>
      <c r="C1439" s="2" t="str">
        <f>UPPER(TEXT(MONTH(CHPP_DELAY[[#This Row],[DATE]])*29,"mmm"))</f>
        <v>JAN</v>
      </c>
      <c r="D1439" s="27">
        <f>YEAR(CHPP_DELAY[[#This Row],[DATE]])</f>
        <v>1900</v>
      </c>
      <c r="E1439" s="11">
        <f>(CHPP_DELAY[[#This Row],[START]]-CHPP_DELAY[[#This Row],[STOP]])*24</f>
        <v>0</v>
      </c>
      <c r="F1439" s="14" t="str" cm="1">
        <f t="array" ref="F1439">_xlfn.IFNA(_xlfn.IFS(CHPP_DELAY[[#This Row],[SCH MTN]]&lt;&gt;"","Scheduled",CHPP_DELAY[[#This Row],[UNSCH MTN]]&lt;&gt;"","Unscheduled"),"")</f>
        <v/>
      </c>
      <c r="G1439" s="26">
        <f>24*(DAY(EOMONTH(CHPP_DELAY[[#This Row],[DATE]],0)))</f>
        <v>744</v>
      </c>
      <c r="H1439" s="14">
        <v>0.85</v>
      </c>
      <c r="I1439" s="14">
        <v>0.9</v>
      </c>
      <c r="J1439" s="14"/>
      <c r="K1439" s="14"/>
      <c r="L1439" s="3"/>
      <c r="M1439" s="6"/>
      <c r="N1439" s="6"/>
      <c r="Q1439" s="19"/>
      <c r="AA1439" t="str" cm="1">
        <f t="array" ref="AA1439">_xlfn.IFS(AND(CHPP_DELAY[[#This Row],[Column1]]="",CHPP_DELAY[[#This Row],[Column2]]=""),"",CHPP_DELAY[[#This Row],[Column1]]&lt;&gt;"",CHPP_DELAY[[#This Row],[Column1]],CHPP_DELAY[[#This Row],[Column2]]&lt;&gt;"",CHPP_DELAY[[#This Row],[Column2]])</f>
        <v/>
      </c>
    </row>
    <row r="1440" spans="2:27" x14ac:dyDescent="0.25">
      <c r="B1440" s="7">
        <f>_xlfn.ISOWEEKNUM(CHPP_DELAY[[#This Row],[DATE]])</f>
        <v>52</v>
      </c>
      <c r="C1440" s="2" t="str">
        <f>UPPER(TEXT(MONTH(CHPP_DELAY[[#This Row],[DATE]])*29,"mmm"))</f>
        <v>JAN</v>
      </c>
      <c r="D1440" s="27">
        <f>YEAR(CHPP_DELAY[[#This Row],[DATE]])</f>
        <v>1900</v>
      </c>
      <c r="E1440" s="11">
        <f>(CHPP_DELAY[[#This Row],[START]]-CHPP_DELAY[[#This Row],[STOP]])*24</f>
        <v>0</v>
      </c>
      <c r="F1440" s="14" t="str" cm="1">
        <f t="array" ref="F1440">_xlfn.IFNA(_xlfn.IFS(CHPP_DELAY[[#This Row],[SCH MTN]]&lt;&gt;"","Scheduled",CHPP_DELAY[[#This Row],[UNSCH MTN]]&lt;&gt;"","Unscheduled"),"")</f>
        <v/>
      </c>
      <c r="G1440" s="26">
        <f>24*(DAY(EOMONTH(CHPP_DELAY[[#This Row],[DATE]],0)))</f>
        <v>744</v>
      </c>
      <c r="H1440" s="14">
        <v>0.85</v>
      </c>
      <c r="I1440" s="14">
        <v>0.9</v>
      </c>
      <c r="J1440" s="14"/>
      <c r="K1440" s="14"/>
      <c r="L1440" s="3"/>
      <c r="M1440" s="6"/>
      <c r="N1440" s="6"/>
      <c r="Q1440" s="19"/>
      <c r="AA1440" t="str" cm="1">
        <f t="array" ref="AA1440">_xlfn.IFS(AND(CHPP_DELAY[[#This Row],[Column1]]="",CHPP_DELAY[[#This Row],[Column2]]=""),"",CHPP_DELAY[[#This Row],[Column1]]&lt;&gt;"",CHPP_DELAY[[#This Row],[Column1]],CHPP_DELAY[[#This Row],[Column2]]&lt;&gt;"",CHPP_DELAY[[#This Row],[Column2]])</f>
        <v/>
      </c>
    </row>
    <row r="1441" spans="2:27" x14ac:dyDescent="0.25">
      <c r="B1441" s="7">
        <f>_xlfn.ISOWEEKNUM(CHPP_DELAY[[#This Row],[DATE]])</f>
        <v>52</v>
      </c>
      <c r="C1441" s="2" t="str">
        <f>UPPER(TEXT(MONTH(CHPP_DELAY[[#This Row],[DATE]])*29,"mmm"))</f>
        <v>JAN</v>
      </c>
      <c r="D1441" s="27">
        <f>YEAR(CHPP_DELAY[[#This Row],[DATE]])</f>
        <v>1900</v>
      </c>
      <c r="E1441" s="11">
        <f>(CHPP_DELAY[[#This Row],[START]]-CHPP_DELAY[[#This Row],[STOP]])*24</f>
        <v>0</v>
      </c>
      <c r="F1441" s="14" t="str" cm="1">
        <f t="array" ref="F1441">_xlfn.IFNA(_xlfn.IFS(CHPP_DELAY[[#This Row],[SCH MTN]]&lt;&gt;"","Scheduled",CHPP_DELAY[[#This Row],[UNSCH MTN]]&lt;&gt;"","Unscheduled"),"")</f>
        <v/>
      </c>
      <c r="G1441" s="26">
        <f>24*(DAY(EOMONTH(CHPP_DELAY[[#This Row],[DATE]],0)))</f>
        <v>744</v>
      </c>
      <c r="H1441" s="14">
        <v>0.85</v>
      </c>
      <c r="I1441" s="14">
        <v>0.9</v>
      </c>
      <c r="J1441" s="14"/>
      <c r="K1441" s="14"/>
      <c r="L1441" s="3"/>
      <c r="M1441" s="6"/>
      <c r="N1441" s="6"/>
      <c r="Q1441" s="19"/>
      <c r="AA1441" t="str" cm="1">
        <f t="array" ref="AA1441">_xlfn.IFS(AND(CHPP_DELAY[[#This Row],[Column1]]="",CHPP_DELAY[[#This Row],[Column2]]=""),"",CHPP_DELAY[[#This Row],[Column1]]&lt;&gt;"",CHPP_DELAY[[#This Row],[Column1]],CHPP_DELAY[[#This Row],[Column2]]&lt;&gt;"",CHPP_DELAY[[#This Row],[Column2]])</f>
        <v/>
      </c>
    </row>
    <row r="1442" spans="2:27" x14ac:dyDescent="0.25">
      <c r="B1442" s="7">
        <f>_xlfn.ISOWEEKNUM(CHPP_DELAY[[#This Row],[DATE]])</f>
        <v>52</v>
      </c>
      <c r="C1442" s="2" t="str">
        <f>UPPER(TEXT(MONTH(CHPP_DELAY[[#This Row],[DATE]])*29,"mmm"))</f>
        <v>JAN</v>
      </c>
      <c r="D1442" s="27">
        <f>YEAR(CHPP_DELAY[[#This Row],[DATE]])</f>
        <v>1900</v>
      </c>
      <c r="E1442" s="11">
        <f>(CHPP_DELAY[[#This Row],[START]]-CHPP_DELAY[[#This Row],[STOP]])*24</f>
        <v>0</v>
      </c>
      <c r="F1442" s="14" t="str" cm="1">
        <f t="array" ref="F1442">_xlfn.IFNA(_xlfn.IFS(CHPP_DELAY[[#This Row],[SCH MTN]]&lt;&gt;"","Scheduled",CHPP_DELAY[[#This Row],[UNSCH MTN]]&lt;&gt;"","Unscheduled"),"")</f>
        <v/>
      </c>
      <c r="G1442" s="26">
        <f>24*(DAY(EOMONTH(CHPP_DELAY[[#This Row],[DATE]],0)))</f>
        <v>744</v>
      </c>
      <c r="H1442" s="14">
        <v>0.85</v>
      </c>
      <c r="I1442" s="14">
        <v>0.9</v>
      </c>
      <c r="J1442" s="14"/>
      <c r="K1442" s="14"/>
      <c r="L1442" s="3"/>
      <c r="M1442" s="6"/>
      <c r="N1442" s="6"/>
      <c r="Q1442" s="19"/>
      <c r="AA1442" t="str" cm="1">
        <f t="array" ref="AA1442">_xlfn.IFS(AND(CHPP_DELAY[[#This Row],[Column1]]="",CHPP_DELAY[[#This Row],[Column2]]=""),"",CHPP_DELAY[[#This Row],[Column1]]&lt;&gt;"",CHPP_DELAY[[#This Row],[Column1]],CHPP_DELAY[[#This Row],[Column2]]&lt;&gt;"",CHPP_DELAY[[#This Row],[Column2]])</f>
        <v/>
      </c>
    </row>
    <row r="1443" spans="2:27" x14ac:dyDescent="0.25">
      <c r="B1443" s="7">
        <f>_xlfn.ISOWEEKNUM(CHPP_DELAY[[#This Row],[DATE]])</f>
        <v>52</v>
      </c>
      <c r="C1443" s="2" t="str">
        <f>UPPER(TEXT(MONTH(CHPP_DELAY[[#This Row],[DATE]])*29,"mmm"))</f>
        <v>JAN</v>
      </c>
      <c r="D1443" s="27">
        <f>YEAR(CHPP_DELAY[[#This Row],[DATE]])</f>
        <v>1900</v>
      </c>
      <c r="E1443" s="11">
        <f>(CHPP_DELAY[[#This Row],[START]]-CHPP_DELAY[[#This Row],[STOP]])*24</f>
        <v>0</v>
      </c>
      <c r="F1443" s="14" t="str" cm="1">
        <f t="array" ref="F1443">_xlfn.IFNA(_xlfn.IFS(CHPP_DELAY[[#This Row],[SCH MTN]]&lt;&gt;"","Scheduled",CHPP_DELAY[[#This Row],[UNSCH MTN]]&lt;&gt;"","Unscheduled"),"")</f>
        <v/>
      </c>
      <c r="G1443" s="26">
        <f>24*(DAY(EOMONTH(CHPP_DELAY[[#This Row],[DATE]],0)))</f>
        <v>744</v>
      </c>
      <c r="H1443" s="14">
        <v>0.85</v>
      </c>
      <c r="I1443" s="14">
        <v>0.9</v>
      </c>
      <c r="J1443" s="14"/>
      <c r="K1443" s="14"/>
      <c r="L1443" s="3"/>
      <c r="M1443" s="6"/>
      <c r="N1443" s="6"/>
      <c r="Q1443" s="19"/>
      <c r="AA1443" t="str" cm="1">
        <f t="array" ref="AA1443">_xlfn.IFS(AND(CHPP_DELAY[[#This Row],[Column1]]="",CHPP_DELAY[[#This Row],[Column2]]=""),"",CHPP_DELAY[[#This Row],[Column1]]&lt;&gt;"",CHPP_DELAY[[#This Row],[Column1]],CHPP_DELAY[[#This Row],[Column2]]&lt;&gt;"",CHPP_DELAY[[#This Row],[Column2]])</f>
        <v/>
      </c>
    </row>
    <row r="1444" spans="2:27" x14ac:dyDescent="0.25">
      <c r="B1444" s="7">
        <f>_xlfn.ISOWEEKNUM(CHPP_DELAY[[#This Row],[DATE]])</f>
        <v>52</v>
      </c>
      <c r="C1444" s="2" t="str">
        <f>UPPER(TEXT(MONTH(CHPP_DELAY[[#This Row],[DATE]])*29,"mmm"))</f>
        <v>JAN</v>
      </c>
      <c r="D1444" s="27">
        <f>YEAR(CHPP_DELAY[[#This Row],[DATE]])</f>
        <v>1900</v>
      </c>
      <c r="E1444" s="11">
        <f>(CHPP_DELAY[[#This Row],[START]]-CHPP_DELAY[[#This Row],[STOP]])*24</f>
        <v>0</v>
      </c>
      <c r="F1444" s="14" t="str" cm="1">
        <f t="array" ref="F1444">_xlfn.IFNA(_xlfn.IFS(CHPP_DELAY[[#This Row],[SCH MTN]]&lt;&gt;"","Scheduled",CHPP_DELAY[[#This Row],[UNSCH MTN]]&lt;&gt;"","Unscheduled"),"")</f>
        <v/>
      </c>
      <c r="G1444" s="26">
        <f>24*(DAY(EOMONTH(CHPP_DELAY[[#This Row],[DATE]],0)))</f>
        <v>744</v>
      </c>
      <c r="H1444" s="14">
        <v>0.85</v>
      </c>
      <c r="I1444" s="14">
        <v>0.9</v>
      </c>
      <c r="J1444" s="14"/>
      <c r="K1444" s="14"/>
      <c r="L1444" s="3"/>
      <c r="M1444" s="6"/>
      <c r="N1444" s="6"/>
      <c r="Q1444" s="19"/>
      <c r="AA1444" t="str" cm="1">
        <f t="array" ref="AA1444">_xlfn.IFS(AND(CHPP_DELAY[[#This Row],[Column1]]="",CHPP_DELAY[[#This Row],[Column2]]=""),"",CHPP_DELAY[[#This Row],[Column1]]&lt;&gt;"",CHPP_DELAY[[#This Row],[Column1]],CHPP_DELAY[[#This Row],[Column2]]&lt;&gt;"",CHPP_DELAY[[#This Row],[Column2]])</f>
        <v/>
      </c>
    </row>
    <row r="1445" spans="2:27" x14ac:dyDescent="0.25">
      <c r="B1445" s="7">
        <f>_xlfn.ISOWEEKNUM(CHPP_DELAY[[#This Row],[DATE]])</f>
        <v>52</v>
      </c>
      <c r="C1445" s="2" t="str">
        <f>UPPER(TEXT(MONTH(CHPP_DELAY[[#This Row],[DATE]])*29,"mmm"))</f>
        <v>JAN</v>
      </c>
      <c r="D1445" s="27">
        <f>YEAR(CHPP_DELAY[[#This Row],[DATE]])</f>
        <v>1900</v>
      </c>
      <c r="E1445" s="11">
        <f>(CHPP_DELAY[[#This Row],[START]]-CHPP_DELAY[[#This Row],[STOP]])*24</f>
        <v>0</v>
      </c>
      <c r="F1445" s="14" t="str" cm="1">
        <f t="array" ref="F1445">_xlfn.IFNA(_xlfn.IFS(CHPP_DELAY[[#This Row],[SCH MTN]]&lt;&gt;"","Scheduled",CHPP_DELAY[[#This Row],[UNSCH MTN]]&lt;&gt;"","Unscheduled"),"")</f>
        <v/>
      </c>
      <c r="G1445" s="26">
        <f>24*(DAY(EOMONTH(CHPP_DELAY[[#This Row],[DATE]],0)))</f>
        <v>744</v>
      </c>
      <c r="H1445" s="14">
        <v>0.85</v>
      </c>
      <c r="I1445" s="14">
        <v>0.9</v>
      </c>
      <c r="J1445" s="14"/>
      <c r="K1445" s="14"/>
      <c r="L1445" s="3"/>
      <c r="M1445" s="6"/>
      <c r="N1445" s="6"/>
      <c r="Q1445" s="19"/>
      <c r="AA1445" t="str" cm="1">
        <f t="array" ref="AA1445">_xlfn.IFS(AND(CHPP_DELAY[[#This Row],[Column1]]="",CHPP_DELAY[[#This Row],[Column2]]=""),"",CHPP_DELAY[[#This Row],[Column1]]&lt;&gt;"",CHPP_DELAY[[#This Row],[Column1]],CHPP_DELAY[[#This Row],[Column2]]&lt;&gt;"",CHPP_DELAY[[#This Row],[Column2]])</f>
        <v/>
      </c>
    </row>
    <row r="1446" spans="2:27" x14ac:dyDescent="0.25">
      <c r="B1446" s="7">
        <f>_xlfn.ISOWEEKNUM(CHPP_DELAY[[#This Row],[DATE]])</f>
        <v>52</v>
      </c>
      <c r="C1446" s="2" t="str">
        <f>UPPER(TEXT(MONTH(CHPP_DELAY[[#This Row],[DATE]])*29,"mmm"))</f>
        <v>JAN</v>
      </c>
      <c r="D1446" s="27">
        <f>YEAR(CHPP_DELAY[[#This Row],[DATE]])</f>
        <v>1900</v>
      </c>
      <c r="E1446" s="11">
        <f>(CHPP_DELAY[[#This Row],[START]]-CHPP_DELAY[[#This Row],[STOP]])*24</f>
        <v>0</v>
      </c>
      <c r="F1446" s="14" t="str" cm="1">
        <f t="array" ref="F1446">_xlfn.IFNA(_xlfn.IFS(CHPP_DELAY[[#This Row],[SCH MTN]]&lt;&gt;"","Scheduled",CHPP_DELAY[[#This Row],[UNSCH MTN]]&lt;&gt;"","Unscheduled"),"")</f>
        <v/>
      </c>
      <c r="G1446" s="26">
        <f>24*(DAY(EOMONTH(CHPP_DELAY[[#This Row],[DATE]],0)))</f>
        <v>744</v>
      </c>
      <c r="H1446" s="14">
        <v>0.85</v>
      </c>
      <c r="I1446" s="14">
        <v>0.9</v>
      </c>
      <c r="J1446" s="14"/>
      <c r="K1446" s="14"/>
      <c r="L1446" s="3"/>
      <c r="M1446" s="6"/>
      <c r="N1446" s="6"/>
      <c r="Q1446" s="19"/>
      <c r="AA1446" t="str" cm="1">
        <f t="array" ref="AA1446">_xlfn.IFS(AND(CHPP_DELAY[[#This Row],[Column1]]="",CHPP_DELAY[[#This Row],[Column2]]=""),"",CHPP_DELAY[[#This Row],[Column1]]&lt;&gt;"",CHPP_DELAY[[#This Row],[Column1]],CHPP_DELAY[[#This Row],[Column2]]&lt;&gt;"",CHPP_DELAY[[#This Row],[Column2]])</f>
        <v/>
      </c>
    </row>
    <row r="1447" spans="2:27" x14ac:dyDescent="0.25">
      <c r="B1447" s="7">
        <f>_xlfn.ISOWEEKNUM(CHPP_DELAY[[#This Row],[DATE]])</f>
        <v>52</v>
      </c>
      <c r="C1447" s="2" t="str">
        <f>UPPER(TEXT(MONTH(CHPP_DELAY[[#This Row],[DATE]])*29,"mmm"))</f>
        <v>JAN</v>
      </c>
      <c r="D1447" s="27">
        <f>YEAR(CHPP_DELAY[[#This Row],[DATE]])</f>
        <v>1900</v>
      </c>
      <c r="E1447" s="11">
        <f>(CHPP_DELAY[[#This Row],[START]]-CHPP_DELAY[[#This Row],[STOP]])*24</f>
        <v>0</v>
      </c>
      <c r="F1447" s="14" t="str" cm="1">
        <f t="array" ref="F1447">_xlfn.IFNA(_xlfn.IFS(CHPP_DELAY[[#This Row],[SCH MTN]]&lt;&gt;"","Scheduled",CHPP_DELAY[[#This Row],[UNSCH MTN]]&lt;&gt;"","Unscheduled"),"")</f>
        <v/>
      </c>
      <c r="G1447" s="26">
        <f>24*(DAY(EOMONTH(CHPP_DELAY[[#This Row],[DATE]],0)))</f>
        <v>744</v>
      </c>
      <c r="H1447" s="14">
        <v>0.85</v>
      </c>
      <c r="I1447" s="14">
        <v>0.9</v>
      </c>
      <c r="J1447" s="14"/>
      <c r="K1447" s="14"/>
      <c r="L1447" s="3"/>
      <c r="M1447" s="6"/>
      <c r="N1447" s="6"/>
      <c r="Q1447" s="19"/>
      <c r="AA1447" t="str" cm="1">
        <f t="array" ref="AA1447">_xlfn.IFS(AND(CHPP_DELAY[[#This Row],[Column1]]="",CHPP_DELAY[[#This Row],[Column2]]=""),"",CHPP_DELAY[[#This Row],[Column1]]&lt;&gt;"",CHPP_DELAY[[#This Row],[Column1]],CHPP_DELAY[[#This Row],[Column2]]&lt;&gt;"",CHPP_DELAY[[#This Row],[Column2]])</f>
        <v/>
      </c>
    </row>
    <row r="1448" spans="2:27" x14ac:dyDescent="0.25">
      <c r="B1448" s="7">
        <f>_xlfn.ISOWEEKNUM(CHPP_DELAY[[#This Row],[DATE]])</f>
        <v>52</v>
      </c>
      <c r="C1448" s="2" t="str">
        <f>UPPER(TEXT(MONTH(CHPP_DELAY[[#This Row],[DATE]])*29,"mmm"))</f>
        <v>JAN</v>
      </c>
      <c r="D1448" s="27">
        <f>YEAR(CHPP_DELAY[[#This Row],[DATE]])</f>
        <v>1900</v>
      </c>
      <c r="E1448" s="11">
        <f>(CHPP_DELAY[[#This Row],[START]]-CHPP_DELAY[[#This Row],[STOP]])*24</f>
        <v>0</v>
      </c>
      <c r="F1448" s="14" t="str" cm="1">
        <f t="array" ref="F1448">_xlfn.IFNA(_xlfn.IFS(CHPP_DELAY[[#This Row],[SCH MTN]]&lt;&gt;"","Scheduled",CHPP_DELAY[[#This Row],[UNSCH MTN]]&lt;&gt;"","Unscheduled"),"")</f>
        <v/>
      </c>
      <c r="G1448" s="26">
        <f>24*(DAY(EOMONTH(CHPP_DELAY[[#This Row],[DATE]],0)))</f>
        <v>744</v>
      </c>
      <c r="H1448" s="14">
        <v>0.85</v>
      </c>
      <c r="I1448" s="14">
        <v>0.9</v>
      </c>
      <c r="J1448" s="14"/>
      <c r="K1448" s="14"/>
      <c r="L1448" s="3"/>
      <c r="M1448" s="6"/>
      <c r="N1448" s="6"/>
      <c r="Q1448" s="19"/>
      <c r="AA1448" t="str" cm="1">
        <f t="array" ref="AA1448">_xlfn.IFS(AND(CHPP_DELAY[[#This Row],[Column1]]="",CHPP_DELAY[[#This Row],[Column2]]=""),"",CHPP_DELAY[[#This Row],[Column1]]&lt;&gt;"",CHPP_DELAY[[#This Row],[Column1]],CHPP_DELAY[[#This Row],[Column2]]&lt;&gt;"",CHPP_DELAY[[#This Row],[Column2]])</f>
        <v/>
      </c>
    </row>
    <row r="1449" spans="2:27" x14ac:dyDescent="0.25">
      <c r="B1449" s="7">
        <f>_xlfn.ISOWEEKNUM(CHPP_DELAY[[#This Row],[DATE]])</f>
        <v>52</v>
      </c>
      <c r="C1449" s="2" t="str">
        <f>UPPER(TEXT(MONTH(CHPP_DELAY[[#This Row],[DATE]])*29,"mmm"))</f>
        <v>JAN</v>
      </c>
      <c r="D1449" s="27">
        <f>YEAR(CHPP_DELAY[[#This Row],[DATE]])</f>
        <v>1900</v>
      </c>
      <c r="E1449" s="11">
        <f>(CHPP_DELAY[[#This Row],[START]]-CHPP_DELAY[[#This Row],[STOP]])*24</f>
        <v>0</v>
      </c>
      <c r="F1449" s="14" t="str" cm="1">
        <f t="array" ref="F1449">_xlfn.IFNA(_xlfn.IFS(CHPP_DELAY[[#This Row],[SCH MTN]]&lt;&gt;"","Scheduled",CHPP_DELAY[[#This Row],[UNSCH MTN]]&lt;&gt;"","Unscheduled"),"")</f>
        <v/>
      </c>
      <c r="G1449" s="26">
        <f>24*(DAY(EOMONTH(CHPP_DELAY[[#This Row],[DATE]],0)))</f>
        <v>744</v>
      </c>
      <c r="H1449" s="14">
        <v>0.85</v>
      </c>
      <c r="I1449" s="14">
        <v>0.9</v>
      </c>
      <c r="J1449" s="14"/>
      <c r="K1449" s="14"/>
      <c r="L1449" s="3"/>
      <c r="M1449" s="6"/>
      <c r="N1449" s="6"/>
      <c r="Q1449" s="19"/>
      <c r="AA1449" t="str" cm="1">
        <f t="array" ref="AA1449">_xlfn.IFS(AND(CHPP_DELAY[[#This Row],[Column1]]="",CHPP_DELAY[[#This Row],[Column2]]=""),"",CHPP_DELAY[[#This Row],[Column1]]&lt;&gt;"",CHPP_DELAY[[#This Row],[Column1]],CHPP_DELAY[[#This Row],[Column2]]&lt;&gt;"",CHPP_DELAY[[#This Row],[Column2]])</f>
        <v/>
      </c>
    </row>
    <row r="1450" spans="2:27" x14ac:dyDescent="0.25">
      <c r="B1450" s="7">
        <f>_xlfn.ISOWEEKNUM(CHPP_DELAY[[#This Row],[DATE]])</f>
        <v>52</v>
      </c>
      <c r="C1450" s="2" t="str">
        <f>UPPER(TEXT(MONTH(CHPP_DELAY[[#This Row],[DATE]])*29,"mmm"))</f>
        <v>JAN</v>
      </c>
      <c r="D1450" s="27">
        <f>YEAR(CHPP_DELAY[[#This Row],[DATE]])</f>
        <v>1900</v>
      </c>
      <c r="E1450" s="11">
        <f>(CHPP_DELAY[[#This Row],[START]]-CHPP_DELAY[[#This Row],[STOP]])*24</f>
        <v>0</v>
      </c>
      <c r="F1450" s="14" t="str" cm="1">
        <f t="array" ref="F1450">_xlfn.IFNA(_xlfn.IFS(CHPP_DELAY[[#This Row],[SCH MTN]]&lt;&gt;"","Scheduled",CHPP_DELAY[[#This Row],[UNSCH MTN]]&lt;&gt;"","Unscheduled"),"")</f>
        <v/>
      </c>
      <c r="G1450" s="26">
        <f>24*(DAY(EOMONTH(CHPP_DELAY[[#This Row],[DATE]],0)))</f>
        <v>744</v>
      </c>
      <c r="H1450" s="14">
        <v>0.85</v>
      </c>
      <c r="I1450" s="14">
        <v>0.9</v>
      </c>
      <c r="J1450" s="14"/>
      <c r="K1450" s="14"/>
      <c r="L1450" s="3"/>
      <c r="M1450" s="6"/>
      <c r="N1450" s="6"/>
      <c r="Q1450" s="19"/>
      <c r="AA1450" t="str" cm="1">
        <f t="array" ref="AA1450">_xlfn.IFS(AND(CHPP_DELAY[[#This Row],[Column1]]="",CHPP_DELAY[[#This Row],[Column2]]=""),"",CHPP_DELAY[[#This Row],[Column1]]&lt;&gt;"",CHPP_DELAY[[#This Row],[Column1]],CHPP_DELAY[[#This Row],[Column2]]&lt;&gt;"",CHPP_DELAY[[#This Row],[Column2]])</f>
        <v/>
      </c>
    </row>
    <row r="1451" spans="2:27" x14ac:dyDescent="0.25">
      <c r="B1451" s="7">
        <f>_xlfn.ISOWEEKNUM(CHPP_DELAY[[#This Row],[DATE]])</f>
        <v>52</v>
      </c>
      <c r="C1451" s="2" t="str">
        <f>UPPER(TEXT(MONTH(CHPP_DELAY[[#This Row],[DATE]])*29,"mmm"))</f>
        <v>JAN</v>
      </c>
      <c r="D1451" s="27">
        <f>YEAR(CHPP_DELAY[[#This Row],[DATE]])</f>
        <v>1900</v>
      </c>
      <c r="E1451" s="11">
        <f>(CHPP_DELAY[[#This Row],[START]]-CHPP_DELAY[[#This Row],[STOP]])*24</f>
        <v>0</v>
      </c>
      <c r="F1451" s="14" t="str" cm="1">
        <f t="array" ref="F1451">_xlfn.IFNA(_xlfn.IFS(CHPP_DELAY[[#This Row],[SCH MTN]]&lt;&gt;"","Scheduled",CHPP_DELAY[[#This Row],[UNSCH MTN]]&lt;&gt;"","Unscheduled"),"")</f>
        <v/>
      </c>
      <c r="G1451" s="26">
        <f>24*(DAY(EOMONTH(CHPP_DELAY[[#This Row],[DATE]],0)))</f>
        <v>744</v>
      </c>
      <c r="H1451" s="14">
        <v>0.85</v>
      </c>
      <c r="I1451" s="14">
        <v>0.9</v>
      </c>
      <c r="J1451" s="14"/>
      <c r="K1451" s="14"/>
      <c r="L1451" s="3"/>
      <c r="M1451" s="6"/>
      <c r="N1451" s="6"/>
      <c r="Q1451" s="19"/>
      <c r="AA1451" t="str" cm="1">
        <f t="array" ref="AA1451">_xlfn.IFS(AND(CHPP_DELAY[[#This Row],[Column1]]="",CHPP_DELAY[[#This Row],[Column2]]=""),"",CHPP_DELAY[[#This Row],[Column1]]&lt;&gt;"",CHPP_DELAY[[#This Row],[Column1]],CHPP_DELAY[[#This Row],[Column2]]&lt;&gt;"",CHPP_DELAY[[#This Row],[Column2]])</f>
        <v/>
      </c>
    </row>
    <row r="1452" spans="2:27" x14ac:dyDescent="0.25">
      <c r="B1452" s="7">
        <f>_xlfn.ISOWEEKNUM(CHPP_DELAY[[#This Row],[DATE]])</f>
        <v>52</v>
      </c>
      <c r="C1452" s="2" t="str">
        <f>UPPER(TEXT(MONTH(CHPP_DELAY[[#This Row],[DATE]])*29,"mmm"))</f>
        <v>JAN</v>
      </c>
      <c r="D1452" s="27">
        <f>YEAR(CHPP_DELAY[[#This Row],[DATE]])</f>
        <v>1900</v>
      </c>
      <c r="E1452" s="11">
        <f>(CHPP_DELAY[[#This Row],[START]]-CHPP_DELAY[[#This Row],[STOP]])*24</f>
        <v>0</v>
      </c>
      <c r="F1452" s="14" t="str" cm="1">
        <f t="array" ref="F1452">_xlfn.IFNA(_xlfn.IFS(CHPP_DELAY[[#This Row],[SCH MTN]]&lt;&gt;"","Scheduled",CHPP_DELAY[[#This Row],[UNSCH MTN]]&lt;&gt;"","Unscheduled"),"")</f>
        <v/>
      </c>
      <c r="G1452" s="26">
        <f>24*(DAY(EOMONTH(CHPP_DELAY[[#This Row],[DATE]],0)))</f>
        <v>744</v>
      </c>
      <c r="H1452" s="14">
        <v>0.85</v>
      </c>
      <c r="I1452" s="14">
        <v>0.9</v>
      </c>
      <c r="J1452" s="14"/>
      <c r="K1452" s="14"/>
      <c r="L1452" s="3"/>
      <c r="M1452" s="6"/>
      <c r="N1452" s="6"/>
      <c r="Q1452" s="19"/>
      <c r="AA1452" t="str" cm="1">
        <f t="array" ref="AA1452">_xlfn.IFS(AND(CHPP_DELAY[[#This Row],[Column1]]="",CHPP_DELAY[[#This Row],[Column2]]=""),"",CHPP_DELAY[[#This Row],[Column1]]&lt;&gt;"",CHPP_DELAY[[#This Row],[Column1]],CHPP_DELAY[[#This Row],[Column2]]&lt;&gt;"",CHPP_DELAY[[#This Row],[Column2]])</f>
        <v/>
      </c>
    </row>
    <row r="1453" spans="2:27" x14ac:dyDescent="0.25">
      <c r="B1453" s="7">
        <f>_xlfn.ISOWEEKNUM(CHPP_DELAY[[#This Row],[DATE]])</f>
        <v>52</v>
      </c>
      <c r="C1453" s="2" t="str">
        <f>UPPER(TEXT(MONTH(CHPP_DELAY[[#This Row],[DATE]])*29,"mmm"))</f>
        <v>JAN</v>
      </c>
      <c r="D1453" s="27">
        <f>YEAR(CHPP_DELAY[[#This Row],[DATE]])</f>
        <v>1900</v>
      </c>
      <c r="E1453" s="11">
        <f>(CHPP_DELAY[[#This Row],[START]]-CHPP_DELAY[[#This Row],[STOP]])*24</f>
        <v>0</v>
      </c>
      <c r="F1453" s="14" t="str" cm="1">
        <f t="array" ref="F1453">_xlfn.IFNA(_xlfn.IFS(CHPP_DELAY[[#This Row],[SCH MTN]]&lt;&gt;"","Scheduled",CHPP_DELAY[[#This Row],[UNSCH MTN]]&lt;&gt;"","Unscheduled"),"")</f>
        <v/>
      </c>
      <c r="G1453" s="26">
        <f>24*(DAY(EOMONTH(CHPP_DELAY[[#This Row],[DATE]],0)))</f>
        <v>744</v>
      </c>
      <c r="H1453" s="14">
        <v>0.85</v>
      </c>
      <c r="I1453" s="14">
        <v>0.9</v>
      </c>
      <c r="J1453" s="14"/>
      <c r="K1453" s="14"/>
      <c r="L1453" s="3"/>
      <c r="M1453" s="6"/>
      <c r="N1453" s="6"/>
      <c r="Q1453" s="19"/>
      <c r="AA1453" t="str" cm="1">
        <f t="array" ref="AA1453">_xlfn.IFS(AND(CHPP_DELAY[[#This Row],[Column1]]="",CHPP_DELAY[[#This Row],[Column2]]=""),"",CHPP_DELAY[[#This Row],[Column1]]&lt;&gt;"",CHPP_DELAY[[#This Row],[Column1]],CHPP_DELAY[[#This Row],[Column2]]&lt;&gt;"",CHPP_DELAY[[#This Row],[Column2]])</f>
        <v/>
      </c>
    </row>
    <row r="1454" spans="2:27" x14ac:dyDescent="0.25">
      <c r="B1454" s="7">
        <f>_xlfn.ISOWEEKNUM(CHPP_DELAY[[#This Row],[DATE]])</f>
        <v>52</v>
      </c>
      <c r="C1454" s="2" t="str">
        <f>UPPER(TEXT(MONTH(CHPP_DELAY[[#This Row],[DATE]])*29,"mmm"))</f>
        <v>JAN</v>
      </c>
      <c r="D1454" s="27">
        <f>YEAR(CHPP_DELAY[[#This Row],[DATE]])</f>
        <v>1900</v>
      </c>
      <c r="E1454" s="11">
        <f>(CHPP_DELAY[[#This Row],[START]]-CHPP_DELAY[[#This Row],[STOP]])*24</f>
        <v>0</v>
      </c>
      <c r="F1454" s="14" t="str" cm="1">
        <f t="array" ref="F1454">_xlfn.IFNA(_xlfn.IFS(CHPP_DELAY[[#This Row],[SCH MTN]]&lt;&gt;"","Scheduled",CHPP_DELAY[[#This Row],[UNSCH MTN]]&lt;&gt;"","Unscheduled"),"")</f>
        <v/>
      </c>
      <c r="G1454" s="26">
        <f>24*(DAY(EOMONTH(CHPP_DELAY[[#This Row],[DATE]],0)))</f>
        <v>744</v>
      </c>
      <c r="H1454" s="14">
        <v>0.85</v>
      </c>
      <c r="I1454" s="14">
        <v>0.9</v>
      </c>
      <c r="J1454" s="14"/>
      <c r="K1454" s="14"/>
      <c r="L1454" s="3"/>
      <c r="M1454" s="6"/>
      <c r="N1454" s="6"/>
      <c r="Q1454" s="19"/>
      <c r="AA1454" t="str" cm="1">
        <f t="array" ref="AA1454">_xlfn.IFS(AND(CHPP_DELAY[[#This Row],[Column1]]="",CHPP_DELAY[[#This Row],[Column2]]=""),"",CHPP_DELAY[[#This Row],[Column1]]&lt;&gt;"",CHPP_DELAY[[#This Row],[Column1]],CHPP_DELAY[[#This Row],[Column2]]&lt;&gt;"",CHPP_DELAY[[#This Row],[Column2]])</f>
        <v/>
      </c>
    </row>
    <row r="1455" spans="2:27" x14ac:dyDescent="0.25">
      <c r="B1455" s="7">
        <f>_xlfn.ISOWEEKNUM(CHPP_DELAY[[#This Row],[DATE]])</f>
        <v>52</v>
      </c>
      <c r="C1455" s="2" t="str">
        <f>UPPER(TEXT(MONTH(CHPP_DELAY[[#This Row],[DATE]])*29,"mmm"))</f>
        <v>JAN</v>
      </c>
      <c r="D1455" s="27">
        <f>YEAR(CHPP_DELAY[[#This Row],[DATE]])</f>
        <v>1900</v>
      </c>
      <c r="E1455" s="11">
        <f>(CHPP_DELAY[[#This Row],[START]]-CHPP_DELAY[[#This Row],[STOP]])*24</f>
        <v>0</v>
      </c>
      <c r="F1455" s="14" t="str" cm="1">
        <f t="array" ref="F1455">_xlfn.IFNA(_xlfn.IFS(CHPP_DELAY[[#This Row],[SCH MTN]]&lt;&gt;"","Scheduled",CHPP_DELAY[[#This Row],[UNSCH MTN]]&lt;&gt;"","Unscheduled"),"")</f>
        <v/>
      </c>
      <c r="G1455" s="26">
        <f>24*(DAY(EOMONTH(CHPP_DELAY[[#This Row],[DATE]],0)))</f>
        <v>744</v>
      </c>
      <c r="H1455" s="14">
        <v>0.85</v>
      </c>
      <c r="I1455" s="14">
        <v>0.9</v>
      </c>
      <c r="J1455" s="14"/>
      <c r="K1455" s="14"/>
      <c r="L1455" s="3"/>
      <c r="M1455" s="6"/>
      <c r="N1455" s="6"/>
      <c r="Q1455" s="19"/>
      <c r="AA1455" t="str" cm="1">
        <f t="array" ref="AA1455">_xlfn.IFS(AND(CHPP_DELAY[[#This Row],[Column1]]="",CHPP_DELAY[[#This Row],[Column2]]=""),"",CHPP_DELAY[[#This Row],[Column1]]&lt;&gt;"",CHPP_DELAY[[#This Row],[Column1]],CHPP_DELAY[[#This Row],[Column2]]&lt;&gt;"",CHPP_DELAY[[#This Row],[Column2]])</f>
        <v/>
      </c>
    </row>
    <row r="1456" spans="2:27" x14ac:dyDescent="0.25">
      <c r="B1456" s="7">
        <f>_xlfn.ISOWEEKNUM(CHPP_DELAY[[#This Row],[DATE]])</f>
        <v>52</v>
      </c>
      <c r="C1456" s="2" t="str">
        <f>UPPER(TEXT(MONTH(CHPP_DELAY[[#This Row],[DATE]])*29,"mmm"))</f>
        <v>JAN</v>
      </c>
      <c r="D1456" s="27">
        <f>YEAR(CHPP_DELAY[[#This Row],[DATE]])</f>
        <v>1900</v>
      </c>
      <c r="E1456" s="11">
        <f>(CHPP_DELAY[[#This Row],[START]]-CHPP_DELAY[[#This Row],[STOP]])*24</f>
        <v>0</v>
      </c>
      <c r="F1456" s="14" t="str" cm="1">
        <f t="array" ref="F1456">_xlfn.IFNA(_xlfn.IFS(CHPP_DELAY[[#This Row],[SCH MTN]]&lt;&gt;"","Scheduled",CHPP_DELAY[[#This Row],[UNSCH MTN]]&lt;&gt;"","Unscheduled"),"")</f>
        <v/>
      </c>
      <c r="G1456" s="26">
        <f>24*(DAY(EOMONTH(CHPP_DELAY[[#This Row],[DATE]],0)))</f>
        <v>744</v>
      </c>
      <c r="H1456" s="14">
        <v>0.85</v>
      </c>
      <c r="I1456" s="14">
        <v>0.9</v>
      </c>
      <c r="J1456" s="14"/>
      <c r="K1456" s="14"/>
      <c r="L1456" s="3"/>
      <c r="M1456" s="6"/>
      <c r="N1456" s="6"/>
      <c r="Q1456" s="19"/>
      <c r="AA1456" t="str" cm="1">
        <f t="array" ref="AA1456">_xlfn.IFS(AND(CHPP_DELAY[[#This Row],[Column1]]="",CHPP_DELAY[[#This Row],[Column2]]=""),"",CHPP_DELAY[[#This Row],[Column1]]&lt;&gt;"",CHPP_DELAY[[#This Row],[Column1]],CHPP_DELAY[[#This Row],[Column2]]&lt;&gt;"",CHPP_DELAY[[#This Row],[Column2]])</f>
        <v/>
      </c>
    </row>
    <row r="1457" spans="2:27" x14ac:dyDescent="0.25">
      <c r="B1457" s="7">
        <f>_xlfn.ISOWEEKNUM(CHPP_DELAY[[#This Row],[DATE]])</f>
        <v>52</v>
      </c>
      <c r="C1457" s="2" t="str">
        <f>UPPER(TEXT(MONTH(CHPP_DELAY[[#This Row],[DATE]])*29,"mmm"))</f>
        <v>JAN</v>
      </c>
      <c r="D1457" s="27">
        <f>YEAR(CHPP_DELAY[[#This Row],[DATE]])</f>
        <v>1900</v>
      </c>
      <c r="E1457" s="11">
        <f>(CHPP_DELAY[[#This Row],[START]]-CHPP_DELAY[[#This Row],[STOP]])*24</f>
        <v>0</v>
      </c>
      <c r="F1457" s="14" t="str" cm="1">
        <f t="array" ref="F1457">_xlfn.IFNA(_xlfn.IFS(CHPP_DELAY[[#This Row],[SCH MTN]]&lt;&gt;"","Scheduled",CHPP_DELAY[[#This Row],[UNSCH MTN]]&lt;&gt;"","Unscheduled"),"")</f>
        <v/>
      </c>
      <c r="G1457" s="26">
        <f>24*(DAY(EOMONTH(CHPP_DELAY[[#This Row],[DATE]],0)))</f>
        <v>744</v>
      </c>
      <c r="H1457" s="14">
        <v>0.85</v>
      </c>
      <c r="I1457" s="14">
        <v>0.9</v>
      </c>
      <c r="J1457" s="14"/>
      <c r="K1457" s="14"/>
      <c r="L1457" s="3"/>
      <c r="M1457" s="6"/>
      <c r="N1457" s="6"/>
      <c r="Q1457" s="19"/>
      <c r="AA1457" t="str" cm="1">
        <f t="array" ref="AA1457">_xlfn.IFS(AND(CHPP_DELAY[[#This Row],[Column1]]="",CHPP_DELAY[[#This Row],[Column2]]=""),"",CHPP_DELAY[[#This Row],[Column1]]&lt;&gt;"",CHPP_DELAY[[#This Row],[Column1]],CHPP_DELAY[[#This Row],[Column2]]&lt;&gt;"",CHPP_DELAY[[#This Row],[Column2]])</f>
        <v/>
      </c>
    </row>
    <row r="1458" spans="2:27" x14ac:dyDescent="0.25">
      <c r="B1458" s="7">
        <f>_xlfn.ISOWEEKNUM(CHPP_DELAY[[#This Row],[DATE]])</f>
        <v>52</v>
      </c>
      <c r="C1458" s="2" t="str">
        <f>UPPER(TEXT(MONTH(CHPP_DELAY[[#This Row],[DATE]])*29,"mmm"))</f>
        <v>JAN</v>
      </c>
      <c r="D1458" s="27">
        <f>YEAR(CHPP_DELAY[[#This Row],[DATE]])</f>
        <v>1900</v>
      </c>
      <c r="E1458" s="11">
        <f>(CHPP_DELAY[[#This Row],[START]]-CHPP_DELAY[[#This Row],[STOP]])*24</f>
        <v>0</v>
      </c>
      <c r="F1458" s="14" t="str" cm="1">
        <f t="array" ref="F1458">_xlfn.IFNA(_xlfn.IFS(CHPP_DELAY[[#This Row],[SCH MTN]]&lt;&gt;"","Scheduled",CHPP_DELAY[[#This Row],[UNSCH MTN]]&lt;&gt;"","Unscheduled"),"")</f>
        <v/>
      </c>
      <c r="G1458" s="26">
        <f>24*(DAY(EOMONTH(CHPP_DELAY[[#This Row],[DATE]],0)))</f>
        <v>744</v>
      </c>
      <c r="H1458" s="14">
        <v>0.85</v>
      </c>
      <c r="I1458" s="14">
        <v>0.9</v>
      </c>
      <c r="J1458" s="14"/>
      <c r="K1458" s="14"/>
      <c r="L1458" s="3"/>
      <c r="M1458" s="6"/>
      <c r="N1458" s="6"/>
      <c r="Q1458" s="19"/>
      <c r="AA1458" t="str" cm="1">
        <f t="array" ref="AA1458">_xlfn.IFS(AND(CHPP_DELAY[[#This Row],[Column1]]="",CHPP_DELAY[[#This Row],[Column2]]=""),"",CHPP_DELAY[[#This Row],[Column1]]&lt;&gt;"",CHPP_DELAY[[#This Row],[Column1]],CHPP_DELAY[[#This Row],[Column2]]&lt;&gt;"",CHPP_DELAY[[#This Row],[Column2]])</f>
        <v/>
      </c>
    </row>
    <row r="1459" spans="2:27" x14ac:dyDescent="0.25">
      <c r="B1459" s="7">
        <f>_xlfn.ISOWEEKNUM(CHPP_DELAY[[#This Row],[DATE]])</f>
        <v>52</v>
      </c>
      <c r="C1459" s="2" t="str">
        <f>UPPER(TEXT(MONTH(CHPP_DELAY[[#This Row],[DATE]])*29,"mmm"))</f>
        <v>JAN</v>
      </c>
      <c r="D1459" s="27">
        <f>YEAR(CHPP_DELAY[[#This Row],[DATE]])</f>
        <v>1900</v>
      </c>
      <c r="E1459" s="11">
        <f>(CHPP_DELAY[[#This Row],[START]]-CHPP_DELAY[[#This Row],[STOP]])*24</f>
        <v>0</v>
      </c>
      <c r="F1459" s="14" t="str" cm="1">
        <f t="array" ref="F1459">_xlfn.IFNA(_xlfn.IFS(CHPP_DELAY[[#This Row],[SCH MTN]]&lt;&gt;"","Scheduled",CHPP_DELAY[[#This Row],[UNSCH MTN]]&lt;&gt;"","Unscheduled"),"")</f>
        <v/>
      </c>
      <c r="G1459" s="26">
        <f>24*(DAY(EOMONTH(CHPP_DELAY[[#This Row],[DATE]],0)))</f>
        <v>744</v>
      </c>
      <c r="H1459" s="14">
        <v>0.85</v>
      </c>
      <c r="I1459" s="14">
        <v>0.9</v>
      </c>
      <c r="J1459" s="14"/>
      <c r="K1459" s="14"/>
      <c r="L1459" s="3"/>
      <c r="M1459" s="6"/>
      <c r="N1459" s="6"/>
      <c r="Q1459" s="19"/>
      <c r="AA1459" t="str" cm="1">
        <f t="array" ref="AA1459">_xlfn.IFS(AND(CHPP_DELAY[[#This Row],[Column1]]="",CHPP_DELAY[[#This Row],[Column2]]=""),"",CHPP_DELAY[[#This Row],[Column1]]&lt;&gt;"",CHPP_DELAY[[#This Row],[Column1]],CHPP_DELAY[[#This Row],[Column2]]&lt;&gt;"",CHPP_DELAY[[#This Row],[Column2]])</f>
        <v/>
      </c>
    </row>
    <row r="1460" spans="2:27" x14ac:dyDescent="0.25">
      <c r="B1460" s="7">
        <f>_xlfn.ISOWEEKNUM(CHPP_DELAY[[#This Row],[DATE]])</f>
        <v>52</v>
      </c>
      <c r="C1460" s="2" t="str">
        <f>UPPER(TEXT(MONTH(CHPP_DELAY[[#This Row],[DATE]])*29,"mmm"))</f>
        <v>JAN</v>
      </c>
      <c r="D1460" s="27">
        <f>YEAR(CHPP_DELAY[[#This Row],[DATE]])</f>
        <v>1900</v>
      </c>
      <c r="E1460" s="11">
        <f>(CHPP_DELAY[[#This Row],[START]]-CHPP_DELAY[[#This Row],[STOP]])*24</f>
        <v>0</v>
      </c>
      <c r="F1460" s="14" t="str" cm="1">
        <f t="array" ref="F1460">_xlfn.IFNA(_xlfn.IFS(CHPP_DELAY[[#This Row],[SCH MTN]]&lt;&gt;"","Scheduled",CHPP_DELAY[[#This Row],[UNSCH MTN]]&lt;&gt;"","Unscheduled"),"")</f>
        <v/>
      </c>
      <c r="G1460" s="26">
        <f>24*(DAY(EOMONTH(CHPP_DELAY[[#This Row],[DATE]],0)))</f>
        <v>744</v>
      </c>
      <c r="H1460" s="14">
        <v>0.85</v>
      </c>
      <c r="I1460" s="14">
        <v>0.9</v>
      </c>
      <c r="J1460" s="14"/>
      <c r="K1460" s="14"/>
      <c r="L1460" s="3"/>
      <c r="M1460" s="6"/>
      <c r="N1460" s="6"/>
      <c r="Q1460" s="19"/>
      <c r="AA1460" t="str" cm="1">
        <f t="array" ref="AA1460">_xlfn.IFS(AND(CHPP_DELAY[[#This Row],[Column1]]="",CHPP_DELAY[[#This Row],[Column2]]=""),"",CHPP_DELAY[[#This Row],[Column1]]&lt;&gt;"",CHPP_DELAY[[#This Row],[Column1]],CHPP_DELAY[[#This Row],[Column2]]&lt;&gt;"",CHPP_DELAY[[#This Row],[Column2]])</f>
        <v/>
      </c>
    </row>
    <row r="1461" spans="2:27" x14ac:dyDescent="0.25">
      <c r="B1461" s="7">
        <f>_xlfn.ISOWEEKNUM(CHPP_DELAY[[#This Row],[DATE]])</f>
        <v>52</v>
      </c>
      <c r="C1461" s="2" t="str">
        <f>UPPER(TEXT(MONTH(CHPP_DELAY[[#This Row],[DATE]])*29,"mmm"))</f>
        <v>JAN</v>
      </c>
      <c r="D1461" s="27">
        <f>YEAR(CHPP_DELAY[[#This Row],[DATE]])</f>
        <v>1900</v>
      </c>
      <c r="E1461" s="11">
        <f>(CHPP_DELAY[[#This Row],[START]]-CHPP_DELAY[[#This Row],[STOP]])*24</f>
        <v>0</v>
      </c>
      <c r="F1461" s="14" t="str" cm="1">
        <f t="array" ref="F1461">_xlfn.IFNA(_xlfn.IFS(CHPP_DELAY[[#This Row],[SCH MTN]]&lt;&gt;"","Scheduled",CHPP_DELAY[[#This Row],[UNSCH MTN]]&lt;&gt;"","Unscheduled"),"")</f>
        <v/>
      </c>
      <c r="G1461" s="26">
        <f>24*(DAY(EOMONTH(CHPP_DELAY[[#This Row],[DATE]],0)))</f>
        <v>744</v>
      </c>
      <c r="H1461" s="14">
        <v>0.85</v>
      </c>
      <c r="I1461" s="14">
        <v>0.9</v>
      </c>
      <c r="J1461" s="14"/>
      <c r="K1461" s="14"/>
      <c r="L1461" s="3"/>
      <c r="M1461" s="6"/>
      <c r="N1461" s="6"/>
      <c r="Q1461" s="19"/>
      <c r="AA1461" t="str" cm="1">
        <f t="array" ref="AA1461">_xlfn.IFS(AND(CHPP_DELAY[[#This Row],[Column1]]="",CHPP_DELAY[[#This Row],[Column2]]=""),"",CHPP_DELAY[[#This Row],[Column1]]&lt;&gt;"",CHPP_DELAY[[#This Row],[Column1]],CHPP_DELAY[[#This Row],[Column2]]&lt;&gt;"",CHPP_DELAY[[#This Row],[Column2]])</f>
        <v/>
      </c>
    </row>
    <row r="1462" spans="2:27" x14ac:dyDescent="0.25">
      <c r="B1462" s="7">
        <f>_xlfn.ISOWEEKNUM(CHPP_DELAY[[#This Row],[DATE]])</f>
        <v>52</v>
      </c>
      <c r="C1462" s="2" t="str">
        <f>UPPER(TEXT(MONTH(CHPP_DELAY[[#This Row],[DATE]])*29,"mmm"))</f>
        <v>JAN</v>
      </c>
      <c r="D1462" s="27">
        <f>YEAR(CHPP_DELAY[[#This Row],[DATE]])</f>
        <v>1900</v>
      </c>
      <c r="E1462" s="11">
        <f>(CHPP_DELAY[[#This Row],[START]]-CHPP_DELAY[[#This Row],[STOP]])*24</f>
        <v>0</v>
      </c>
      <c r="F1462" s="14" t="str" cm="1">
        <f t="array" ref="F1462">_xlfn.IFNA(_xlfn.IFS(CHPP_DELAY[[#This Row],[SCH MTN]]&lt;&gt;"","Scheduled",CHPP_DELAY[[#This Row],[UNSCH MTN]]&lt;&gt;"","Unscheduled"),"")</f>
        <v/>
      </c>
      <c r="G1462" s="26">
        <f>24*(DAY(EOMONTH(CHPP_DELAY[[#This Row],[DATE]],0)))</f>
        <v>744</v>
      </c>
      <c r="H1462" s="14">
        <v>0.85</v>
      </c>
      <c r="I1462" s="14">
        <v>0.9</v>
      </c>
      <c r="J1462" s="14"/>
      <c r="K1462" s="14"/>
      <c r="L1462" s="3"/>
      <c r="M1462" s="6"/>
      <c r="N1462" s="6"/>
      <c r="Q1462" s="19"/>
      <c r="AA1462" t="str" cm="1">
        <f t="array" ref="AA1462">_xlfn.IFS(AND(CHPP_DELAY[[#This Row],[Column1]]="",CHPP_DELAY[[#This Row],[Column2]]=""),"",CHPP_DELAY[[#This Row],[Column1]]&lt;&gt;"",CHPP_DELAY[[#This Row],[Column1]],CHPP_DELAY[[#This Row],[Column2]]&lt;&gt;"",CHPP_DELAY[[#This Row],[Column2]])</f>
        <v/>
      </c>
    </row>
    <row r="1463" spans="2:27" x14ac:dyDescent="0.25">
      <c r="B1463" s="7">
        <f>_xlfn.ISOWEEKNUM(CHPP_DELAY[[#This Row],[DATE]])</f>
        <v>52</v>
      </c>
      <c r="C1463" s="2" t="str">
        <f>UPPER(TEXT(MONTH(CHPP_DELAY[[#This Row],[DATE]])*29,"mmm"))</f>
        <v>JAN</v>
      </c>
      <c r="D1463" s="27">
        <f>YEAR(CHPP_DELAY[[#This Row],[DATE]])</f>
        <v>1900</v>
      </c>
      <c r="E1463" s="11">
        <f>(CHPP_DELAY[[#This Row],[START]]-CHPP_DELAY[[#This Row],[STOP]])*24</f>
        <v>0</v>
      </c>
      <c r="F1463" s="14" t="str" cm="1">
        <f t="array" ref="F1463">_xlfn.IFNA(_xlfn.IFS(CHPP_DELAY[[#This Row],[SCH MTN]]&lt;&gt;"","Scheduled",CHPP_DELAY[[#This Row],[UNSCH MTN]]&lt;&gt;"","Unscheduled"),"")</f>
        <v/>
      </c>
      <c r="G1463" s="26">
        <f>24*(DAY(EOMONTH(CHPP_DELAY[[#This Row],[DATE]],0)))</f>
        <v>744</v>
      </c>
      <c r="H1463" s="14">
        <v>0.85</v>
      </c>
      <c r="I1463" s="14">
        <v>0.9</v>
      </c>
      <c r="J1463" s="14"/>
      <c r="K1463" s="14"/>
      <c r="L1463" s="3"/>
      <c r="M1463" s="6"/>
      <c r="N1463" s="6"/>
      <c r="Q1463" s="19"/>
      <c r="AA1463" t="str" cm="1">
        <f t="array" ref="AA1463">_xlfn.IFS(AND(CHPP_DELAY[[#This Row],[Column1]]="",CHPP_DELAY[[#This Row],[Column2]]=""),"",CHPP_DELAY[[#This Row],[Column1]]&lt;&gt;"",CHPP_DELAY[[#This Row],[Column1]],CHPP_DELAY[[#This Row],[Column2]]&lt;&gt;"",CHPP_DELAY[[#This Row],[Column2]])</f>
        <v/>
      </c>
    </row>
    <row r="1464" spans="2:27" x14ac:dyDescent="0.25">
      <c r="B1464" s="7">
        <f>_xlfn.ISOWEEKNUM(CHPP_DELAY[[#This Row],[DATE]])</f>
        <v>52</v>
      </c>
      <c r="C1464" s="2" t="str">
        <f>UPPER(TEXT(MONTH(CHPP_DELAY[[#This Row],[DATE]])*29,"mmm"))</f>
        <v>JAN</v>
      </c>
      <c r="D1464" s="27">
        <f>YEAR(CHPP_DELAY[[#This Row],[DATE]])</f>
        <v>1900</v>
      </c>
      <c r="E1464" s="11">
        <f>(CHPP_DELAY[[#This Row],[START]]-CHPP_DELAY[[#This Row],[STOP]])*24</f>
        <v>0</v>
      </c>
      <c r="F1464" s="14" t="str" cm="1">
        <f t="array" ref="F1464">_xlfn.IFNA(_xlfn.IFS(CHPP_DELAY[[#This Row],[SCH MTN]]&lt;&gt;"","Scheduled",CHPP_DELAY[[#This Row],[UNSCH MTN]]&lt;&gt;"","Unscheduled"),"")</f>
        <v/>
      </c>
      <c r="G1464" s="26">
        <f>24*(DAY(EOMONTH(CHPP_DELAY[[#This Row],[DATE]],0)))</f>
        <v>744</v>
      </c>
      <c r="H1464" s="14">
        <v>0.85</v>
      </c>
      <c r="I1464" s="14">
        <v>0.9</v>
      </c>
      <c r="J1464" s="14"/>
      <c r="K1464" s="14"/>
      <c r="L1464" s="3"/>
      <c r="M1464" s="6"/>
      <c r="N1464" s="6"/>
      <c r="Q1464" s="19"/>
      <c r="AA1464" t="str" cm="1">
        <f t="array" ref="AA1464">_xlfn.IFS(AND(CHPP_DELAY[[#This Row],[Column1]]="",CHPP_DELAY[[#This Row],[Column2]]=""),"",CHPP_DELAY[[#This Row],[Column1]]&lt;&gt;"",CHPP_DELAY[[#This Row],[Column1]],CHPP_DELAY[[#This Row],[Column2]]&lt;&gt;"",CHPP_DELAY[[#This Row],[Column2]])</f>
        <v/>
      </c>
    </row>
    <row r="1465" spans="2:27" x14ac:dyDescent="0.25">
      <c r="B1465" s="7">
        <f>_xlfn.ISOWEEKNUM(CHPP_DELAY[[#This Row],[DATE]])</f>
        <v>52</v>
      </c>
      <c r="C1465" s="2" t="str">
        <f>UPPER(TEXT(MONTH(CHPP_DELAY[[#This Row],[DATE]])*29,"mmm"))</f>
        <v>JAN</v>
      </c>
      <c r="D1465" s="27">
        <f>YEAR(CHPP_DELAY[[#This Row],[DATE]])</f>
        <v>1900</v>
      </c>
      <c r="E1465" s="11">
        <f>(CHPP_DELAY[[#This Row],[START]]-CHPP_DELAY[[#This Row],[STOP]])*24</f>
        <v>0</v>
      </c>
      <c r="F1465" s="14" t="str" cm="1">
        <f t="array" ref="F1465">_xlfn.IFNA(_xlfn.IFS(CHPP_DELAY[[#This Row],[SCH MTN]]&lt;&gt;"","Scheduled",CHPP_DELAY[[#This Row],[UNSCH MTN]]&lt;&gt;"","Unscheduled"),"")</f>
        <v/>
      </c>
      <c r="G1465" s="26">
        <f>24*(DAY(EOMONTH(CHPP_DELAY[[#This Row],[DATE]],0)))</f>
        <v>744</v>
      </c>
      <c r="H1465" s="14">
        <v>0.85</v>
      </c>
      <c r="I1465" s="14">
        <v>0.9</v>
      </c>
      <c r="J1465" s="14"/>
      <c r="K1465" s="14"/>
      <c r="L1465" s="3"/>
      <c r="M1465" s="6"/>
      <c r="N1465" s="6"/>
      <c r="Q1465" s="19"/>
      <c r="AA1465" t="str" cm="1">
        <f t="array" ref="AA1465">_xlfn.IFS(AND(CHPP_DELAY[[#This Row],[Column1]]="",CHPP_DELAY[[#This Row],[Column2]]=""),"",CHPP_DELAY[[#This Row],[Column1]]&lt;&gt;"",CHPP_DELAY[[#This Row],[Column1]],CHPP_DELAY[[#This Row],[Column2]]&lt;&gt;"",CHPP_DELAY[[#This Row],[Column2]])</f>
        <v/>
      </c>
    </row>
    <row r="1466" spans="2:27" x14ac:dyDescent="0.25">
      <c r="B1466" s="7">
        <f>_xlfn.ISOWEEKNUM(CHPP_DELAY[[#This Row],[DATE]])</f>
        <v>52</v>
      </c>
      <c r="C1466" s="2" t="str">
        <f>UPPER(TEXT(MONTH(CHPP_DELAY[[#This Row],[DATE]])*29,"mmm"))</f>
        <v>JAN</v>
      </c>
      <c r="D1466" s="27">
        <f>YEAR(CHPP_DELAY[[#This Row],[DATE]])</f>
        <v>1900</v>
      </c>
      <c r="E1466" s="11">
        <f>(CHPP_DELAY[[#This Row],[START]]-CHPP_DELAY[[#This Row],[STOP]])*24</f>
        <v>0</v>
      </c>
      <c r="F1466" s="14" t="str" cm="1">
        <f t="array" ref="F1466">_xlfn.IFNA(_xlfn.IFS(CHPP_DELAY[[#This Row],[SCH MTN]]&lt;&gt;"","Scheduled",CHPP_DELAY[[#This Row],[UNSCH MTN]]&lt;&gt;"","Unscheduled"),"")</f>
        <v/>
      </c>
      <c r="G1466" s="26">
        <f>24*(DAY(EOMONTH(CHPP_DELAY[[#This Row],[DATE]],0)))</f>
        <v>744</v>
      </c>
      <c r="H1466" s="14">
        <v>0.85</v>
      </c>
      <c r="I1466" s="14">
        <v>0.9</v>
      </c>
      <c r="J1466" s="14"/>
      <c r="K1466" s="14"/>
      <c r="L1466" s="3"/>
      <c r="M1466" s="6"/>
      <c r="N1466" s="6"/>
      <c r="Q1466" s="19"/>
      <c r="AA1466" t="str" cm="1">
        <f t="array" ref="AA1466">_xlfn.IFS(AND(CHPP_DELAY[[#This Row],[Column1]]="",CHPP_DELAY[[#This Row],[Column2]]=""),"",CHPP_DELAY[[#This Row],[Column1]]&lt;&gt;"",CHPP_DELAY[[#This Row],[Column1]],CHPP_DELAY[[#This Row],[Column2]]&lt;&gt;"",CHPP_DELAY[[#This Row],[Column2]])</f>
        <v/>
      </c>
    </row>
    <row r="1467" spans="2:27" x14ac:dyDescent="0.25">
      <c r="B1467" s="7">
        <f>_xlfn.ISOWEEKNUM(CHPP_DELAY[[#This Row],[DATE]])</f>
        <v>52</v>
      </c>
      <c r="C1467" s="2" t="str">
        <f>UPPER(TEXT(MONTH(CHPP_DELAY[[#This Row],[DATE]])*29,"mmm"))</f>
        <v>JAN</v>
      </c>
      <c r="D1467" s="27">
        <f>YEAR(CHPP_DELAY[[#This Row],[DATE]])</f>
        <v>1900</v>
      </c>
      <c r="E1467" s="11">
        <f>(CHPP_DELAY[[#This Row],[START]]-CHPP_DELAY[[#This Row],[STOP]])*24</f>
        <v>0</v>
      </c>
      <c r="F1467" s="14" t="str" cm="1">
        <f t="array" ref="F1467">_xlfn.IFNA(_xlfn.IFS(CHPP_DELAY[[#This Row],[SCH MTN]]&lt;&gt;"","Scheduled",CHPP_DELAY[[#This Row],[UNSCH MTN]]&lt;&gt;"","Unscheduled"),"")</f>
        <v/>
      </c>
      <c r="G1467" s="26">
        <f>24*(DAY(EOMONTH(CHPP_DELAY[[#This Row],[DATE]],0)))</f>
        <v>744</v>
      </c>
      <c r="H1467" s="14">
        <v>0.85</v>
      </c>
      <c r="I1467" s="14">
        <v>0.9</v>
      </c>
      <c r="J1467" s="14"/>
      <c r="K1467" s="14"/>
      <c r="L1467" s="3"/>
      <c r="M1467" s="6"/>
      <c r="N1467" s="6"/>
      <c r="Q1467" s="19"/>
      <c r="AA1467" t="str" cm="1">
        <f t="array" ref="AA1467">_xlfn.IFS(AND(CHPP_DELAY[[#This Row],[Column1]]="",CHPP_DELAY[[#This Row],[Column2]]=""),"",CHPP_DELAY[[#This Row],[Column1]]&lt;&gt;"",CHPP_DELAY[[#This Row],[Column1]],CHPP_DELAY[[#This Row],[Column2]]&lt;&gt;"",CHPP_DELAY[[#This Row],[Column2]])</f>
        <v/>
      </c>
    </row>
    <row r="1468" spans="2:27" x14ac:dyDescent="0.25">
      <c r="B1468" s="7">
        <f>_xlfn.ISOWEEKNUM(CHPP_DELAY[[#This Row],[DATE]])</f>
        <v>52</v>
      </c>
      <c r="C1468" s="2" t="str">
        <f>UPPER(TEXT(MONTH(CHPP_DELAY[[#This Row],[DATE]])*29,"mmm"))</f>
        <v>JAN</v>
      </c>
      <c r="D1468" s="27">
        <f>YEAR(CHPP_DELAY[[#This Row],[DATE]])</f>
        <v>1900</v>
      </c>
      <c r="E1468" s="11">
        <f>(CHPP_DELAY[[#This Row],[START]]-CHPP_DELAY[[#This Row],[STOP]])*24</f>
        <v>0</v>
      </c>
      <c r="F1468" s="14" t="str" cm="1">
        <f t="array" ref="F1468">_xlfn.IFNA(_xlfn.IFS(CHPP_DELAY[[#This Row],[SCH MTN]]&lt;&gt;"","Scheduled",CHPP_DELAY[[#This Row],[UNSCH MTN]]&lt;&gt;"","Unscheduled"),"")</f>
        <v/>
      </c>
      <c r="G1468" s="26">
        <f>24*(DAY(EOMONTH(CHPP_DELAY[[#This Row],[DATE]],0)))</f>
        <v>744</v>
      </c>
      <c r="H1468" s="14">
        <v>0.85</v>
      </c>
      <c r="I1468" s="14">
        <v>0.9</v>
      </c>
      <c r="J1468" s="14"/>
      <c r="K1468" s="14"/>
      <c r="L1468" s="3"/>
      <c r="M1468" s="6"/>
      <c r="N1468" s="6"/>
      <c r="Q1468" s="19"/>
      <c r="AA1468" t="str" cm="1">
        <f t="array" ref="AA1468">_xlfn.IFS(AND(CHPP_DELAY[[#This Row],[Column1]]="",CHPP_DELAY[[#This Row],[Column2]]=""),"",CHPP_DELAY[[#This Row],[Column1]]&lt;&gt;"",CHPP_DELAY[[#This Row],[Column1]],CHPP_DELAY[[#This Row],[Column2]]&lt;&gt;"",CHPP_DELAY[[#This Row],[Column2]])</f>
        <v/>
      </c>
    </row>
    <row r="1469" spans="2:27" x14ac:dyDescent="0.25">
      <c r="B1469" s="7">
        <f>_xlfn.ISOWEEKNUM(CHPP_DELAY[[#This Row],[DATE]])</f>
        <v>52</v>
      </c>
      <c r="C1469" s="2" t="str">
        <f>UPPER(TEXT(MONTH(CHPP_DELAY[[#This Row],[DATE]])*29,"mmm"))</f>
        <v>JAN</v>
      </c>
      <c r="D1469" s="27">
        <f>YEAR(CHPP_DELAY[[#This Row],[DATE]])</f>
        <v>1900</v>
      </c>
      <c r="E1469" s="11">
        <f>(CHPP_DELAY[[#This Row],[START]]-CHPP_DELAY[[#This Row],[STOP]])*24</f>
        <v>0</v>
      </c>
      <c r="F1469" s="14" t="str" cm="1">
        <f t="array" ref="F1469">_xlfn.IFNA(_xlfn.IFS(CHPP_DELAY[[#This Row],[SCH MTN]]&lt;&gt;"","Scheduled",CHPP_DELAY[[#This Row],[UNSCH MTN]]&lt;&gt;"","Unscheduled"),"")</f>
        <v/>
      </c>
      <c r="G1469" s="26">
        <f>24*(DAY(EOMONTH(CHPP_DELAY[[#This Row],[DATE]],0)))</f>
        <v>744</v>
      </c>
      <c r="H1469" s="14">
        <v>0.85</v>
      </c>
      <c r="I1469" s="14">
        <v>0.9</v>
      </c>
      <c r="J1469" s="14"/>
      <c r="K1469" s="14"/>
      <c r="L1469" s="3"/>
      <c r="M1469" s="6"/>
      <c r="N1469" s="6"/>
      <c r="Q1469" s="19"/>
      <c r="AA1469" t="str" cm="1">
        <f t="array" ref="AA1469">_xlfn.IFS(AND(CHPP_DELAY[[#This Row],[Column1]]="",CHPP_DELAY[[#This Row],[Column2]]=""),"",CHPP_DELAY[[#This Row],[Column1]]&lt;&gt;"",CHPP_DELAY[[#This Row],[Column1]],CHPP_DELAY[[#This Row],[Column2]]&lt;&gt;"",CHPP_DELAY[[#This Row],[Column2]])</f>
        <v/>
      </c>
    </row>
    <row r="1470" spans="2:27" x14ac:dyDescent="0.25">
      <c r="B1470" s="7">
        <f>_xlfn.ISOWEEKNUM(CHPP_DELAY[[#This Row],[DATE]])</f>
        <v>52</v>
      </c>
      <c r="C1470" s="2" t="str">
        <f>UPPER(TEXT(MONTH(CHPP_DELAY[[#This Row],[DATE]])*29,"mmm"))</f>
        <v>JAN</v>
      </c>
      <c r="D1470" s="27">
        <f>YEAR(CHPP_DELAY[[#This Row],[DATE]])</f>
        <v>1900</v>
      </c>
      <c r="E1470" s="11">
        <f>(CHPP_DELAY[[#This Row],[START]]-CHPP_DELAY[[#This Row],[STOP]])*24</f>
        <v>0</v>
      </c>
      <c r="F1470" s="14" t="str" cm="1">
        <f t="array" ref="F1470">_xlfn.IFNA(_xlfn.IFS(CHPP_DELAY[[#This Row],[SCH MTN]]&lt;&gt;"","Scheduled",CHPP_DELAY[[#This Row],[UNSCH MTN]]&lt;&gt;"","Unscheduled"),"")</f>
        <v/>
      </c>
      <c r="G1470" s="26">
        <f>24*(DAY(EOMONTH(CHPP_DELAY[[#This Row],[DATE]],0)))</f>
        <v>744</v>
      </c>
      <c r="H1470" s="14">
        <v>0.85</v>
      </c>
      <c r="I1470" s="14">
        <v>0.9</v>
      </c>
      <c r="J1470" s="14"/>
      <c r="K1470" s="14"/>
      <c r="L1470" s="3"/>
      <c r="M1470" s="6"/>
      <c r="N1470" s="6"/>
      <c r="Q1470" s="19"/>
      <c r="AA1470" t="str" cm="1">
        <f t="array" ref="AA1470">_xlfn.IFS(AND(CHPP_DELAY[[#This Row],[Column1]]="",CHPP_DELAY[[#This Row],[Column2]]=""),"",CHPP_DELAY[[#This Row],[Column1]]&lt;&gt;"",CHPP_DELAY[[#This Row],[Column1]],CHPP_DELAY[[#This Row],[Column2]]&lt;&gt;"",CHPP_DELAY[[#This Row],[Column2]])</f>
        <v/>
      </c>
    </row>
    <row r="1471" spans="2:27" x14ac:dyDescent="0.25">
      <c r="B1471" s="7">
        <f>_xlfn.ISOWEEKNUM(CHPP_DELAY[[#This Row],[DATE]])</f>
        <v>52</v>
      </c>
      <c r="C1471" s="2" t="str">
        <f>UPPER(TEXT(MONTH(CHPP_DELAY[[#This Row],[DATE]])*29,"mmm"))</f>
        <v>JAN</v>
      </c>
      <c r="D1471" s="27">
        <f>YEAR(CHPP_DELAY[[#This Row],[DATE]])</f>
        <v>1900</v>
      </c>
      <c r="E1471" s="11">
        <f>(CHPP_DELAY[[#This Row],[START]]-CHPP_DELAY[[#This Row],[STOP]])*24</f>
        <v>0</v>
      </c>
      <c r="F1471" s="14" t="str" cm="1">
        <f t="array" ref="F1471">_xlfn.IFNA(_xlfn.IFS(CHPP_DELAY[[#This Row],[SCH MTN]]&lt;&gt;"","Scheduled",CHPP_DELAY[[#This Row],[UNSCH MTN]]&lt;&gt;"","Unscheduled"),"")</f>
        <v/>
      </c>
      <c r="G1471" s="26">
        <f>24*(DAY(EOMONTH(CHPP_DELAY[[#This Row],[DATE]],0)))</f>
        <v>744</v>
      </c>
      <c r="H1471" s="14">
        <v>0.85</v>
      </c>
      <c r="I1471" s="14">
        <v>0.9</v>
      </c>
      <c r="J1471" s="14"/>
      <c r="K1471" s="14"/>
      <c r="L1471" s="3"/>
      <c r="M1471" s="6"/>
      <c r="N1471" s="6"/>
      <c r="Q1471" s="19"/>
      <c r="AA1471" t="str" cm="1">
        <f t="array" ref="AA1471">_xlfn.IFS(AND(CHPP_DELAY[[#This Row],[Column1]]="",CHPP_DELAY[[#This Row],[Column2]]=""),"",CHPP_DELAY[[#This Row],[Column1]]&lt;&gt;"",CHPP_DELAY[[#This Row],[Column1]],CHPP_DELAY[[#This Row],[Column2]]&lt;&gt;"",CHPP_DELAY[[#This Row],[Column2]])</f>
        <v/>
      </c>
    </row>
    <row r="1472" spans="2:27" x14ac:dyDescent="0.25">
      <c r="B1472" s="7">
        <f>_xlfn.ISOWEEKNUM(CHPP_DELAY[[#This Row],[DATE]])</f>
        <v>52</v>
      </c>
      <c r="C1472" s="2" t="str">
        <f>UPPER(TEXT(MONTH(CHPP_DELAY[[#This Row],[DATE]])*29,"mmm"))</f>
        <v>JAN</v>
      </c>
      <c r="D1472" s="27">
        <f>YEAR(CHPP_DELAY[[#This Row],[DATE]])</f>
        <v>1900</v>
      </c>
      <c r="E1472" s="11">
        <f>(CHPP_DELAY[[#This Row],[START]]-CHPP_DELAY[[#This Row],[STOP]])*24</f>
        <v>0</v>
      </c>
      <c r="F1472" s="14" t="str" cm="1">
        <f t="array" ref="F1472">_xlfn.IFNA(_xlfn.IFS(CHPP_DELAY[[#This Row],[SCH MTN]]&lt;&gt;"","Scheduled",CHPP_DELAY[[#This Row],[UNSCH MTN]]&lt;&gt;"","Unscheduled"),"")</f>
        <v/>
      </c>
      <c r="G1472" s="26">
        <f>24*(DAY(EOMONTH(CHPP_DELAY[[#This Row],[DATE]],0)))</f>
        <v>744</v>
      </c>
      <c r="H1472" s="14">
        <v>0.85</v>
      </c>
      <c r="I1472" s="14">
        <v>0.9</v>
      </c>
      <c r="J1472" s="14"/>
      <c r="K1472" s="14"/>
      <c r="L1472" s="3"/>
      <c r="M1472" s="6"/>
      <c r="N1472" s="6"/>
      <c r="Q1472" s="19"/>
      <c r="AA1472" t="str" cm="1">
        <f t="array" ref="AA1472">_xlfn.IFS(AND(CHPP_DELAY[[#This Row],[Column1]]="",CHPP_DELAY[[#This Row],[Column2]]=""),"",CHPP_DELAY[[#This Row],[Column1]]&lt;&gt;"",CHPP_DELAY[[#This Row],[Column1]],CHPP_DELAY[[#This Row],[Column2]]&lt;&gt;"",CHPP_DELAY[[#This Row],[Column2]])</f>
        <v/>
      </c>
    </row>
    <row r="1473" spans="2:27" x14ac:dyDescent="0.25">
      <c r="B1473" s="7">
        <f>_xlfn.ISOWEEKNUM(CHPP_DELAY[[#This Row],[DATE]])</f>
        <v>52</v>
      </c>
      <c r="C1473" s="2" t="str">
        <f>UPPER(TEXT(MONTH(CHPP_DELAY[[#This Row],[DATE]])*29,"mmm"))</f>
        <v>JAN</v>
      </c>
      <c r="D1473" s="27">
        <f>YEAR(CHPP_DELAY[[#This Row],[DATE]])</f>
        <v>1900</v>
      </c>
      <c r="E1473" s="11">
        <f>(CHPP_DELAY[[#This Row],[START]]-CHPP_DELAY[[#This Row],[STOP]])*24</f>
        <v>0</v>
      </c>
      <c r="F1473" s="14" t="str" cm="1">
        <f t="array" ref="F1473">_xlfn.IFNA(_xlfn.IFS(CHPP_DELAY[[#This Row],[SCH MTN]]&lt;&gt;"","Scheduled",CHPP_DELAY[[#This Row],[UNSCH MTN]]&lt;&gt;"","Unscheduled"),"")</f>
        <v/>
      </c>
      <c r="G1473" s="26">
        <f>24*(DAY(EOMONTH(CHPP_DELAY[[#This Row],[DATE]],0)))</f>
        <v>744</v>
      </c>
      <c r="H1473" s="14">
        <v>0.85</v>
      </c>
      <c r="I1473" s="14">
        <v>0.9</v>
      </c>
      <c r="J1473" s="14"/>
      <c r="K1473" s="14"/>
      <c r="L1473" s="3"/>
      <c r="M1473" s="6"/>
      <c r="N1473" s="6"/>
      <c r="Q1473" s="19"/>
      <c r="AA1473" t="str" cm="1">
        <f t="array" ref="AA1473">_xlfn.IFS(AND(CHPP_DELAY[[#This Row],[Column1]]="",CHPP_DELAY[[#This Row],[Column2]]=""),"",CHPP_DELAY[[#This Row],[Column1]]&lt;&gt;"",CHPP_DELAY[[#This Row],[Column1]],CHPP_DELAY[[#This Row],[Column2]]&lt;&gt;"",CHPP_DELAY[[#This Row],[Column2]])</f>
        <v/>
      </c>
    </row>
    <row r="1474" spans="2:27" x14ac:dyDescent="0.25">
      <c r="B1474" s="7">
        <f>_xlfn.ISOWEEKNUM(CHPP_DELAY[[#This Row],[DATE]])</f>
        <v>52</v>
      </c>
      <c r="C1474" s="2" t="str">
        <f>UPPER(TEXT(MONTH(CHPP_DELAY[[#This Row],[DATE]])*29,"mmm"))</f>
        <v>JAN</v>
      </c>
      <c r="D1474" s="27">
        <f>YEAR(CHPP_DELAY[[#This Row],[DATE]])</f>
        <v>1900</v>
      </c>
      <c r="E1474" s="11">
        <f>(CHPP_DELAY[[#This Row],[START]]-CHPP_DELAY[[#This Row],[STOP]])*24</f>
        <v>0</v>
      </c>
      <c r="F1474" s="14" t="str" cm="1">
        <f t="array" ref="F1474">_xlfn.IFNA(_xlfn.IFS(CHPP_DELAY[[#This Row],[SCH MTN]]&lt;&gt;"","Scheduled",CHPP_DELAY[[#This Row],[UNSCH MTN]]&lt;&gt;"","Unscheduled"),"")</f>
        <v/>
      </c>
      <c r="G1474" s="26">
        <f>24*(DAY(EOMONTH(CHPP_DELAY[[#This Row],[DATE]],0)))</f>
        <v>744</v>
      </c>
      <c r="H1474" s="14">
        <v>0.85</v>
      </c>
      <c r="I1474" s="14">
        <v>0.9</v>
      </c>
      <c r="J1474" s="14"/>
      <c r="K1474" s="14"/>
      <c r="L1474" s="3"/>
      <c r="M1474" s="6"/>
      <c r="N1474" s="6"/>
      <c r="Q1474" s="19"/>
      <c r="AA1474" t="str" cm="1">
        <f t="array" ref="AA1474">_xlfn.IFS(AND(CHPP_DELAY[[#This Row],[Column1]]="",CHPP_DELAY[[#This Row],[Column2]]=""),"",CHPP_DELAY[[#This Row],[Column1]]&lt;&gt;"",CHPP_DELAY[[#This Row],[Column1]],CHPP_DELAY[[#This Row],[Column2]]&lt;&gt;"",CHPP_DELAY[[#This Row],[Column2]])</f>
        <v/>
      </c>
    </row>
    <row r="1475" spans="2:27" x14ac:dyDescent="0.25">
      <c r="B1475" s="7">
        <f>_xlfn.ISOWEEKNUM(CHPP_DELAY[[#This Row],[DATE]])</f>
        <v>52</v>
      </c>
      <c r="C1475" s="2" t="str">
        <f>UPPER(TEXT(MONTH(CHPP_DELAY[[#This Row],[DATE]])*29,"mmm"))</f>
        <v>JAN</v>
      </c>
      <c r="D1475" s="27">
        <f>YEAR(CHPP_DELAY[[#This Row],[DATE]])</f>
        <v>1900</v>
      </c>
      <c r="E1475" s="11">
        <f>(CHPP_DELAY[[#This Row],[START]]-CHPP_DELAY[[#This Row],[STOP]])*24</f>
        <v>0</v>
      </c>
      <c r="F1475" s="14" t="str" cm="1">
        <f t="array" ref="F1475">_xlfn.IFNA(_xlfn.IFS(CHPP_DELAY[[#This Row],[SCH MTN]]&lt;&gt;"","Scheduled",CHPP_DELAY[[#This Row],[UNSCH MTN]]&lt;&gt;"","Unscheduled"),"")</f>
        <v/>
      </c>
      <c r="G1475" s="26">
        <f>24*(DAY(EOMONTH(CHPP_DELAY[[#This Row],[DATE]],0)))</f>
        <v>744</v>
      </c>
      <c r="H1475" s="14">
        <v>0.85</v>
      </c>
      <c r="I1475" s="14">
        <v>0.9</v>
      </c>
      <c r="J1475" s="14"/>
      <c r="K1475" s="14"/>
      <c r="L1475" s="3"/>
      <c r="M1475" s="6"/>
      <c r="N1475" s="6"/>
      <c r="Q1475" s="19"/>
      <c r="AA1475" t="str" cm="1">
        <f t="array" ref="AA1475">_xlfn.IFS(AND(CHPP_DELAY[[#This Row],[Column1]]="",CHPP_DELAY[[#This Row],[Column2]]=""),"",CHPP_DELAY[[#This Row],[Column1]]&lt;&gt;"",CHPP_DELAY[[#This Row],[Column1]],CHPP_DELAY[[#This Row],[Column2]]&lt;&gt;"",CHPP_DELAY[[#This Row],[Column2]])</f>
        <v/>
      </c>
    </row>
    <row r="1476" spans="2:27" x14ac:dyDescent="0.25">
      <c r="B1476" s="7">
        <f>_xlfn.ISOWEEKNUM(CHPP_DELAY[[#This Row],[DATE]])</f>
        <v>52</v>
      </c>
      <c r="C1476" s="2" t="str">
        <f>UPPER(TEXT(MONTH(CHPP_DELAY[[#This Row],[DATE]])*29,"mmm"))</f>
        <v>JAN</v>
      </c>
      <c r="D1476" s="27">
        <f>YEAR(CHPP_DELAY[[#This Row],[DATE]])</f>
        <v>1900</v>
      </c>
      <c r="E1476" s="11">
        <f>(CHPP_DELAY[[#This Row],[START]]-CHPP_DELAY[[#This Row],[STOP]])*24</f>
        <v>0</v>
      </c>
      <c r="F1476" s="14" t="str" cm="1">
        <f t="array" ref="F1476">_xlfn.IFNA(_xlfn.IFS(CHPP_DELAY[[#This Row],[SCH MTN]]&lt;&gt;"","Scheduled",CHPP_DELAY[[#This Row],[UNSCH MTN]]&lt;&gt;"","Unscheduled"),"")</f>
        <v/>
      </c>
      <c r="G1476" s="26">
        <f>24*(DAY(EOMONTH(CHPP_DELAY[[#This Row],[DATE]],0)))</f>
        <v>744</v>
      </c>
      <c r="H1476" s="14">
        <v>0.85</v>
      </c>
      <c r="I1476" s="14">
        <v>0.9</v>
      </c>
      <c r="J1476" s="14"/>
      <c r="K1476" s="14"/>
      <c r="L1476" s="3"/>
      <c r="M1476" s="6"/>
      <c r="N1476" s="6"/>
      <c r="Q1476" s="19"/>
      <c r="AA1476" t="str" cm="1">
        <f t="array" ref="AA1476">_xlfn.IFS(AND(CHPP_DELAY[[#This Row],[Column1]]="",CHPP_DELAY[[#This Row],[Column2]]=""),"",CHPP_DELAY[[#This Row],[Column1]]&lt;&gt;"",CHPP_DELAY[[#This Row],[Column1]],CHPP_DELAY[[#This Row],[Column2]]&lt;&gt;"",CHPP_DELAY[[#This Row],[Column2]])</f>
        <v/>
      </c>
    </row>
    <row r="1477" spans="2:27" x14ac:dyDescent="0.25">
      <c r="B1477" s="7">
        <f>_xlfn.ISOWEEKNUM(CHPP_DELAY[[#This Row],[DATE]])</f>
        <v>52</v>
      </c>
      <c r="C1477" s="2" t="str">
        <f>UPPER(TEXT(MONTH(CHPP_DELAY[[#This Row],[DATE]])*29,"mmm"))</f>
        <v>JAN</v>
      </c>
      <c r="D1477" s="27">
        <f>YEAR(CHPP_DELAY[[#This Row],[DATE]])</f>
        <v>1900</v>
      </c>
      <c r="E1477" s="11">
        <f>(CHPP_DELAY[[#This Row],[START]]-CHPP_DELAY[[#This Row],[STOP]])*24</f>
        <v>0</v>
      </c>
      <c r="F1477" s="14" t="str" cm="1">
        <f t="array" ref="F1477">_xlfn.IFNA(_xlfn.IFS(CHPP_DELAY[[#This Row],[SCH MTN]]&lt;&gt;"","Scheduled",CHPP_DELAY[[#This Row],[UNSCH MTN]]&lt;&gt;"","Unscheduled"),"")</f>
        <v/>
      </c>
      <c r="G1477" s="26">
        <f>24*(DAY(EOMONTH(CHPP_DELAY[[#This Row],[DATE]],0)))</f>
        <v>744</v>
      </c>
      <c r="H1477" s="14">
        <v>0.85</v>
      </c>
      <c r="I1477" s="14">
        <v>0.9</v>
      </c>
      <c r="J1477" s="14"/>
      <c r="K1477" s="14"/>
      <c r="L1477" s="3"/>
      <c r="M1477" s="6"/>
      <c r="N1477" s="6"/>
      <c r="Q1477" s="19"/>
      <c r="AA1477" t="str" cm="1">
        <f t="array" ref="AA1477">_xlfn.IFS(AND(CHPP_DELAY[[#This Row],[Column1]]="",CHPP_DELAY[[#This Row],[Column2]]=""),"",CHPP_DELAY[[#This Row],[Column1]]&lt;&gt;"",CHPP_DELAY[[#This Row],[Column1]],CHPP_DELAY[[#This Row],[Column2]]&lt;&gt;"",CHPP_DELAY[[#This Row],[Column2]])</f>
        <v/>
      </c>
    </row>
    <row r="1478" spans="2:27" x14ac:dyDescent="0.25">
      <c r="B1478" s="7">
        <f>_xlfn.ISOWEEKNUM(CHPP_DELAY[[#This Row],[DATE]])</f>
        <v>52</v>
      </c>
      <c r="C1478" s="2" t="str">
        <f>UPPER(TEXT(MONTH(CHPP_DELAY[[#This Row],[DATE]])*29,"mmm"))</f>
        <v>JAN</v>
      </c>
      <c r="D1478" s="27">
        <f>YEAR(CHPP_DELAY[[#This Row],[DATE]])</f>
        <v>1900</v>
      </c>
      <c r="E1478" s="11">
        <f>(CHPP_DELAY[[#This Row],[START]]-CHPP_DELAY[[#This Row],[STOP]])*24</f>
        <v>0</v>
      </c>
      <c r="F1478" s="14" t="str" cm="1">
        <f t="array" ref="F1478">_xlfn.IFNA(_xlfn.IFS(CHPP_DELAY[[#This Row],[SCH MTN]]&lt;&gt;"","Scheduled",CHPP_DELAY[[#This Row],[UNSCH MTN]]&lt;&gt;"","Unscheduled"),"")</f>
        <v/>
      </c>
      <c r="G1478" s="26">
        <f>24*(DAY(EOMONTH(CHPP_DELAY[[#This Row],[DATE]],0)))</f>
        <v>744</v>
      </c>
      <c r="H1478" s="14">
        <v>0.85</v>
      </c>
      <c r="I1478" s="14">
        <v>0.9</v>
      </c>
      <c r="J1478" s="14"/>
      <c r="K1478" s="14"/>
      <c r="L1478" s="3"/>
      <c r="M1478" s="6"/>
      <c r="N1478" s="6"/>
      <c r="Q1478" s="19"/>
      <c r="AA1478" t="str" cm="1">
        <f t="array" ref="AA1478">_xlfn.IFS(AND(CHPP_DELAY[[#This Row],[Column1]]="",CHPP_DELAY[[#This Row],[Column2]]=""),"",CHPP_DELAY[[#This Row],[Column1]]&lt;&gt;"",CHPP_DELAY[[#This Row],[Column1]],CHPP_DELAY[[#This Row],[Column2]]&lt;&gt;"",CHPP_DELAY[[#This Row],[Column2]])</f>
        <v/>
      </c>
    </row>
    <row r="1479" spans="2:27" x14ac:dyDescent="0.25">
      <c r="B1479" s="7">
        <f>_xlfn.ISOWEEKNUM(CHPP_DELAY[[#This Row],[DATE]])</f>
        <v>52</v>
      </c>
      <c r="C1479" s="2" t="str">
        <f>UPPER(TEXT(MONTH(CHPP_DELAY[[#This Row],[DATE]])*29,"mmm"))</f>
        <v>JAN</v>
      </c>
      <c r="D1479" s="27">
        <f>YEAR(CHPP_DELAY[[#This Row],[DATE]])</f>
        <v>1900</v>
      </c>
      <c r="E1479" s="11">
        <f>(CHPP_DELAY[[#This Row],[START]]-CHPP_DELAY[[#This Row],[STOP]])*24</f>
        <v>0</v>
      </c>
      <c r="F1479" s="14" t="str" cm="1">
        <f t="array" ref="F1479">_xlfn.IFNA(_xlfn.IFS(CHPP_DELAY[[#This Row],[SCH MTN]]&lt;&gt;"","Scheduled",CHPP_DELAY[[#This Row],[UNSCH MTN]]&lt;&gt;"","Unscheduled"),"")</f>
        <v/>
      </c>
      <c r="G1479" s="26">
        <f>24*(DAY(EOMONTH(CHPP_DELAY[[#This Row],[DATE]],0)))</f>
        <v>744</v>
      </c>
      <c r="H1479" s="14">
        <v>0.85</v>
      </c>
      <c r="I1479" s="14">
        <v>0.9</v>
      </c>
      <c r="J1479" s="14"/>
      <c r="K1479" s="14"/>
      <c r="L1479" s="3"/>
      <c r="M1479" s="6"/>
      <c r="N1479" s="6"/>
      <c r="Q1479" s="19"/>
      <c r="AA1479" t="str" cm="1">
        <f t="array" ref="AA1479">_xlfn.IFS(AND(CHPP_DELAY[[#This Row],[Column1]]="",CHPP_DELAY[[#This Row],[Column2]]=""),"",CHPP_DELAY[[#This Row],[Column1]]&lt;&gt;"",CHPP_DELAY[[#This Row],[Column1]],CHPP_DELAY[[#This Row],[Column2]]&lt;&gt;"",CHPP_DELAY[[#This Row],[Column2]])</f>
        <v/>
      </c>
    </row>
    <row r="1480" spans="2:27" x14ac:dyDescent="0.25">
      <c r="B1480" s="7">
        <f>_xlfn.ISOWEEKNUM(CHPP_DELAY[[#This Row],[DATE]])</f>
        <v>52</v>
      </c>
      <c r="C1480" s="2" t="str">
        <f>UPPER(TEXT(MONTH(CHPP_DELAY[[#This Row],[DATE]])*29,"mmm"))</f>
        <v>JAN</v>
      </c>
      <c r="D1480" s="27">
        <f>YEAR(CHPP_DELAY[[#This Row],[DATE]])</f>
        <v>1900</v>
      </c>
      <c r="E1480" s="11">
        <f>(CHPP_DELAY[[#This Row],[START]]-CHPP_DELAY[[#This Row],[STOP]])*24</f>
        <v>0</v>
      </c>
      <c r="F1480" s="14" t="str" cm="1">
        <f t="array" ref="F1480">_xlfn.IFNA(_xlfn.IFS(CHPP_DELAY[[#This Row],[SCH MTN]]&lt;&gt;"","Scheduled",CHPP_DELAY[[#This Row],[UNSCH MTN]]&lt;&gt;"","Unscheduled"),"")</f>
        <v/>
      </c>
      <c r="G1480" s="26">
        <f>24*(DAY(EOMONTH(CHPP_DELAY[[#This Row],[DATE]],0)))</f>
        <v>744</v>
      </c>
      <c r="H1480" s="14">
        <v>0.85</v>
      </c>
      <c r="I1480" s="14">
        <v>0.9</v>
      </c>
      <c r="J1480" s="14"/>
      <c r="K1480" s="14"/>
      <c r="L1480" s="3"/>
      <c r="M1480" s="6"/>
      <c r="N1480" s="6"/>
      <c r="Q1480" s="19"/>
      <c r="AA1480" t="str" cm="1">
        <f t="array" ref="AA1480">_xlfn.IFS(AND(CHPP_DELAY[[#This Row],[Column1]]="",CHPP_DELAY[[#This Row],[Column2]]=""),"",CHPP_DELAY[[#This Row],[Column1]]&lt;&gt;"",CHPP_DELAY[[#This Row],[Column1]],CHPP_DELAY[[#This Row],[Column2]]&lt;&gt;"",CHPP_DELAY[[#This Row],[Column2]])</f>
        <v/>
      </c>
    </row>
    <row r="1481" spans="2:27" x14ac:dyDescent="0.25">
      <c r="B1481" s="7">
        <f>_xlfn.ISOWEEKNUM(CHPP_DELAY[[#This Row],[DATE]])</f>
        <v>52</v>
      </c>
      <c r="C1481" s="2" t="str">
        <f>UPPER(TEXT(MONTH(CHPP_DELAY[[#This Row],[DATE]])*29,"mmm"))</f>
        <v>JAN</v>
      </c>
      <c r="D1481" s="27">
        <f>YEAR(CHPP_DELAY[[#This Row],[DATE]])</f>
        <v>1900</v>
      </c>
      <c r="E1481" s="11">
        <f>(CHPP_DELAY[[#This Row],[START]]-CHPP_DELAY[[#This Row],[STOP]])*24</f>
        <v>0</v>
      </c>
      <c r="F1481" s="14" t="str" cm="1">
        <f t="array" ref="F1481">_xlfn.IFNA(_xlfn.IFS(CHPP_DELAY[[#This Row],[SCH MTN]]&lt;&gt;"","Scheduled",CHPP_DELAY[[#This Row],[UNSCH MTN]]&lt;&gt;"","Unscheduled"),"")</f>
        <v/>
      </c>
      <c r="G1481" s="26">
        <f>24*(DAY(EOMONTH(CHPP_DELAY[[#This Row],[DATE]],0)))</f>
        <v>744</v>
      </c>
      <c r="H1481" s="14">
        <v>0.85</v>
      </c>
      <c r="I1481" s="14">
        <v>0.9</v>
      </c>
      <c r="J1481" s="14"/>
      <c r="K1481" s="14"/>
      <c r="L1481" s="3"/>
      <c r="M1481" s="6"/>
      <c r="N1481" s="6"/>
      <c r="Q1481" s="19"/>
      <c r="AA1481" t="str" cm="1">
        <f t="array" ref="AA1481">_xlfn.IFS(AND(CHPP_DELAY[[#This Row],[Column1]]="",CHPP_DELAY[[#This Row],[Column2]]=""),"",CHPP_DELAY[[#This Row],[Column1]]&lt;&gt;"",CHPP_DELAY[[#This Row],[Column1]],CHPP_DELAY[[#This Row],[Column2]]&lt;&gt;"",CHPP_DELAY[[#This Row],[Column2]])</f>
        <v/>
      </c>
    </row>
    <row r="1482" spans="2:27" x14ac:dyDescent="0.25">
      <c r="B1482" s="7">
        <f>_xlfn.ISOWEEKNUM(CHPP_DELAY[[#This Row],[DATE]])</f>
        <v>52</v>
      </c>
      <c r="C1482" s="2" t="str">
        <f>UPPER(TEXT(MONTH(CHPP_DELAY[[#This Row],[DATE]])*29,"mmm"))</f>
        <v>JAN</v>
      </c>
      <c r="D1482" s="27">
        <f>YEAR(CHPP_DELAY[[#This Row],[DATE]])</f>
        <v>1900</v>
      </c>
      <c r="E1482" s="11">
        <f>(CHPP_DELAY[[#This Row],[START]]-CHPP_DELAY[[#This Row],[STOP]])*24</f>
        <v>0</v>
      </c>
      <c r="F1482" s="14" t="str" cm="1">
        <f t="array" ref="F1482">_xlfn.IFNA(_xlfn.IFS(CHPP_DELAY[[#This Row],[SCH MTN]]&lt;&gt;"","Scheduled",CHPP_DELAY[[#This Row],[UNSCH MTN]]&lt;&gt;"","Unscheduled"),"")</f>
        <v/>
      </c>
      <c r="G1482" s="26">
        <f>24*(DAY(EOMONTH(CHPP_DELAY[[#This Row],[DATE]],0)))</f>
        <v>744</v>
      </c>
      <c r="H1482" s="14">
        <v>0.85</v>
      </c>
      <c r="I1482" s="14">
        <v>0.9</v>
      </c>
      <c r="J1482" s="14"/>
      <c r="K1482" s="14"/>
      <c r="L1482" s="3"/>
      <c r="M1482" s="6"/>
      <c r="N1482" s="6"/>
      <c r="Q1482" s="19"/>
      <c r="AA1482" t="str" cm="1">
        <f t="array" ref="AA1482">_xlfn.IFS(AND(CHPP_DELAY[[#This Row],[Column1]]="",CHPP_DELAY[[#This Row],[Column2]]=""),"",CHPP_DELAY[[#This Row],[Column1]]&lt;&gt;"",CHPP_DELAY[[#This Row],[Column1]],CHPP_DELAY[[#This Row],[Column2]]&lt;&gt;"",CHPP_DELAY[[#This Row],[Column2]])</f>
        <v/>
      </c>
    </row>
    <row r="1483" spans="2:27" x14ac:dyDescent="0.25">
      <c r="B1483" s="7">
        <f>_xlfn.ISOWEEKNUM(CHPP_DELAY[[#This Row],[DATE]])</f>
        <v>52</v>
      </c>
      <c r="C1483" s="2" t="str">
        <f>UPPER(TEXT(MONTH(CHPP_DELAY[[#This Row],[DATE]])*29,"mmm"))</f>
        <v>JAN</v>
      </c>
      <c r="D1483" s="27">
        <f>YEAR(CHPP_DELAY[[#This Row],[DATE]])</f>
        <v>1900</v>
      </c>
      <c r="E1483" s="11">
        <f>(CHPP_DELAY[[#This Row],[START]]-CHPP_DELAY[[#This Row],[STOP]])*24</f>
        <v>0</v>
      </c>
      <c r="F1483" s="14" t="str" cm="1">
        <f t="array" ref="F1483">_xlfn.IFNA(_xlfn.IFS(CHPP_DELAY[[#This Row],[SCH MTN]]&lt;&gt;"","Scheduled",CHPP_DELAY[[#This Row],[UNSCH MTN]]&lt;&gt;"","Unscheduled"),"")</f>
        <v/>
      </c>
      <c r="G1483" s="26">
        <f>24*(DAY(EOMONTH(CHPP_DELAY[[#This Row],[DATE]],0)))</f>
        <v>744</v>
      </c>
      <c r="H1483" s="14">
        <v>0.85</v>
      </c>
      <c r="I1483" s="14">
        <v>0.9</v>
      </c>
      <c r="J1483" s="14"/>
      <c r="K1483" s="14"/>
      <c r="L1483" s="3"/>
      <c r="M1483" s="6"/>
      <c r="N1483" s="6"/>
      <c r="Q1483" s="19"/>
      <c r="AA1483" t="str" cm="1">
        <f t="array" ref="AA1483">_xlfn.IFS(AND(CHPP_DELAY[[#This Row],[Column1]]="",CHPP_DELAY[[#This Row],[Column2]]=""),"",CHPP_DELAY[[#This Row],[Column1]]&lt;&gt;"",CHPP_DELAY[[#This Row],[Column1]],CHPP_DELAY[[#This Row],[Column2]]&lt;&gt;"",CHPP_DELAY[[#This Row],[Column2]])</f>
        <v/>
      </c>
    </row>
    <row r="1484" spans="2:27" x14ac:dyDescent="0.25">
      <c r="B1484" s="7">
        <f>_xlfn.ISOWEEKNUM(CHPP_DELAY[[#This Row],[DATE]])</f>
        <v>52</v>
      </c>
      <c r="C1484" s="2" t="str">
        <f>UPPER(TEXT(MONTH(CHPP_DELAY[[#This Row],[DATE]])*29,"mmm"))</f>
        <v>JAN</v>
      </c>
      <c r="D1484" s="27">
        <f>YEAR(CHPP_DELAY[[#This Row],[DATE]])</f>
        <v>1900</v>
      </c>
      <c r="E1484" s="11">
        <f>(CHPP_DELAY[[#This Row],[START]]-CHPP_DELAY[[#This Row],[STOP]])*24</f>
        <v>0</v>
      </c>
      <c r="F1484" s="14" t="str" cm="1">
        <f t="array" ref="F1484">_xlfn.IFNA(_xlfn.IFS(CHPP_DELAY[[#This Row],[SCH MTN]]&lt;&gt;"","Scheduled",CHPP_DELAY[[#This Row],[UNSCH MTN]]&lt;&gt;"","Unscheduled"),"")</f>
        <v/>
      </c>
      <c r="G1484" s="26">
        <f>24*(DAY(EOMONTH(CHPP_DELAY[[#This Row],[DATE]],0)))</f>
        <v>744</v>
      </c>
      <c r="H1484" s="14">
        <v>0.85</v>
      </c>
      <c r="I1484" s="14">
        <v>0.9</v>
      </c>
      <c r="J1484" s="14"/>
      <c r="K1484" s="14"/>
      <c r="L1484" s="3"/>
      <c r="M1484" s="6"/>
      <c r="N1484" s="6"/>
      <c r="Q1484" s="19"/>
      <c r="AA1484" t="str" cm="1">
        <f t="array" ref="AA1484">_xlfn.IFS(AND(CHPP_DELAY[[#This Row],[Column1]]="",CHPP_DELAY[[#This Row],[Column2]]=""),"",CHPP_DELAY[[#This Row],[Column1]]&lt;&gt;"",CHPP_DELAY[[#This Row],[Column1]],CHPP_DELAY[[#This Row],[Column2]]&lt;&gt;"",CHPP_DELAY[[#This Row],[Column2]])</f>
        <v/>
      </c>
    </row>
    <row r="1485" spans="2:27" x14ac:dyDescent="0.25">
      <c r="B1485" s="7">
        <f>_xlfn.ISOWEEKNUM(CHPP_DELAY[[#This Row],[DATE]])</f>
        <v>52</v>
      </c>
      <c r="C1485" s="2" t="str">
        <f>UPPER(TEXT(MONTH(CHPP_DELAY[[#This Row],[DATE]])*29,"mmm"))</f>
        <v>JAN</v>
      </c>
      <c r="D1485" s="27">
        <f>YEAR(CHPP_DELAY[[#This Row],[DATE]])</f>
        <v>1900</v>
      </c>
      <c r="E1485" s="11">
        <f>(CHPP_DELAY[[#This Row],[START]]-CHPP_DELAY[[#This Row],[STOP]])*24</f>
        <v>0</v>
      </c>
      <c r="F1485" s="14" t="str" cm="1">
        <f t="array" ref="F1485">_xlfn.IFNA(_xlfn.IFS(CHPP_DELAY[[#This Row],[SCH MTN]]&lt;&gt;"","Scheduled",CHPP_DELAY[[#This Row],[UNSCH MTN]]&lt;&gt;"","Unscheduled"),"")</f>
        <v/>
      </c>
      <c r="G1485" s="26">
        <f>24*(DAY(EOMONTH(CHPP_DELAY[[#This Row],[DATE]],0)))</f>
        <v>744</v>
      </c>
      <c r="H1485" s="14">
        <v>0.85</v>
      </c>
      <c r="I1485" s="14">
        <v>0.9</v>
      </c>
      <c r="J1485" s="14"/>
      <c r="K1485" s="14"/>
      <c r="L1485" s="3"/>
      <c r="M1485" s="6"/>
      <c r="N1485" s="6"/>
      <c r="Q1485" s="19"/>
      <c r="AA1485" t="str" cm="1">
        <f t="array" ref="AA1485">_xlfn.IFS(AND(CHPP_DELAY[[#This Row],[Column1]]="",CHPP_DELAY[[#This Row],[Column2]]=""),"",CHPP_DELAY[[#This Row],[Column1]]&lt;&gt;"",CHPP_DELAY[[#This Row],[Column1]],CHPP_DELAY[[#This Row],[Column2]]&lt;&gt;"",CHPP_DELAY[[#This Row],[Column2]])</f>
        <v/>
      </c>
    </row>
    <row r="1486" spans="2:27" x14ac:dyDescent="0.25">
      <c r="B1486" s="7">
        <f>_xlfn.ISOWEEKNUM(CHPP_DELAY[[#This Row],[DATE]])</f>
        <v>52</v>
      </c>
      <c r="C1486" s="2" t="str">
        <f>UPPER(TEXT(MONTH(CHPP_DELAY[[#This Row],[DATE]])*29,"mmm"))</f>
        <v>JAN</v>
      </c>
      <c r="D1486" s="27">
        <f>YEAR(CHPP_DELAY[[#This Row],[DATE]])</f>
        <v>1900</v>
      </c>
      <c r="E1486" s="11">
        <f>(CHPP_DELAY[[#This Row],[START]]-CHPP_DELAY[[#This Row],[STOP]])*24</f>
        <v>0</v>
      </c>
      <c r="F1486" s="14" t="str" cm="1">
        <f t="array" ref="F1486">_xlfn.IFNA(_xlfn.IFS(CHPP_DELAY[[#This Row],[SCH MTN]]&lt;&gt;"","Scheduled",CHPP_DELAY[[#This Row],[UNSCH MTN]]&lt;&gt;"","Unscheduled"),"")</f>
        <v/>
      </c>
      <c r="G1486" s="26">
        <f>24*(DAY(EOMONTH(CHPP_DELAY[[#This Row],[DATE]],0)))</f>
        <v>744</v>
      </c>
      <c r="H1486" s="14">
        <v>0.85</v>
      </c>
      <c r="I1486" s="14">
        <v>0.9</v>
      </c>
      <c r="J1486" s="14"/>
      <c r="K1486" s="14"/>
      <c r="L1486" s="3"/>
      <c r="M1486" s="6"/>
      <c r="N1486" s="6"/>
      <c r="Q1486" s="19"/>
      <c r="AA1486" t="str" cm="1">
        <f t="array" ref="AA1486">_xlfn.IFS(AND(CHPP_DELAY[[#This Row],[Column1]]="",CHPP_DELAY[[#This Row],[Column2]]=""),"",CHPP_DELAY[[#This Row],[Column1]]&lt;&gt;"",CHPP_DELAY[[#This Row],[Column1]],CHPP_DELAY[[#This Row],[Column2]]&lt;&gt;"",CHPP_DELAY[[#This Row],[Column2]])</f>
        <v/>
      </c>
    </row>
    <row r="1487" spans="2:27" x14ac:dyDescent="0.25">
      <c r="B1487" s="7">
        <f>_xlfn.ISOWEEKNUM(CHPP_DELAY[[#This Row],[DATE]])</f>
        <v>52</v>
      </c>
      <c r="C1487" s="2" t="str">
        <f>UPPER(TEXT(MONTH(CHPP_DELAY[[#This Row],[DATE]])*29,"mmm"))</f>
        <v>JAN</v>
      </c>
      <c r="D1487" s="27">
        <f>YEAR(CHPP_DELAY[[#This Row],[DATE]])</f>
        <v>1900</v>
      </c>
      <c r="E1487" s="11">
        <f>(CHPP_DELAY[[#This Row],[START]]-CHPP_DELAY[[#This Row],[STOP]])*24</f>
        <v>0</v>
      </c>
      <c r="F1487" s="14" t="str" cm="1">
        <f t="array" ref="F1487">_xlfn.IFNA(_xlfn.IFS(CHPP_DELAY[[#This Row],[SCH MTN]]&lt;&gt;"","Scheduled",CHPP_DELAY[[#This Row],[UNSCH MTN]]&lt;&gt;"","Unscheduled"),"")</f>
        <v/>
      </c>
      <c r="G1487" s="26">
        <f>24*(DAY(EOMONTH(CHPP_DELAY[[#This Row],[DATE]],0)))</f>
        <v>744</v>
      </c>
      <c r="H1487" s="14">
        <v>0.85</v>
      </c>
      <c r="I1487" s="14">
        <v>0.9</v>
      </c>
      <c r="J1487" s="14"/>
      <c r="K1487" s="14"/>
      <c r="L1487" s="3"/>
      <c r="M1487" s="6"/>
      <c r="N1487" s="6"/>
      <c r="Q1487" s="19"/>
      <c r="AA1487" t="str" cm="1">
        <f t="array" ref="AA1487">_xlfn.IFS(AND(CHPP_DELAY[[#This Row],[Column1]]="",CHPP_DELAY[[#This Row],[Column2]]=""),"",CHPP_DELAY[[#This Row],[Column1]]&lt;&gt;"",CHPP_DELAY[[#This Row],[Column1]],CHPP_DELAY[[#This Row],[Column2]]&lt;&gt;"",CHPP_DELAY[[#This Row],[Column2]])</f>
        <v/>
      </c>
    </row>
    <row r="1488" spans="2:27" x14ac:dyDescent="0.25">
      <c r="B1488" s="7">
        <f>_xlfn.ISOWEEKNUM(CHPP_DELAY[[#This Row],[DATE]])</f>
        <v>52</v>
      </c>
      <c r="C1488" s="2" t="str">
        <f>UPPER(TEXT(MONTH(CHPP_DELAY[[#This Row],[DATE]])*29,"mmm"))</f>
        <v>JAN</v>
      </c>
      <c r="D1488" s="27">
        <f>YEAR(CHPP_DELAY[[#This Row],[DATE]])</f>
        <v>1900</v>
      </c>
      <c r="E1488" s="11">
        <f>(CHPP_DELAY[[#This Row],[START]]-CHPP_DELAY[[#This Row],[STOP]])*24</f>
        <v>0</v>
      </c>
      <c r="F1488" s="14" t="str" cm="1">
        <f t="array" ref="F1488">_xlfn.IFNA(_xlfn.IFS(CHPP_DELAY[[#This Row],[SCH MTN]]&lt;&gt;"","Scheduled",CHPP_DELAY[[#This Row],[UNSCH MTN]]&lt;&gt;"","Unscheduled"),"")</f>
        <v/>
      </c>
      <c r="G1488" s="26">
        <f>24*(DAY(EOMONTH(CHPP_DELAY[[#This Row],[DATE]],0)))</f>
        <v>744</v>
      </c>
      <c r="H1488" s="14">
        <v>0.85</v>
      </c>
      <c r="I1488" s="14">
        <v>0.9</v>
      </c>
      <c r="J1488" s="14"/>
      <c r="K1488" s="14"/>
      <c r="L1488" s="3"/>
      <c r="M1488" s="6"/>
      <c r="N1488" s="6"/>
      <c r="Q1488" s="19"/>
      <c r="AA1488" t="str" cm="1">
        <f t="array" ref="AA1488">_xlfn.IFS(AND(CHPP_DELAY[[#This Row],[Column1]]="",CHPP_DELAY[[#This Row],[Column2]]=""),"",CHPP_DELAY[[#This Row],[Column1]]&lt;&gt;"",CHPP_DELAY[[#This Row],[Column1]],CHPP_DELAY[[#This Row],[Column2]]&lt;&gt;"",CHPP_DELAY[[#This Row],[Column2]])</f>
        <v/>
      </c>
    </row>
    <row r="1489" spans="2:27" x14ac:dyDescent="0.25">
      <c r="B1489" s="7">
        <f>_xlfn.ISOWEEKNUM(CHPP_DELAY[[#This Row],[DATE]])</f>
        <v>52</v>
      </c>
      <c r="C1489" s="2" t="str">
        <f>UPPER(TEXT(MONTH(CHPP_DELAY[[#This Row],[DATE]])*29,"mmm"))</f>
        <v>JAN</v>
      </c>
      <c r="D1489" s="27">
        <f>YEAR(CHPP_DELAY[[#This Row],[DATE]])</f>
        <v>1900</v>
      </c>
      <c r="E1489" s="11">
        <f>(CHPP_DELAY[[#This Row],[START]]-CHPP_DELAY[[#This Row],[STOP]])*24</f>
        <v>0</v>
      </c>
      <c r="F1489" s="14" t="str" cm="1">
        <f t="array" ref="F1489">_xlfn.IFNA(_xlfn.IFS(CHPP_DELAY[[#This Row],[SCH MTN]]&lt;&gt;"","Scheduled",CHPP_DELAY[[#This Row],[UNSCH MTN]]&lt;&gt;"","Unscheduled"),"")</f>
        <v/>
      </c>
      <c r="G1489" s="26">
        <f>24*(DAY(EOMONTH(CHPP_DELAY[[#This Row],[DATE]],0)))</f>
        <v>744</v>
      </c>
      <c r="H1489" s="14">
        <v>0.85</v>
      </c>
      <c r="I1489" s="14">
        <v>0.9</v>
      </c>
      <c r="J1489" s="14"/>
      <c r="K1489" s="14"/>
      <c r="L1489" s="3"/>
      <c r="M1489" s="6"/>
      <c r="N1489" s="6"/>
      <c r="Q1489" s="19"/>
      <c r="AA1489" t="str" cm="1">
        <f t="array" ref="AA1489">_xlfn.IFS(AND(CHPP_DELAY[[#This Row],[Column1]]="",CHPP_DELAY[[#This Row],[Column2]]=""),"",CHPP_DELAY[[#This Row],[Column1]]&lt;&gt;"",CHPP_DELAY[[#This Row],[Column1]],CHPP_DELAY[[#This Row],[Column2]]&lt;&gt;"",CHPP_DELAY[[#This Row],[Column2]])</f>
        <v/>
      </c>
    </row>
    <row r="1490" spans="2:27" x14ac:dyDescent="0.25">
      <c r="B1490" s="7">
        <f>_xlfn.ISOWEEKNUM(CHPP_DELAY[[#This Row],[DATE]])</f>
        <v>52</v>
      </c>
      <c r="C1490" s="2" t="str">
        <f>UPPER(TEXT(MONTH(CHPP_DELAY[[#This Row],[DATE]])*29,"mmm"))</f>
        <v>JAN</v>
      </c>
      <c r="D1490" s="27">
        <f>YEAR(CHPP_DELAY[[#This Row],[DATE]])</f>
        <v>1900</v>
      </c>
      <c r="E1490" s="11">
        <f>(CHPP_DELAY[[#This Row],[START]]-CHPP_DELAY[[#This Row],[STOP]])*24</f>
        <v>0</v>
      </c>
      <c r="F1490" s="14" t="str" cm="1">
        <f t="array" ref="F1490">_xlfn.IFNA(_xlfn.IFS(CHPP_DELAY[[#This Row],[SCH MTN]]&lt;&gt;"","Scheduled",CHPP_DELAY[[#This Row],[UNSCH MTN]]&lt;&gt;"","Unscheduled"),"")</f>
        <v/>
      </c>
      <c r="G1490" s="26">
        <f>24*(DAY(EOMONTH(CHPP_DELAY[[#This Row],[DATE]],0)))</f>
        <v>744</v>
      </c>
      <c r="H1490" s="14">
        <v>0.85</v>
      </c>
      <c r="I1490" s="14">
        <v>0.9</v>
      </c>
      <c r="J1490" s="14"/>
      <c r="K1490" s="14"/>
      <c r="L1490" s="3"/>
      <c r="M1490" s="6"/>
      <c r="N1490" s="6"/>
      <c r="Q1490" s="19"/>
      <c r="AA1490" t="str" cm="1">
        <f t="array" ref="AA1490">_xlfn.IFS(AND(CHPP_DELAY[[#This Row],[Column1]]="",CHPP_DELAY[[#This Row],[Column2]]=""),"",CHPP_DELAY[[#This Row],[Column1]]&lt;&gt;"",CHPP_DELAY[[#This Row],[Column1]],CHPP_DELAY[[#This Row],[Column2]]&lt;&gt;"",CHPP_DELAY[[#This Row],[Column2]])</f>
        <v/>
      </c>
    </row>
    <row r="1491" spans="2:27" x14ac:dyDescent="0.25">
      <c r="B1491" s="7">
        <f>_xlfn.ISOWEEKNUM(CHPP_DELAY[[#This Row],[DATE]])</f>
        <v>52</v>
      </c>
      <c r="C1491" s="2" t="str">
        <f>UPPER(TEXT(MONTH(CHPP_DELAY[[#This Row],[DATE]])*29,"mmm"))</f>
        <v>JAN</v>
      </c>
      <c r="D1491" s="27">
        <f>YEAR(CHPP_DELAY[[#This Row],[DATE]])</f>
        <v>1900</v>
      </c>
      <c r="E1491" s="11">
        <f>(CHPP_DELAY[[#This Row],[START]]-CHPP_DELAY[[#This Row],[STOP]])*24</f>
        <v>0</v>
      </c>
      <c r="F1491" s="14" t="str" cm="1">
        <f t="array" ref="F1491">_xlfn.IFNA(_xlfn.IFS(CHPP_DELAY[[#This Row],[SCH MTN]]&lt;&gt;"","Scheduled",CHPP_DELAY[[#This Row],[UNSCH MTN]]&lt;&gt;"","Unscheduled"),"")</f>
        <v/>
      </c>
      <c r="G1491" s="26">
        <f>24*(DAY(EOMONTH(CHPP_DELAY[[#This Row],[DATE]],0)))</f>
        <v>744</v>
      </c>
      <c r="H1491" s="14">
        <v>0.85</v>
      </c>
      <c r="I1491" s="14">
        <v>0.9</v>
      </c>
      <c r="J1491" s="14"/>
      <c r="K1491" s="14"/>
      <c r="L1491" s="3"/>
      <c r="M1491" s="6"/>
      <c r="N1491" s="6"/>
      <c r="Q1491" s="19"/>
      <c r="AA1491" t="str" cm="1">
        <f t="array" ref="AA1491">_xlfn.IFS(AND(CHPP_DELAY[[#This Row],[Column1]]="",CHPP_DELAY[[#This Row],[Column2]]=""),"",CHPP_DELAY[[#This Row],[Column1]]&lt;&gt;"",CHPP_DELAY[[#This Row],[Column1]],CHPP_DELAY[[#This Row],[Column2]]&lt;&gt;"",CHPP_DELAY[[#This Row],[Column2]])</f>
        <v/>
      </c>
    </row>
    <row r="1492" spans="2:27" x14ac:dyDescent="0.25">
      <c r="B1492" s="7">
        <f>_xlfn.ISOWEEKNUM(CHPP_DELAY[[#This Row],[DATE]])</f>
        <v>52</v>
      </c>
      <c r="C1492" s="2" t="str">
        <f>UPPER(TEXT(MONTH(CHPP_DELAY[[#This Row],[DATE]])*29,"mmm"))</f>
        <v>JAN</v>
      </c>
      <c r="D1492" s="27">
        <f>YEAR(CHPP_DELAY[[#This Row],[DATE]])</f>
        <v>1900</v>
      </c>
      <c r="E1492" s="11">
        <f>(CHPP_DELAY[[#This Row],[START]]-CHPP_DELAY[[#This Row],[STOP]])*24</f>
        <v>0</v>
      </c>
      <c r="F1492" s="14" t="str" cm="1">
        <f t="array" ref="F1492">_xlfn.IFNA(_xlfn.IFS(CHPP_DELAY[[#This Row],[SCH MTN]]&lt;&gt;"","Scheduled",CHPP_DELAY[[#This Row],[UNSCH MTN]]&lt;&gt;"","Unscheduled"),"")</f>
        <v/>
      </c>
      <c r="G1492" s="26">
        <f>24*(DAY(EOMONTH(CHPP_DELAY[[#This Row],[DATE]],0)))</f>
        <v>744</v>
      </c>
      <c r="H1492" s="14">
        <v>0.85</v>
      </c>
      <c r="I1492" s="14">
        <v>0.9</v>
      </c>
      <c r="J1492" s="14"/>
      <c r="K1492" s="14"/>
      <c r="L1492" s="3"/>
      <c r="M1492" s="6"/>
      <c r="N1492" s="6"/>
      <c r="Q1492" s="19"/>
      <c r="AA1492" t="str" cm="1">
        <f t="array" ref="AA1492">_xlfn.IFS(AND(CHPP_DELAY[[#This Row],[Column1]]="",CHPP_DELAY[[#This Row],[Column2]]=""),"",CHPP_DELAY[[#This Row],[Column1]]&lt;&gt;"",CHPP_DELAY[[#This Row],[Column1]],CHPP_DELAY[[#This Row],[Column2]]&lt;&gt;"",CHPP_DELAY[[#This Row],[Column2]])</f>
        <v/>
      </c>
    </row>
    <row r="1493" spans="2:27" x14ac:dyDescent="0.25">
      <c r="B1493" s="7">
        <f>_xlfn.ISOWEEKNUM(CHPP_DELAY[[#This Row],[DATE]])</f>
        <v>52</v>
      </c>
      <c r="C1493" s="2" t="str">
        <f>UPPER(TEXT(MONTH(CHPP_DELAY[[#This Row],[DATE]])*29,"mmm"))</f>
        <v>JAN</v>
      </c>
      <c r="D1493" s="27">
        <f>YEAR(CHPP_DELAY[[#This Row],[DATE]])</f>
        <v>1900</v>
      </c>
      <c r="E1493" s="11">
        <f>(CHPP_DELAY[[#This Row],[START]]-CHPP_DELAY[[#This Row],[STOP]])*24</f>
        <v>0</v>
      </c>
      <c r="F1493" s="14" t="str" cm="1">
        <f t="array" ref="F1493">_xlfn.IFNA(_xlfn.IFS(CHPP_DELAY[[#This Row],[SCH MTN]]&lt;&gt;"","Scheduled",CHPP_DELAY[[#This Row],[UNSCH MTN]]&lt;&gt;"","Unscheduled"),"")</f>
        <v/>
      </c>
      <c r="G1493" s="26">
        <f>24*(DAY(EOMONTH(CHPP_DELAY[[#This Row],[DATE]],0)))</f>
        <v>744</v>
      </c>
      <c r="H1493" s="14">
        <v>0.85</v>
      </c>
      <c r="I1493" s="14">
        <v>0.9</v>
      </c>
      <c r="J1493" s="14"/>
      <c r="K1493" s="14"/>
      <c r="L1493" s="3"/>
      <c r="M1493" s="6"/>
      <c r="N1493" s="6"/>
      <c r="Q1493" s="19"/>
      <c r="AA1493" t="str" cm="1">
        <f t="array" ref="AA1493">_xlfn.IFS(AND(CHPP_DELAY[[#This Row],[Column1]]="",CHPP_DELAY[[#This Row],[Column2]]=""),"",CHPP_DELAY[[#This Row],[Column1]]&lt;&gt;"",CHPP_DELAY[[#This Row],[Column1]],CHPP_DELAY[[#This Row],[Column2]]&lt;&gt;"",CHPP_DELAY[[#This Row],[Column2]])</f>
        <v/>
      </c>
    </row>
    <row r="1494" spans="2:27" x14ac:dyDescent="0.25">
      <c r="B1494" s="7">
        <f>_xlfn.ISOWEEKNUM(CHPP_DELAY[[#This Row],[DATE]])</f>
        <v>52</v>
      </c>
      <c r="C1494" s="2" t="str">
        <f>UPPER(TEXT(MONTH(CHPP_DELAY[[#This Row],[DATE]])*29,"mmm"))</f>
        <v>JAN</v>
      </c>
      <c r="D1494" s="27">
        <f>YEAR(CHPP_DELAY[[#This Row],[DATE]])</f>
        <v>1900</v>
      </c>
      <c r="E1494" s="11">
        <f>(CHPP_DELAY[[#This Row],[START]]-CHPP_DELAY[[#This Row],[STOP]])*24</f>
        <v>0</v>
      </c>
      <c r="F1494" s="14" t="str" cm="1">
        <f t="array" ref="F1494">_xlfn.IFNA(_xlfn.IFS(CHPP_DELAY[[#This Row],[SCH MTN]]&lt;&gt;"","Scheduled",CHPP_DELAY[[#This Row],[UNSCH MTN]]&lt;&gt;"","Unscheduled"),"")</f>
        <v/>
      </c>
      <c r="G1494" s="26">
        <f>24*(DAY(EOMONTH(CHPP_DELAY[[#This Row],[DATE]],0)))</f>
        <v>744</v>
      </c>
      <c r="H1494" s="14">
        <v>0.85</v>
      </c>
      <c r="I1494" s="14">
        <v>0.9</v>
      </c>
      <c r="J1494" s="14"/>
      <c r="K1494" s="14"/>
      <c r="L1494" s="3"/>
      <c r="M1494" s="6"/>
      <c r="N1494" s="6"/>
      <c r="Q1494" s="19"/>
      <c r="AA1494" t="str" cm="1">
        <f t="array" ref="AA1494">_xlfn.IFS(AND(CHPP_DELAY[[#This Row],[Column1]]="",CHPP_DELAY[[#This Row],[Column2]]=""),"",CHPP_DELAY[[#This Row],[Column1]]&lt;&gt;"",CHPP_DELAY[[#This Row],[Column1]],CHPP_DELAY[[#This Row],[Column2]]&lt;&gt;"",CHPP_DELAY[[#This Row],[Column2]])</f>
        <v/>
      </c>
    </row>
    <row r="1495" spans="2:27" x14ac:dyDescent="0.25">
      <c r="B1495" s="7">
        <f>_xlfn.ISOWEEKNUM(CHPP_DELAY[[#This Row],[DATE]])</f>
        <v>52</v>
      </c>
      <c r="C1495" s="2" t="str">
        <f>UPPER(TEXT(MONTH(CHPP_DELAY[[#This Row],[DATE]])*29,"mmm"))</f>
        <v>JAN</v>
      </c>
      <c r="D1495" s="27">
        <f>YEAR(CHPP_DELAY[[#This Row],[DATE]])</f>
        <v>1900</v>
      </c>
      <c r="E1495" s="11">
        <f>(CHPP_DELAY[[#This Row],[START]]-CHPP_DELAY[[#This Row],[STOP]])*24</f>
        <v>0</v>
      </c>
      <c r="F1495" s="14" t="str" cm="1">
        <f t="array" ref="F1495">_xlfn.IFNA(_xlfn.IFS(CHPP_DELAY[[#This Row],[SCH MTN]]&lt;&gt;"","Scheduled",CHPP_DELAY[[#This Row],[UNSCH MTN]]&lt;&gt;"","Unscheduled"),"")</f>
        <v/>
      </c>
      <c r="G1495" s="26">
        <f>24*(DAY(EOMONTH(CHPP_DELAY[[#This Row],[DATE]],0)))</f>
        <v>744</v>
      </c>
      <c r="H1495" s="14">
        <v>0.85</v>
      </c>
      <c r="I1495" s="14">
        <v>0.9</v>
      </c>
      <c r="J1495" s="14"/>
      <c r="K1495" s="14"/>
      <c r="L1495" s="3"/>
      <c r="M1495" s="6"/>
      <c r="N1495" s="6"/>
      <c r="Q1495" s="19"/>
      <c r="AA1495" t="str" cm="1">
        <f t="array" ref="AA1495">_xlfn.IFS(AND(CHPP_DELAY[[#This Row],[Column1]]="",CHPP_DELAY[[#This Row],[Column2]]=""),"",CHPP_DELAY[[#This Row],[Column1]]&lt;&gt;"",CHPP_DELAY[[#This Row],[Column1]],CHPP_DELAY[[#This Row],[Column2]]&lt;&gt;"",CHPP_DELAY[[#This Row],[Column2]])</f>
        <v/>
      </c>
    </row>
    <row r="1496" spans="2:27" x14ac:dyDescent="0.25">
      <c r="B1496" s="7">
        <f>_xlfn.ISOWEEKNUM(CHPP_DELAY[[#This Row],[DATE]])</f>
        <v>52</v>
      </c>
      <c r="C1496" s="2" t="str">
        <f>UPPER(TEXT(MONTH(CHPP_DELAY[[#This Row],[DATE]])*29,"mmm"))</f>
        <v>JAN</v>
      </c>
      <c r="D1496" s="27">
        <f>YEAR(CHPP_DELAY[[#This Row],[DATE]])</f>
        <v>1900</v>
      </c>
      <c r="E1496" s="11">
        <f>(CHPP_DELAY[[#This Row],[START]]-CHPP_DELAY[[#This Row],[STOP]])*24</f>
        <v>0</v>
      </c>
      <c r="F1496" s="14" t="str" cm="1">
        <f t="array" ref="F1496">_xlfn.IFNA(_xlfn.IFS(CHPP_DELAY[[#This Row],[SCH MTN]]&lt;&gt;"","Scheduled",CHPP_DELAY[[#This Row],[UNSCH MTN]]&lt;&gt;"","Unscheduled"),"")</f>
        <v/>
      </c>
      <c r="G1496" s="26">
        <f>24*(DAY(EOMONTH(CHPP_DELAY[[#This Row],[DATE]],0)))</f>
        <v>744</v>
      </c>
      <c r="H1496" s="14">
        <v>0.85</v>
      </c>
      <c r="I1496" s="14">
        <v>0.9</v>
      </c>
      <c r="J1496" s="14"/>
      <c r="K1496" s="14"/>
      <c r="L1496" s="3"/>
      <c r="M1496" s="6"/>
      <c r="N1496" s="6"/>
      <c r="Q1496" s="19"/>
      <c r="AA1496" t="str" cm="1">
        <f t="array" ref="AA1496">_xlfn.IFS(AND(CHPP_DELAY[[#This Row],[Column1]]="",CHPP_DELAY[[#This Row],[Column2]]=""),"",CHPP_DELAY[[#This Row],[Column1]]&lt;&gt;"",CHPP_DELAY[[#This Row],[Column1]],CHPP_DELAY[[#This Row],[Column2]]&lt;&gt;"",CHPP_DELAY[[#This Row],[Column2]])</f>
        <v/>
      </c>
    </row>
    <row r="1497" spans="2:27" x14ac:dyDescent="0.25">
      <c r="B1497" s="7">
        <f>_xlfn.ISOWEEKNUM(CHPP_DELAY[[#This Row],[DATE]])</f>
        <v>52</v>
      </c>
      <c r="C1497" s="2" t="str">
        <f>UPPER(TEXT(MONTH(CHPP_DELAY[[#This Row],[DATE]])*29,"mmm"))</f>
        <v>JAN</v>
      </c>
      <c r="D1497" s="27">
        <f>YEAR(CHPP_DELAY[[#This Row],[DATE]])</f>
        <v>1900</v>
      </c>
      <c r="E1497" s="11">
        <f>(CHPP_DELAY[[#This Row],[START]]-CHPP_DELAY[[#This Row],[STOP]])*24</f>
        <v>0</v>
      </c>
      <c r="F1497" s="14" t="str" cm="1">
        <f t="array" ref="F1497">_xlfn.IFNA(_xlfn.IFS(CHPP_DELAY[[#This Row],[SCH MTN]]&lt;&gt;"","Scheduled",CHPP_DELAY[[#This Row],[UNSCH MTN]]&lt;&gt;"","Unscheduled"),"")</f>
        <v/>
      </c>
      <c r="G1497" s="26">
        <f>24*(DAY(EOMONTH(CHPP_DELAY[[#This Row],[DATE]],0)))</f>
        <v>744</v>
      </c>
      <c r="H1497" s="14">
        <v>0.85</v>
      </c>
      <c r="I1497" s="14">
        <v>0.9</v>
      </c>
      <c r="J1497" s="14"/>
      <c r="K1497" s="14"/>
      <c r="L1497" s="3"/>
      <c r="M1497" s="6"/>
      <c r="N1497" s="6"/>
      <c r="Q1497" s="19"/>
      <c r="AA1497" t="str" cm="1">
        <f t="array" ref="AA1497">_xlfn.IFS(AND(CHPP_DELAY[[#This Row],[Column1]]="",CHPP_DELAY[[#This Row],[Column2]]=""),"",CHPP_DELAY[[#This Row],[Column1]]&lt;&gt;"",CHPP_DELAY[[#This Row],[Column1]],CHPP_DELAY[[#This Row],[Column2]]&lt;&gt;"",CHPP_DELAY[[#This Row],[Column2]])</f>
        <v/>
      </c>
    </row>
    <row r="1498" spans="2:27" x14ac:dyDescent="0.25">
      <c r="B1498" s="7">
        <f>_xlfn.ISOWEEKNUM(CHPP_DELAY[[#This Row],[DATE]])</f>
        <v>52</v>
      </c>
      <c r="C1498" s="2" t="str">
        <f>UPPER(TEXT(MONTH(CHPP_DELAY[[#This Row],[DATE]])*29,"mmm"))</f>
        <v>JAN</v>
      </c>
      <c r="D1498" s="27">
        <f>YEAR(CHPP_DELAY[[#This Row],[DATE]])</f>
        <v>1900</v>
      </c>
      <c r="E1498" s="11">
        <f>(CHPP_DELAY[[#This Row],[START]]-CHPP_DELAY[[#This Row],[STOP]])*24</f>
        <v>0</v>
      </c>
      <c r="F1498" s="14" t="str" cm="1">
        <f t="array" ref="F1498">_xlfn.IFNA(_xlfn.IFS(CHPP_DELAY[[#This Row],[SCH MTN]]&lt;&gt;"","Scheduled",CHPP_DELAY[[#This Row],[UNSCH MTN]]&lt;&gt;"","Unscheduled"),"")</f>
        <v/>
      </c>
      <c r="G1498" s="26">
        <f>24*(DAY(EOMONTH(CHPP_DELAY[[#This Row],[DATE]],0)))</f>
        <v>744</v>
      </c>
      <c r="H1498" s="14">
        <v>0.85</v>
      </c>
      <c r="I1498" s="14">
        <v>0.9</v>
      </c>
      <c r="J1498" s="14"/>
      <c r="K1498" s="14"/>
      <c r="L1498" s="3"/>
      <c r="M1498" s="6"/>
      <c r="N1498" s="6"/>
      <c r="Q1498" s="19"/>
      <c r="AA1498" t="str" cm="1">
        <f t="array" ref="AA1498">_xlfn.IFS(AND(CHPP_DELAY[[#This Row],[Column1]]="",CHPP_DELAY[[#This Row],[Column2]]=""),"",CHPP_DELAY[[#This Row],[Column1]]&lt;&gt;"",CHPP_DELAY[[#This Row],[Column1]],CHPP_DELAY[[#This Row],[Column2]]&lt;&gt;"",CHPP_DELAY[[#This Row],[Column2]])</f>
        <v/>
      </c>
    </row>
    <row r="1499" spans="2:27" x14ac:dyDescent="0.25">
      <c r="B1499" s="7">
        <f>_xlfn.ISOWEEKNUM(CHPP_DELAY[[#This Row],[DATE]])</f>
        <v>52</v>
      </c>
      <c r="C1499" s="2" t="str">
        <f>UPPER(TEXT(MONTH(CHPP_DELAY[[#This Row],[DATE]])*29,"mmm"))</f>
        <v>JAN</v>
      </c>
      <c r="D1499" s="27">
        <f>YEAR(CHPP_DELAY[[#This Row],[DATE]])</f>
        <v>1900</v>
      </c>
      <c r="E1499" s="11">
        <f>(CHPP_DELAY[[#This Row],[START]]-CHPP_DELAY[[#This Row],[STOP]])*24</f>
        <v>0</v>
      </c>
      <c r="F1499" s="14" t="str" cm="1">
        <f t="array" ref="F1499">_xlfn.IFNA(_xlfn.IFS(CHPP_DELAY[[#This Row],[SCH MTN]]&lt;&gt;"","Scheduled",CHPP_DELAY[[#This Row],[UNSCH MTN]]&lt;&gt;"","Unscheduled"),"")</f>
        <v/>
      </c>
      <c r="G1499" s="26">
        <f>24*(DAY(EOMONTH(CHPP_DELAY[[#This Row],[DATE]],0)))</f>
        <v>744</v>
      </c>
      <c r="H1499" s="14">
        <v>0.85</v>
      </c>
      <c r="I1499" s="14">
        <v>0.9</v>
      </c>
      <c r="J1499" s="14"/>
      <c r="K1499" s="14"/>
      <c r="L1499" s="3"/>
      <c r="M1499" s="6"/>
      <c r="N1499" s="6"/>
      <c r="Q1499" s="19"/>
      <c r="AA1499" t="str" cm="1">
        <f t="array" ref="AA1499">_xlfn.IFS(AND(CHPP_DELAY[[#This Row],[Column1]]="",CHPP_DELAY[[#This Row],[Column2]]=""),"",CHPP_DELAY[[#This Row],[Column1]]&lt;&gt;"",CHPP_DELAY[[#This Row],[Column1]],CHPP_DELAY[[#This Row],[Column2]]&lt;&gt;"",CHPP_DELAY[[#This Row],[Column2]])</f>
        <v/>
      </c>
    </row>
    <row r="1500" spans="2:27" x14ac:dyDescent="0.25">
      <c r="B1500" s="7">
        <f>_xlfn.ISOWEEKNUM(CHPP_DELAY[[#This Row],[DATE]])</f>
        <v>52</v>
      </c>
      <c r="C1500" s="2" t="str">
        <f>UPPER(TEXT(MONTH(CHPP_DELAY[[#This Row],[DATE]])*29,"mmm"))</f>
        <v>JAN</v>
      </c>
      <c r="D1500" s="27">
        <f>YEAR(CHPP_DELAY[[#This Row],[DATE]])</f>
        <v>1900</v>
      </c>
      <c r="E1500" s="11">
        <f>(CHPP_DELAY[[#This Row],[START]]-CHPP_DELAY[[#This Row],[STOP]])*24</f>
        <v>0</v>
      </c>
      <c r="F1500" s="14" t="str" cm="1">
        <f t="array" ref="F1500">_xlfn.IFNA(_xlfn.IFS(CHPP_DELAY[[#This Row],[SCH MTN]]&lt;&gt;"","Scheduled",CHPP_DELAY[[#This Row],[UNSCH MTN]]&lt;&gt;"","Unscheduled"),"")</f>
        <v/>
      </c>
      <c r="G1500" s="26">
        <f>24*(DAY(EOMONTH(CHPP_DELAY[[#This Row],[DATE]],0)))</f>
        <v>744</v>
      </c>
      <c r="H1500" s="14">
        <v>0.85</v>
      </c>
      <c r="I1500" s="14">
        <v>0.9</v>
      </c>
      <c r="J1500" s="14"/>
      <c r="K1500" s="14"/>
      <c r="L1500" s="3"/>
      <c r="M1500" s="6"/>
      <c r="N1500" s="6"/>
      <c r="Q1500" s="19"/>
      <c r="AA1500" t="str" cm="1">
        <f t="array" ref="AA1500">_xlfn.IFS(AND(CHPP_DELAY[[#This Row],[Column1]]="",CHPP_DELAY[[#This Row],[Column2]]=""),"",CHPP_DELAY[[#This Row],[Column1]]&lt;&gt;"",CHPP_DELAY[[#This Row],[Column1]],CHPP_DELAY[[#This Row],[Column2]]&lt;&gt;"",CHPP_DELAY[[#This Row],[Column2]])</f>
        <v/>
      </c>
    </row>
    <row r="1501" spans="2:27" x14ac:dyDescent="0.25">
      <c r="B1501" s="7">
        <f>_xlfn.ISOWEEKNUM(CHPP_DELAY[[#This Row],[DATE]])</f>
        <v>52</v>
      </c>
      <c r="C1501" s="2" t="str">
        <f>UPPER(TEXT(MONTH(CHPP_DELAY[[#This Row],[DATE]])*29,"mmm"))</f>
        <v>JAN</v>
      </c>
      <c r="D1501" s="27">
        <f>YEAR(CHPP_DELAY[[#This Row],[DATE]])</f>
        <v>1900</v>
      </c>
      <c r="E1501" s="11">
        <f>(CHPP_DELAY[[#This Row],[START]]-CHPP_DELAY[[#This Row],[STOP]])*24</f>
        <v>0</v>
      </c>
      <c r="F1501" s="14" t="str" cm="1">
        <f t="array" ref="F1501">_xlfn.IFNA(_xlfn.IFS(CHPP_DELAY[[#This Row],[SCH MTN]]&lt;&gt;"","Scheduled",CHPP_DELAY[[#This Row],[UNSCH MTN]]&lt;&gt;"","Unscheduled"),"")</f>
        <v/>
      </c>
      <c r="G1501" s="26">
        <f>24*(DAY(EOMONTH(CHPP_DELAY[[#This Row],[DATE]],0)))</f>
        <v>744</v>
      </c>
      <c r="H1501" s="14">
        <v>0.85</v>
      </c>
      <c r="I1501" s="14">
        <v>0.9</v>
      </c>
      <c r="J1501" s="14"/>
      <c r="K1501" s="14"/>
      <c r="L1501" s="3"/>
      <c r="M1501" s="6"/>
      <c r="N1501" s="6"/>
      <c r="Q1501" s="19"/>
      <c r="AA1501" t="str" cm="1">
        <f t="array" ref="AA1501">_xlfn.IFS(AND(CHPP_DELAY[[#This Row],[Column1]]="",CHPP_DELAY[[#This Row],[Column2]]=""),"",CHPP_DELAY[[#This Row],[Column1]]&lt;&gt;"",CHPP_DELAY[[#This Row],[Column1]],CHPP_DELAY[[#This Row],[Column2]]&lt;&gt;"",CHPP_DELAY[[#This Row],[Column2]])</f>
        <v/>
      </c>
    </row>
    <row r="1502" spans="2:27" x14ac:dyDescent="0.25">
      <c r="B1502" s="7">
        <f>_xlfn.ISOWEEKNUM(CHPP_DELAY[[#This Row],[DATE]])</f>
        <v>52</v>
      </c>
      <c r="C1502" s="2" t="str">
        <f>UPPER(TEXT(MONTH(CHPP_DELAY[[#This Row],[DATE]])*29,"mmm"))</f>
        <v>JAN</v>
      </c>
      <c r="D1502" s="27">
        <f>YEAR(CHPP_DELAY[[#This Row],[DATE]])</f>
        <v>1900</v>
      </c>
      <c r="E1502" s="11">
        <f>(CHPP_DELAY[[#This Row],[START]]-CHPP_DELAY[[#This Row],[STOP]])*24</f>
        <v>0</v>
      </c>
      <c r="F1502" s="14" t="str" cm="1">
        <f t="array" ref="F1502">_xlfn.IFNA(_xlfn.IFS(CHPP_DELAY[[#This Row],[SCH MTN]]&lt;&gt;"","Scheduled",CHPP_DELAY[[#This Row],[UNSCH MTN]]&lt;&gt;"","Unscheduled"),"")</f>
        <v/>
      </c>
      <c r="G1502" s="26">
        <f>24*(DAY(EOMONTH(CHPP_DELAY[[#This Row],[DATE]],0)))</f>
        <v>744</v>
      </c>
      <c r="H1502" s="14">
        <v>0.85</v>
      </c>
      <c r="I1502" s="14">
        <v>0.9</v>
      </c>
      <c r="J1502" s="14"/>
      <c r="K1502" s="14"/>
      <c r="L1502" s="3"/>
      <c r="M1502" s="6"/>
      <c r="N1502" s="6"/>
      <c r="Q1502" s="19"/>
      <c r="AA1502" t="str" cm="1">
        <f t="array" ref="AA1502">_xlfn.IFS(AND(CHPP_DELAY[[#This Row],[Column1]]="",CHPP_DELAY[[#This Row],[Column2]]=""),"",CHPP_DELAY[[#This Row],[Column1]]&lt;&gt;"",CHPP_DELAY[[#This Row],[Column1]],CHPP_DELAY[[#This Row],[Column2]]&lt;&gt;"",CHPP_DELAY[[#This Row],[Column2]])</f>
        <v/>
      </c>
    </row>
    <row r="1503" spans="2:27" x14ac:dyDescent="0.25">
      <c r="B1503" s="7">
        <f>_xlfn.ISOWEEKNUM(CHPP_DELAY[[#This Row],[DATE]])</f>
        <v>52</v>
      </c>
      <c r="C1503" s="2" t="str">
        <f>UPPER(TEXT(MONTH(CHPP_DELAY[[#This Row],[DATE]])*29,"mmm"))</f>
        <v>JAN</v>
      </c>
      <c r="D1503" s="27">
        <f>YEAR(CHPP_DELAY[[#This Row],[DATE]])</f>
        <v>1900</v>
      </c>
      <c r="E1503" s="11">
        <f>(CHPP_DELAY[[#This Row],[START]]-CHPP_DELAY[[#This Row],[STOP]])*24</f>
        <v>0</v>
      </c>
      <c r="F1503" s="14" t="str" cm="1">
        <f t="array" ref="F1503">_xlfn.IFNA(_xlfn.IFS(CHPP_DELAY[[#This Row],[SCH MTN]]&lt;&gt;"","Scheduled",CHPP_DELAY[[#This Row],[UNSCH MTN]]&lt;&gt;"","Unscheduled"),"")</f>
        <v/>
      </c>
      <c r="G1503" s="26">
        <f>24*(DAY(EOMONTH(CHPP_DELAY[[#This Row],[DATE]],0)))</f>
        <v>744</v>
      </c>
      <c r="H1503" s="14">
        <v>0.85</v>
      </c>
      <c r="I1503" s="14">
        <v>0.9</v>
      </c>
      <c r="J1503" s="14"/>
      <c r="K1503" s="14"/>
      <c r="L1503" s="3"/>
      <c r="M1503" s="6"/>
      <c r="N1503" s="6"/>
      <c r="Q1503" s="19"/>
      <c r="AA1503" t="str" cm="1">
        <f t="array" ref="AA1503">_xlfn.IFS(AND(CHPP_DELAY[[#This Row],[Column1]]="",CHPP_DELAY[[#This Row],[Column2]]=""),"",CHPP_DELAY[[#This Row],[Column1]]&lt;&gt;"",CHPP_DELAY[[#This Row],[Column1]],CHPP_DELAY[[#This Row],[Column2]]&lt;&gt;"",CHPP_DELAY[[#This Row],[Column2]])</f>
        <v/>
      </c>
    </row>
    <row r="1504" spans="2:27" x14ac:dyDescent="0.25">
      <c r="B1504" s="7">
        <f>_xlfn.ISOWEEKNUM(CHPP_DELAY[[#This Row],[DATE]])</f>
        <v>52</v>
      </c>
      <c r="C1504" s="2" t="str">
        <f>UPPER(TEXT(MONTH(CHPP_DELAY[[#This Row],[DATE]])*29,"mmm"))</f>
        <v>JAN</v>
      </c>
      <c r="D1504" s="27">
        <f>YEAR(CHPP_DELAY[[#This Row],[DATE]])</f>
        <v>1900</v>
      </c>
      <c r="E1504" s="11">
        <f>(CHPP_DELAY[[#This Row],[START]]-CHPP_DELAY[[#This Row],[STOP]])*24</f>
        <v>0</v>
      </c>
      <c r="F1504" s="14" t="str" cm="1">
        <f t="array" ref="F1504">_xlfn.IFNA(_xlfn.IFS(CHPP_DELAY[[#This Row],[SCH MTN]]&lt;&gt;"","Scheduled",CHPP_DELAY[[#This Row],[UNSCH MTN]]&lt;&gt;"","Unscheduled"),"")</f>
        <v/>
      </c>
      <c r="G1504" s="26">
        <f>24*(DAY(EOMONTH(CHPP_DELAY[[#This Row],[DATE]],0)))</f>
        <v>744</v>
      </c>
      <c r="H1504" s="14">
        <v>0.85</v>
      </c>
      <c r="I1504" s="14">
        <v>0.9</v>
      </c>
      <c r="J1504" s="14"/>
      <c r="K1504" s="14"/>
      <c r="L1504" s="3"/>
      <c r="M1504" s="6"/>
      <c r="N1504" s="6"/>
      <c r="Q1504" s="19"/>
      <c r="AA1504" t="str" cm="1">
        <f t="array" ref="AA1504">_xlfn.IFS(AND(CHPP_DELAY[[#This Row],[Column1]]="",CHPP_DELAY[[#This Row],[Column2]]=""),"",CHPP_DELAY[[#This Row],[Column1]]&lt;&gt;"",CHPP_DELAY[[#This Row],[Column1]],CHPP_DELAY[[#This Row],[Column2]]&lt;&gt;"",CHPP_DELAY[[#This Row],[Column2]])</f>
        <v/>
      </c>
    </row>
    <row r="1505" spans="2:27" x14ac:dyDescent="0.25">
      <c r="B1505" s="7">
        <f>_xlfn.ISOWEEKNUM(CHPP_DELAY[[#This Row],[DATE]])</f>
        <v>52</v>
      </c>
      <c r="C1505" s="2" t="str">
        <f>UPPER(TEXT(MONTH(CHPP_DELAY[[#This Row],[DATE]])*29,"mmm"))</f>
        <v>JAN</v>
      </c>
      <c r="D1505" s="27">
        <f>YEAR(CHPP_DELAY[[#This Row],[DATE]])</f>
        <v>1900</v>
      </c>
      <c r="E1505" s="11">
        <f>(CHPP_DELAY[[#This Row],[START]]-CHPP_DELAY[[#This Row],[STOP]])*24</f>
        <v>0</v>
      </c>
      <c r="F1505" s="14" t="str" cm="1">
        <f t="array" ref="F1505">_xlfn.IFNA(_xlfn.IFS(CHPP_DELAY[[#This Row],[SCH MTN]]&lt;&gt;"","Scheduled",CHPP_DELAY[[#This Row],[UNSCH MTN]]&lt;&gt;"","Unscheduled"),"")</f>
        <v/>
      </c>
      <c r="G1505" s="26">
        <f>24*(DAY(EOMONTH(CHPP_DELAY[[#This Row],[DATE]],0)))</f>
        <v>744</v>
      </c>
      <c r="H1505" s="14">
        <v>0.85</v>
      </c>
      <c r="I1505" s="14">
        <v>0.9</v>
      </c>
      <c r="J1505" s="14"/>
      <c r="K1505" s="14"/>
      <c r="L1505" s="3"/>
      <c r="M1505" s="6"/>
      <c r="N1505" s="6"/>
      <c r="Q1505" s="19"/>
      <c r="AA1505" t="str" cm="1">
        <f t="array" ref="AA1505">_xlfn.IFS(AND(CHPP_DELAY[[#This Row],[Column1]]="",CHPP_DELAY[[#This Row],[Column2]]=""),"",CHPP_DELAY[[#This Row],[Column1]]&lt;&gt;"",CHPP_DELAY[[#This Row],[Column1]],CHPP_DELAY[[#This Row],[Column2]]&lt;&gt;"",CHPP_DELAY[[#This Row],[Column2]])</f>
        <v/>
      </c>
    </row>
    <row r="1506" spans="2:27" x14ac:dyDescent="0.25">
      <c r="B1506" s="7">
        <f>_xlfn.ISOWEEKNUM(CHPP_DELAY[[#This Row],[DATE]])</f>
        <v>52</v>
      </c>
      <c r="C1506" s="2" t="str">
        <f>UPPER(TEXT(MONTH(CHPP_DELAY[[#This Row],[DATE]])*29,"mmm"))</f>
        <v>JAN</v>
      </c>
      <c r="D1506" s="27">
        <f>YEAR(CHPP_DELAY[[#This Row],[DATE]])</f>
        <v>1900</v>
      </c>
      <c r="E1506" s="11">
        <f>(CHPP_DELAY[[#This Row],[START]]-CHPP_DELAY[[#This Row],[STOP]])*24</f>
        <v>0</v>
      </c>
      <c r="F1506" s="14" t="str" cm="1">
        <f t="array" ref="F1506">_xlfn.IFNA(_xlfn.IFS(CHPP_DELAY[[#This Row],[SCH MTN]]&lt;&gt;"","Scheduled",CHPP_DELAY[[#This Row],[UNSCH MTN]]&lt;&gt;"","Unscheduled"),"")</f>
        <v/>
      </c>
      <c r="G1506" s="26">
        <f>24*(DAY(EOMONTH(CHPP_DELAY[[#This Row],[DATE]],0)))</f>
        <v>744</v>
      </c>
      <c r="H1506" s="14">
        <v>0.85</v>
      </c>
      <c r="I1506" s="14">
        <v>0.9</v>
      </c>
      <c r="J1506" s="14"/>
      <c r="K1506" s="14"/>
      <c r="L1506" s="3"/>
      <c r="M1506" s="6"/>
      <c r="N1506" s="6"/>
      <c r="Q1506" s="19"/>
      <c r="AA1506" t="str" cm="1">
        <f t="array" ref="AA1506">_xlfn.IFS(AND(CHPP_DELAY[[#This Row],[Column1]]="",CHPP_DELAY[[#This Row],[Column2]]=""),"",CHPP_DELAY[[#This Row],[Column1]]&lt;&gt;"",CHPP_DELAY[[#This Row],[Column1]],CHPP_DELAY[[#This Row],[Column2]]&lt;&gt;"",CHPP_DELAY[[#This Row],[Column2]])</f>
        <v/>
      </c>
    </row>
    <row r="1507" spans="2:27" x14ac:dyDescent="0.25">
      <c r="B1507" s="7">
        <f>_xlfn.ISOWEEKNUM(CHPP_DELAY[[#This Row],[DATE]])</f>
        <v>52</v>
      </c>
      <c r="C1507" s="2" t="str">
        <f>UPPER(TEXT(MONTH(CHPP_DELAY[[#This Row],[DATE]])*29,"mmm"))</f>
        <v>JAN</v>
      </c>
      <c r="D1507" s="27">
        <f>YEAR(CHPP_DELAY[[#This Row],[DATE]])</f>
        <v>1900</v>
      </c>
      <c r="E1507" s="11">
        <f>(CHPP_DELAY[[#This Row],[START]]-CHPP_DELAY[[#This Row],[STOP]])*24</f>
        <v>0</v>
      </c>
      <c r="F1507" s="14" t="str" cm="1">
        <f t="array" ref="F1507">_xlfn.IFNA(_xlfn.IFS(CHPP_DELAY[[#This Row],[SCH MTN]]&lt;&gt;"","Scheduled",CHPP_DELAY[[#This Row],[UNSCH MTN]]&lt;&gt;"","Unscheduled"),"")</f>
        <v/>
      </c>
      <c r="G1507" s="26">
        <f>24*(DAY(EOMONTH(CHPP_DELAY[[#This Row],[DATE]],0)))</f>
        <v>744</v>
      </c>
      <c r="H1507" s="14">
        <v>0.85</v>
      </c>
      <c r="I1507" s="14">
        <v>0.9</v>
      </c>
      <c r="J1507" s="14"/>
      <c r="K1507" s="14"/>
      <c r="L1507" s="3"/>
      <c r="M1507" s="6"/>
      <c r="N1507" s="6"/>
      <c r="Q1507" s="19"/>
      <c r="AA1507" t="str" cm="1">
        <f t="array" ref="AA1507">_xlfn.IFS(AND(CHPP_DELAY[[#This Row],[Column1]]="",CHPP_DELAY[[#This Row],[Column2]]=""),"",CHPP_DELAY[[#This Row],[Column1]]&lt;&gt;"",CHPP_DELAY[[#This Row],[Column1]],CHPP_DELAY[[#This Row],[Column2]]&lt;&gt;"",CHPP_DELAY[[#This Row],[Column2]])</f>
        <v/>
      </c>
    </row>
    <row r="1508" spans="2:27" x14ac:dyDescent="0.25">
      <c r="B1508" s="7">
        <f>_xlfn.ISOWEEKNUM(CHPP_DELAY[[#This Row],[DATE]])</f>
        <v>52</v>
      </c>
      <c r="C1508" s="2" t="str">
        <f>UPPER(TEXT(MONTH(CHPP_DELAY[[#This Row],[DATE]])*29,"mmm"))</f>
        <v>JAN</v>
      </c>
      <c r="D1508" s="27">
        <f>YEAR(CHPP_DELAY[[#This Row],[DATE]])</f>
        <v>1900</v>
      </c>
      <c r="E1508" s="11">
        <f>(CHPP_DELAY[[#This Row],[START]]-CHPP_DELAY[[#This Row],[STOP]])*24</f>
        <v>0</v>
      </c>
      <c r="F1508" s="14" t="str" cm="1">
        <f t="array" ref="F1508">_xlfn.IFNA(_xlfn.IFS(CHPP_DELAY[[#This Row],[SCH MTN]]&lt;&gt;"","Scheduled",CHPP_DELAY[[#This Row],[UNSCH MTN]]&lt;&gt;"","Unscheduled"),"")</f>
        <v/>
      </c>
      <c r="G1508" s="26">
        <f>24*(DAY(EOMONTH(CHPP_DELAY[[#This Row],[DATE]],0)))</f>
        <v>744</v>
      </c>
      <c r="H1508" s="14">
        <v>0.85</v>
      </c>
      <c r="I1508" s="14">
        <v>0.9</v>
      </c>
      <c r="J1508" s="14"/>
      <c r="K1508" s="14"/>
      <c r="L1508" s="3"/>
      <c r="M1508" s="6"/>
      <c r="N1508" s="6"/>
      <c r="Q1508" s="19"/>
      <c r="AA1508" t="str" cm="1">
        <f t="array" ref="AA1508">_xlfn.IFS(AND(CHPP_DELAY[[#This Row],[Column1]]="",CHPP_DELAY[[#This Row],[Column2]]=""),"",CHPP_DELAY[[#This Row],[Column1]]&lt;&gt;"",CHPP_DELAY[[#This Row],[Column1]],CHPP_DELAY[[#This Row],[Column2]]&lt;&gt;"",CHPP_DELAY[[#This Row],[Column2]])</f>
        <v/>
      </c>
    </row>
    <row r="1509" spans="2:27" x14ac:dyDescent="0.25">
      <c r="B1509" s="7">
        <f>_xlfn.ISOWEEKNUM(CHPP_DELAY[[#This Row],[DATE]])</f>
        <v>52</v>
      </c>
      <c r="C1509" s="2" t="str">
        <f>UPPER(TEXT(MONTH(CHPP_DELAY[[#This Row],[DATE]])*29,"mmm"))</f>
        <v>JAN</v>
      </c>
      <c r="D1509" s="27">
        <f>YEAR(CHPP_DELAY[[#This Row],[DATE]])</f>
        <v>1900</v>
      </c>
      <c r="E1509" s="11">
        <f>(CHPP_DELAY[[#This Row],[START]]-CHPP_DELAY[[#This Row],[STOP]])*24</f>
        <v>0</v>
      </c>
      <c r="F1509" s="14" t="str" cm="1">
        <f t="array" ref="F1509">_xlfn.IFNA(_xlfn.IFS(CHPP_DELAY[[#This Row],[SCH MTN]]&lt;&gt;"","Scheduled",CHPP_DELAY[[#This Row],[UNSCH MTN]]&lt;&gt;"","Unscheduled"),"")</f>
        <v/>
      </c>
      <c r="G1509" s="26">
        <f>24*(DAY(EOMONTH(CHPP_DELAY[[#This Row],[DATE]],0)))</f>
        <v>744</v>
      </c>
      <c r="H1509" s="14">
        <v>0.85</v>
      </c>
      <c r="I1509" s="14">
        <v>0.9</v>
      </c>
      <c r="J1509" s="14"/>
      <c r="K1509" s="14"/>
      <c r="L1509" s="3"/>
      <c r="M1509" s="6"/>
      <c r="N1509" s="6"/>
      <c r="Q1509" s="19"/>
      <c r="AA1509" t="str" cm="1">
        <f t="array" ref="AA1509">_xlfn.IFS(AND(CHPP_DELAY[[#This Row],[Column1]]="",CHPP_DELAY[[#This Row],[Column2]]=""),"",CHPP_DELAY[[#This Row],[Column1]]&lt;&gt;"",CHPP_DELAY[[#This Row],[Column1]],CHPP_DELAY[[#This Row],[Column2]]&lt;&gt;"",CHPP_DELAY[[#This Row],[Column2]])</f>
        <v/>
      </c>
    </row>
    <row r="1510" spans="2:27" x14ac:dyDescent="0.25">
      <c r="B1510" s="7">
        <f>_xlfn.ISOWEEKNUM(CHPP_DELAY[[#This Row],[DATE]])</f>
        <v>52</v>
      </c>
      <c r="C1510" s="2" t="str">
        <f>UPPER(TEXT(MONTH(CHPP_DELAY[[#This Row],[DATE]])*29,"mmm"))</f>
        <v>JAN</v>
      </c>
      <c r="D1510" s="27">
        <f>YEAR(CHPP_DELAY[[#This Row],[DATE]])</f>
        <v>1900</v>
      </c>
      <c r="E1510" s="11">
        <f>(CHPP_DELAY[[#This Row],[START]]-CHPP_DELAY[[#This Row],[STOP]])*24</f>
        <v>0</v>
      </c>
      <c r="F1510" s="14" t="str" cm="1">
        <f t="array" ref="F1510">_xlfn.IFNA(_xlfn.IFS(CHPP_DELAY[[#This Row],[SCH MTN]]&lt;&gt;"","Scheduled",CHPP_DELAY[[#This Row],[UNSCH MTN]]&lt;&gt;"","Unscheduled"),"")</f>
        <v/>
      </c>
      <c r="G1510" s="26">
        <f>24*(DAY(EOMONTH(CHPP_DELAY[[#This Row],[DATE]],0)))</f>
        <v>744</v>
      </c>
      <c r="H1510" s="14">
        <v>0.85</v>
      </c>
      <c r="I1510" s="14">
        <v>0.9</v>
      </c>
      <c r="J1510" s="14"/>
      <c r="K1510" s="14"/>
      <c r="L1510" s="3"/>
      <c r="M1510" s="6"/>
      <c r="N1510" s="6"/>
      <c r="Q1510" s="19"/>
      <c r="AA1510" t="str" cm="1">
        <f t="array" ref="AA1510">_xlfn.IFS(AND(CHPP_DELAY[[#This Row],[Column1]]="",CHPP_DELAY[[#This Row],[Column2]]=""),"",CHPP_DELAY[[#This Row],[Column1]]&lt;&gt;"",CHPP_DELAY[[#This Row],[Column1]],CHPP_DELAY[[#This Row],[Column2]]&lt;&gt;"",CHPP_DELAY[[#This Row],[Column2]])</f>
        <v/>
      </c>
    </row>
    <row r="1511" spans="2:27" x14ac:dyDescent="0.25">
      <c r="B1511" s="7">
        <f>_xlfn.ISOWEEKNUM(CHPP_DELAY[[#This Row],[DATE]])</f>
        <v>52</v>
      </c>
      <c r="C1511" s="2" t="str">
        <f>UPPER(TEXT(MONTH(CHPP_DELAY[[#This Row],[DATE]])*29,"mmm"))</f>
        <v>JAN</v>
      </c>
      <c r="D1511" s="27">
        <f>YEAR(CHPP_DELAY[[#This Row],[DATE]])</f>
        <v>1900</v>
      </c>
      <c r="E1511" s="11">
        <f>(CHPP_DELAY[[#This Row],[START]]-CHPP_DELAY[[#This Row],[STOP]])*24</f>
        <v>0</v>
      </c>
      <c r="F1511" s="14" t="str" cm="1">
        <f t="array" ref="F1511">_xlfn.IFNA(_xlfn.IFS(CHPP_DELAY[[#This Row],[SCH MTN]]&lt;&gt;"","Scheduled",CHPP_DELAY[[#This Row],[UNSCH MTN]]&lt;&gt;"","Unscheduled"),"")</f>
        <v/>
      </c>
      <c r="G1511" s="26">
        <f>24*(DAY(EOMONTH(CHPP_DELAY[[#This Row],[DATE]],0)))</f>
        <v>744</v>
      </c>
      <c r="H1511" s="14">
        <v>0.85</v>
      </c>
      <c r="I1511" s="14">
        <v>0.9</v>
      </c>
      <c r="J1511" s="14"/>
      <c r="K1511" s="14"/>
      <c r="L1511" s="3"/>
      <c r="M1511" s="6"/>
      <c r="N1511" s="6"/>
      <c r="Q1511" s="19"/>
      <c r="AA1511" t="str" cm="1">
        <f t="array" ref="AA1511">_xlfn.IFS(AND(CHPP_DELAY[[#This Row],[Column1]]="",CHPP_DELAY[[#This Row],[Column2]]=""),"",CHPP_DELAY[[#This Row],[Column1]]&lt;&gt;"",CHPP_DELAY[[#This Row],[Column1]],CHPP_DELAY[[#This Row],[Column2]]&lt;&gt;"",CHPP_DELAY[[#This Row],[Column2]])</f>
        <v/>
      </c>
    </row>
    <row r="1512" spans="2:27" x14ac:dyDescent="0.25">
      <c r="B1512" s="7">
        <f>_xlfn.ISOWEEKNUM(CHPP_DELAY[[#This Row],[DATE]])</f>
        <v>52</v>
      </c>
      <c r="C1512" s="2" t="str">
        <f>UPPER(TEXT(MONTH(CHPP_DELAY[[#This Row],[DATE]])*29,"mmm"))</f>
        <v>JAN</v>
      </c>
      <c r="D1512" s="27">
        <f>YEAR(CHPP_DELAY[[#This Row],[DATE]])</f>
        <v>1900</v>
      </c>
      <c r="E1512" s="11">
        <f>(CHPP_DELAY[[#This Row],[START]]-CHPP_DELAY[[#This Row],[STOP]])*24</f>
        <v>0</v>
      </c>
      <c r="F1512" s="14" t="str" cm="1">
        <f t="array" ref="F1512">_xlfn.IFNA(_xlfn.IFS(CHPP_DELAY[[#This Row],[SCH MTN]]&lt;&gt;"","Scheduled",CHPP_DELAY[[#This Row],[UNSCH MTN]]&lt;&gt;"","Unscheduled"),"")</f>
        <v/>
      </c>
      <c r="G1512" s="26">
        <f>24*(DAY(EOMONTH(CHPP_DELAY[[#This Row],[DATE]],0)))</f>
        <v>744</v>
      </c>
      <c r="H1512" s="14">
        <v>0.85</v>
      </c>
      <c r="I1512" s="14">
        <v>0.9</v>
      </c>
      <c r="J1512" s="14"/>
      <c r="K1512" s="14"/>
      <c r="L1512" s="3"/>
      <c r="M1512" s="6"/>
      <c r="N1512" s="6"/>
      <c r="Q1512" s="19"/>
      <c r="AA1512" t="str" cm="1">
        <f t="array" ref="AA1512">_xlfn.IFS(AND(CHPP_DELAY[[#This Row],[Column1]]="",CHPP_DELAY[[#This Row],[Column2]]=""),"",CHPP_DELAY[[#This Row],[Column1]]&lt;&gt;"",CHPP_DELAY[[#This Row],[Column1]],CHPP_DELAY[[#This Row],[Column2]]&lt;&gt;"",CHPP_DELAY[[#This Row],[Column2]])</f>
        <v/>
      </c>
    </row>
    <row r="1513" spans="2:27" x14ac:dyDescent="0.25">
      <c r="B1513" s="7">
        <f>_xlfn.ISOWEEKNUM(CHPP_DELAY[[#This Row],[DATE]])</f>
        <v>52</v>
      </c>
      <c r="C1513" s="2" t="str">
        <f>UPPER(TEXT(MONTH(CHPP_DELAY[[#This Row],[DATE]])*29,"mmm"))</f>
        <v>JAN</v>
      </c>
      <c r="D1513" s="27">
        <f>YEAR(CHPP_DELAY[[#This Row],[DATE]])</f>
        <v>1900</v>
      </c>
      <c r="E1513" s="11">
        <f>(CHPP_DELAY[[#This Row],[START]]-CHPP_DELAY[[#This Row],[STOP]])*24</f>
        <v>0</v>
      </c>
      <c r="F1513" s="14" t="str" cm="1">
        <f t="array" ref="F1513">_xlfn.IFNA(_xlfn.IFS(CHPP_DELAY[[#This Row],[SCH MTN]]&lt;&gt;"","Scheduled",CHPP_DELAY[[#This Row],[UNSCH MTN]]&lt;&gt;"","Unscheduled"),"")</f>
        <v/>
      </c>
      <c r="G1513" s="26">
        <f>24*(DAY(EOMONTH(CHPP_DELAY[[#This Row],[DATE]],0)))</f>
        <v>744</v>
      </c>
      <c r="H1513" s="14">
        <v>0.85</v>
      </c>
      <c r="I1513" s="14">
        <v>0.9</v>
      </c>
      <c r="J1513" s="14"/>
      <c r="K1513" s="14"/>
      <c r="L1513" s="3"/>
      <c r="M1513" s="6"/>
      <c r="N1513" s="6"/>
      <c r="Q1513" s="19"/>
      <c r="AA1513" t="str" cm="1">
        <f t="array" ref="AA1513">_xlfn.IFS(AND(CHPP_DELAY[[#This Row],[Column1]]="",CHPP_DELAY[[#This Row],[Column2]]=""),"",CHPP_DELAY[[#This Row],[Column1]]&lt;&gt;"",CHPP_DELAY[[#This Row],[Column1]],CHPP_DELAY[[#This Row],[Column2]]&lt;&gt;"",CHPP_DELAY[[#This Row],[Column2]])</f>
        <v/>
      </c>
    </row>
    <row r="1514" spans="2:27" x14ac:dyDescent="0.25">
      <c r="B1514" s="7">
        <f>_xlfn.ISOWEEKNUM(CHPP_DELAY[[#This Row],[DATE]])</f>
        <v>52</v>
      </c>
      <c r="C1514" s="2" t="str">
        <f>UPPER(TEXT(MONTH(CHPP_DELAY[[#This Row],[DATE]])*29,"mmm"))</f>
        <v>JAN</v>
      </c>
      <c r="D1514" s="27">
        <f>YEAR(CHPP_DELAY[[#This Row],[DATE]])</f>
        <v>1900</v>
      </c>
      <c r="E1514" s="11">
        <f>(CHPP_DELAY[[#This Row],[START]]-CHPP_DELAY[[#This Row],[STOP]])*24</f>
        <v>0</v>
      </c>
      <c r="F1514" s="14" t="str" cm="1">
        <f t="array" ref="F1514">_xlfn.IFNA(_xlfn.IFS(CHPP_DELAY[[#This Row],[SCH MTN]]&lt;&gt;"","Scheduled",CHPP_DELAY[[#This Row],[UNSCH MTN]]&lt;&gt;"","Unscheduled"),"")</f>
        <v/>
      </c>
      <c r="G1514" s="26">
        <f>24*(DAY(EOMONTH(CHPP_DELAY[[#This Row],[DATE]],0)))</f>
        <v>744</v>
      </c>
      <c r="H1514" s="14">
        <v>0.85</v>
      </c>
      <c r="I1514" s="14">
        <v>0.9</v>
      </c>
      <c r="J1514" s="14"/>
      <c r="K1514" s="14"/>
      <c r="L1514" s="3"/>
      <c r="M1514" s="6"/>
      <c r="N1514" s="6"/>
      <c r="Q1514" s="19"/>
      <c r="AA1514" t="str" cm="1">
        <f t="array" ref="AA1514">_xlfn.IFS(AND(CHPP_DELAY[[#This Row],[Column1]]="",CHPP_DELAY[[#This Row],[Column2]]=""),"",CHPP_DELAY[[#This Row],[Column1]]&lt;&gt;"",CHPP_DELAY[[#This Row],[Column1]],CHPP_DELAY[[#This Row],[Column2]]&lt;&gt;"",CHPP_DELAY[[#This Row],[Column2]])</f>
        <v/>
      </c>
    </row>
    <row r="1515" spans="2:27" x14ac:dyDescent="0.25">
      <c r="B1515" s="7">
        <f>_xlfn.ISOWEEKNUM(CHPP_DELAY[[#This Row],[DATE]])</f>
        <v>52</v>
      </c>
      <c r="C1515" s="2" t="str">
        <f>UPPER(TEXT(MONTH(CHPP_DELAY[[#This Row],[DATE]])*29,"mmm"))</f>
        <v>JAN</v>
      </c>
      <c r="D1515" s="27">
        <f>YEAR(CHPP_DELAY[[#This Row],[DATE]])</f>
        <v>1900</v>
      </c>
      <c r="E1515" s="11">
        <f>(CHPP_DELAY[[#This Row],[START]]-CHPP_DELAY[[#This Row],[STOP]])*24</f>
        <v>0</v>
      </c>
      <c r="F1515" s="14" t="str" cm="1">
        <f t="array" ref="F1515">_xlfn.IFNA(_xlfn.IFS(CHPP_DELAY[[#This Row],[SCH MTN]]&lt;&gt;"","Scheduled",CHPP_DELAY[[#This Row],[UNSCH MTN]]&lt;&gt;"","Unscheduled"),"")</f>
        <v/>
      </c>
      <c r="G1515" s="26">
        <f>24*(DAY(EOMONTH(CHPP_DELAY[[#This Row],[DATE]],0)))</f>
        <v>744</v>
      </c>
      <c r="H1515" s="14">
        <v>0.85</v>
      </c>
      <c r="I1515" s="14">
        <v>0.9</v>
      </c>
      <c r="J1515" s="14"/>
      <c r="K1515" s="14"/>
      <c r="L1515" s="3"/>
      <c r="M1515" s="6"/>
      <c r="N1515" s="6"/>
      <c r="Q1515" s="19"/>
      <c r="AA1515" t="str" cm="1">
        <f t="array" ref="AA1515">_xlfn.IFS(AND(CHPP_DELAY[[#This Row],[Column1]]="",CHPP_DELAY[[#This Row],[Column2]]=""),"",CHPP_DELAY[[#This Row],[Column1]]&lt;&gt;"",CHPP_DELAY[[#This Row],[Column1]],CHPP_DELAY[[#This Row],[Column2]]&lt;&gt;"",CHPP_DELAY[[#This Row],[Column2]])</f>
        <v/>
      </c>
    </row>
    <row r="1516" spans="2:27" x14ac:dyDescent="0.25">
      <c r="B1516" s="7">
        <f>_xlfn.ISOWEEKNUM(CHPP_DELAY[[#This Row],[DATE]])</f>
        <v>52</v>
      </c>
      <c r="C1516" s="2" t="str">
        <f>UPPER(TEXT(MONTH(CHPP_DELAY[[#This Row],[DATE]])*29,"mmm"))</f>
        <v>JAN</v>
      </c>
      <c r="D1516" s="27">
        <f>YEAR(CHPP_DELAY[[#This Row],[DATE]])</f>
        <v>1900</v>
      </c>
      <c r="E1516" s="11">
        <f>(CHPP_DELAY[[#This Row],[START]]-CHPP_DELAY[[#This Row],[STOP]])*24</f>
        <v>0</v>
      </c>
      <c r="F1516" s="14" t="str" cm="1">
        <f t="array" ref="F1516">_xlfn.IFNA(_xlfn.IFS(CHPP_DELAY[[#This Row],[SCH MTN]]&lt;&gt;"","Scheduled",CHPP_DELAY[[#This Row],[UNSCH MTN]]&lt;&gt;"","Unscheduled"),"")</f>
        <v/>
      </c>
      <c r="G1516" s="26">
        <f>24*(DAY(EOMONTH(CHPP_DELAY[[#This Row],[DATE]],0)))</f>
        <v>744</v>
      </c>
      <c r="H1516" s="14">
        <v>0.85</v>
      </c>
      <c r="I1516" s="14">
        <v>0.9</v>
      </c>
      <c r="J1516" s="14"/>
      <c r="K1516" s="14"/>
      <c r="L1516" s="3"/>
      <c r="M1516" s="6"/>
      <c r="N1516" s="6"/>
      <c r="Q1516" s="19"/>
      <c r="AA1516" t="str" cm="1">
        <f t="array" ref="AA1516">_xlfn.IFS(AND(CHPP_DELAY[[#This Row],[Column1]]="",CHPP_DELAY[[#This Row],[Column2]]=""),"",CHPP_DELAY[[#This Row],[Column1]]&lt;&gt;"",CHPP_DELAY[[#This Row],[Column1]],CHPP_DELAY[[#This Row],[Column2]]&lt;&gt;"",CHPP_DELAY[[#This Row],[Column2]])</f>
        <v/>
      </c>
    </row>
    <row r="1517" spans="2:27" x14ac:dyDescent="0.25">
      <c r="B1517" s="7">
        <f>_xlfn.ISOWEEKNUM(CHPP_DELAY[[#This Row],[DATE]])</f>
        <v>52</v>
      </c>
      <c r="C1517" s="2" t="str">
        <f>UPPER(TEXT(MONTH(CHPP_DELAY[[#This Row],[DATE]])*29,"mmm"))</f>
        <v>JAN</v>
      </c>
      <c r="D1517" s="27">
        <f>YEAR(CHPP_DELAY[[#This Row],[DATE]])</f>
        <v>1900</v>
      </c>
      <c r="E1517" s="11">
        <f>(CHPP_DELAY[[#This Row],[START]]-CHPP_DELAY[[#This Row],[STOP]])*24</f>
        <v>0</v>
      </c>
      <c r="F1517" s="14" t="str" cm="1">
        <f t="array" ref="F1517">_xlfn.IFNA(_xlfn.IFS(CHPP_DELAY[[#This Row],[SCH MTN]]&lt;&gt;"","Scheduled",CHPP_DELAY[[#This Row],[UNSCH MTN]]&lt;&gt;"","Unscheduled"),"")</f>
        <v/>
      </c>
      <c r="G1517" s="26">
        <f>24*(DAY(EOMONTH(CHPP_DELAY[[#This Row],[DATE]],0)))</f>
        <v>744</v>
      </c>
      <c r="H1517" s="14">
        <v>0.85</v>
      </c>
      <c r="I1517" s="14">
        <v>0.9</v>
      </c>
      <c r="J1517" s="14"/>
      <c r="K1517" s="14"/>
      <c r="L1517" s="3"/>
      <c r="M1517" s="6"/>
      <c r="N1517" s="6"/>
      <c r="Q1517" s="19"/>
      <c r="AA1517" t="str" cm="1">
        <f t="array" ref="AA1517">_xlfn.IFS(AND(CHPP_DELAY[[#This Row],[Column1]]="",CHPP_DELAY[[#This Row],[Column2]]=""),"",CHPP_DELAY[[#This Row],[Column1]]&lt;&gt;"",CHPP_DELAY[[#This Row],[Column1]],CHPP_DELAY[[#This Row],[Column2]]&lt;&gt;"",CHPP_DELAY[[#This Row],[Column2]])</f>
        <v/>
      </c>
    </row>
    <row r="1518" spans="2:27" x14ac:dyDescent="0.25">
      <c r="B1518" s="7">
        <f>_xlfn.ISOWEEKNUM(CHPP_DELAY[[#This Row],[DATE]])</f>
        <v>52</v>
      </c>
      <c r="C1518" s="2" t="str">
        <f>UPPER(TEXT(MONTH(CHPP_DELAY[[#This Row],[DATE]])*29,"mmm"))</f>
        <v>JAN</v>
      </c>
      <c r="D1518" s="27">
        <f>YEAR(CHPP_DELAY[[#This Row],[DATE]])</f>
        <v>1900</v>
      </c>
      <c r="E1518" s="11">
        <f>(CHPP_DELAY[[#This Row],[START]]-CHPP_DELAY[[#This Row],[STOP]])*24</f>
        <v>0</v>
      </c>
      <c r="F1518" s="14" t="str" cm="1">
        <f t="array" ref="F1518">_xlfn.IFNA(_xlfn.IFS(CHPP_DELAY[[#This Row],[SCH MTN]]&lt;&gt;"","Scheduled",CHPP_DELAY[[#This Row],[UNSCH MTN]]&lt;&gt;"","Unscheduled"),"")</f>
        <v/>
      </c>
      <c r="G1518" s="26">
        <f>24*(DAY(EOMONTH(CHPP_DELAY[[#This Row],[DATE]],0)))</f>
        <v>744</v>
      </c>
      <c r="H1518" s="14">
        <v>0.85</v>
      </c>
      <c r="I1518" s="14">
        <v>0.9</v>
      </c>
      <c r="J1518" s="14"/>
      <c r="K1518" s="14"/>
      <c r="L1518" s="3"/>
      <c r="M1518" s="6"/>
      <c r="N1518" s="6"/>
      <c r="Q1518" s="19"/>
      <c r="AA1518" t="str" cm="1">
        <f t="array" ref="AA1518">_xlfn.IFS(AND(CHPP_DELAY[[#This Row],[Column1]]="",CHPP_DELAY[[#This Row],[Column2]]=""),"",CHPP_DELAY[[#This Row],[Column1]]&lt;&gt;"",CHPP_DELAY[[#This Row],[Column1]],CHPP_DELAY[[#This Row],[Column2]]&lt;&gt;"",CHPP_DELAY[[#This Row],[Column2]])</f>
        <v/>
      </c>
    </row>
    <row r="1519" spans="2:27" x14ac:dyDescent="0.25">
      <c r="B1519" s="7">
        <f>_xlfn.ISOWEEKNUM(CHPP_DELAY[[#This Row],[DATE]])</f>
        <v>52</v>
      </c>
      <c r="C1519" s="2" t="str">
        <f>UPPER(TEXT(MONTH(CHPP_DELAY[[#This Row],[DATE]])*29,"mmm"))</f>
        <v>JAN</v>
      </c>
      <c r="D1519" s="27">
        <f>YEAR(CHPP_DELAY[[#This Row],[DATE]])</f>
        <v>1900</v>
      </c>
      <c r="E1519" s="11">
        <f>(CHPP_DELAY[[#This Row],[START]]-CHPP_DELAY[[#This Row],[STOP]])*24</f>
        <v>0</v>
      </c>
      <c r="F1519" s="14" t="str" cm="1">
        <f t="array" ref="F1519">_xlfn.IFNA(_xlfn.IFS(CHPP_DELAY[[#This Row],[SCH MTN]]&lt;&gt;"","Scheduled",CHPP_DELAY[[#This Row],[UNSCH MTN]]&lt;&gt;"","Unscheduled"),"")</f>
        <v/>
      </c>
      <c r="G1519" s="26">
        <f>24*(DAY(EOMONTH(CHPP_DELAY[[#This Row],[DATE]],0)))</f>
        <v>744</v>
      </c>
      <c r="H1519" s="14">
        <v>0.85</v>
      </c>
      <c r="I1519" s="14">
        <v>0.9</v>
      </c>
      <c r="J1519" s="14"/>
      <c r="K1519" s="14"/>
      <c r="L1519" s="3"/>
      <c r="M1519" s="6"/>
      <c r="N1519" s="6"/>
      <c r="Q1519" s="19"/>
      <c r="AA1519" t="str" cm="1">
        <f t="array" ref="AA1519">_xlfn.IFS(AND(CHPP_DELAY[[#This Row],[Column1]]="",CHPP_DELAY[[#This Row],[Column2]]=""),"",CHPP_DELAY[[#This Row],[Column1]]&lt;&gt;"",CHPP_DELAY[[#This Row],[Column1]],CHPP_DELAY[[#This Row],[Column2]]&lt;&gt;"",CHPP_DELAY[[#This Row],[Column2]])</f>
        <v/>
      </c>
    </row>
    <row r="1520" spans="2:27" x14ac:dyDescent="0.25">
      <c r="B1520" s="7">
        <f>_xlfn.ISOWEEKNUM(CHPP_DELAY[[#This Row],[DATE]])</f>
        <v>52</v>
      </c>
      <c r="C1520" s="2" t="str">
        <f>UPPER(TEXT(MONTH(CHPP_DELAY[[#This Row],[DATE]])*29,"mmm"))</f>
        <v>JAN</v>
      </c>
      <c r="D1520" s="27">
        <f>YEAR(CHPP_DELAY[[#This Row],[DATE]])</f>
        <v>1900</v>
      </c>
      <c r="E1520" s="11">
        <f>(CHPP_DELAY[[#This Row],[START]]-CHPP_DELAY[[#This Row],[STOP]])*24</f>
        <v>0</v>
      </c>
      <c r="F1520" s="14" t="str" cm="1">
        <f t="array" ref="F1520">_xlfn.IFNA(_xlfn.IFS(CHPP_DELAY[[#This Row],[SCH MTN]]&lt;&gt;"","Scheduled",CHPP_DELAY[[#This Row],[UNSCH MTN]]&lt;&gt;"","Unscheduled"),"")</f>
        <v/>
      </c>
      <c r="G1520" s="26">
        <f>24*(DAY(EOMONTH(CHPP_DELAY[[#This Row],[DATE]],0)))</f>
        <v>744</v>
      </c>
      <c r="H1520" s="14">
        <v>0.85</v>
      </c>
      <c r="I1520" s="14">
        <v>0.9</v>
      </c>
      <c r="J1520" s="14"/>
      <c r="K1520" s="14"/>
      <c r="L1520" s="3"/>
      <c r="M1520" s="6"/>
      <c r="N1520" s="6"/>
      <c r="Q1520" s="19"/>
      <c r="AA1520" t="str" cm="1">
        <f t="array" ref="AA1520">_xlfn.IFS(AND(CHPP_DELAY[[#This Row],[Column1]]="",CHPP_DELAY[[#This Row],[Column2]]=""),"",CHPP_DELAY[[#This Row],[Column1]]&lt;&gt;"",CHPP_DELAY[[#This Row],[Column1]],CHPP_DELAY[[#This Row],[Column2]]&lt;&gt;"",CHPP_DELAY[[#This Row],[Column2]])</f>
        <v/>
      </c>
    </row>
    <row r="1521" spans="2:27" x14ac:dyDescent="0.25">
      <c r="B1521" s="7">
        <f>_xlfn.ISOWEEKNUM(CHPP_DELAY[[#This Row],[DATE]])</f>
        <v>52</v>
      </c>
      <c r="C1521" s="2" t="str">
        <f>UPPER(TEXT(MONTH(CHPP_DELAY[[#This Row],[DATE]])*29,"mmm"))</f>
        <v>JAN</v>
      </c>
      <c r="D1521" s="27">
        <f>YEAR(CHPP_DELAY[[#This Row],[DATE]])</f>
        <v>1900</v>
      </c>
      <c r="E1521" s="11">
        <f>(CHPP_DELAY[[#This Row],[START]]-CHPP_DELAY[[#This Row],[STOP]])*24</f>
        <v>0</v>
      </c>
      <c r="F1521" s="14" t="str" cm="1">
        <f t="array" ref="F1521">_xlfn.IFNA(_xlfn.IFS(CHPP_DELAY[[#This Row],[SCH MTN]]&lt;&gt;"","Scheduled",CHPP_DELAY[[#This Row],[UNSCH MTN]]&lt;&gt;"","Unscheduled"),"")</f>
        <v/>
      </c>
      <c r="G1521" s="26">
        <f>24*(DAY(EOMONTH(CHPP_DELAY[[#This Row],[DATE]],0)))</f>
        <v>744</v>
      </c>
      <c r="H1521" s="14">
        <v>0.85</v>
      </c>
      <c r="I1521" s="14">
        <v>0.9</v>
      </c>
      <c r="J1521" s="14"/>
      <c r="K1521" s="14"/>
      <c r="L1521" s="3"/>
      <c r="M1521" s="6"/>
      <c r="N1521" s="6"/>
      <c r="Q1521" s="19"/>
      <c r="AA1521" t="str" cm="1">
        <f t="array" ref="AA1521">_xlfn.IFS(AND(CHPP_DELAY[[#This Row],[Column1]]="",CHPP_DELAY[[#This Row],[Column2]]=""),"",CHPP_DELAY[[#This Row],[Column1]]&lt;&gt;"",CHPP_DELAY[[#This Row],[Column1]],CHPP_DELAY[[#This Row],[Column2]]&lt;&gt;"",CHPP_DELAY[[#This Row],[Column2]])</f>
        <v/>
      </c>
    </row>
    <row r="1522" spans="2:27" x14ac:dyDescent="0.25">
      <c r="B1522" s="7">
        <f>_xlfn.ISOWEEKNUM(CHPP_DELAY[[#This Row],[DATE]])</f>
        <v>52</v>
      </c>
      <c r="C1522" s="2" t="str">
        <f>UPPER(TEXT(MONTH(CHPP_DELAY[[#This Row],[DATE]])*29,"mmm"))</f>
        <v>JAN</v>
      </c>
      <c r="D1522" s="27">
        <f>YEAR(CHPP_DELAY[[#This Row],[DATE]])</f>
        <v>1900</v>
      </c>
      <c r="E1522" s="11">
        <f>(CHPP_DELAY[[#This Row],[START]]-CHPP_DELAY[[#This Row],[STOP]])*24</f>
        <v>0</v>
      </c>
      <c r="F1522" s="14" t="str" cm="1">
        <f t="array" ref="F1522">_xlfn.IFNA(_xlfn.IFS(CHPP_DELAY[[#This Row],[SCH MTN]]&lt;&gt;"","Scheduled",CHPP_DELAY[[#This Row],[UNSCH MTN]]&lt;&gt;"","Unscheduled"),"")</f>
        <v/>
      </c>
      <c r="G1522" s="26">
        <f>24*(DAY(EOMONTH(CHPP_DELAY[[#This Row],[DATE]],0)))</f>
        <v>744</v>
      </c>
      <c r="H1522" s="14">
        <v>0.85</v>
      </c>
      <c r="I1522" s="14">
        <v>0.9</v>
      </c>
      <c r="J1522" s="14"/>
      <c r="K1522" s="14"/>
      <c r="L1522" s="3"/>
      <c r="M1522" s="6"/>
      <c r="N1522" s="6"/>
      <c r="Q1522" s="19"/>
      <c r="AA1522" t="str" cm="1">
        <f t="array" ref="AA1522">_xlfn.IFS(AND(CHPP_DELAY[[#This Row],[Column1]]="",CHPP_DELAY[[#This Row],[Column2]]=""),"",CHPP_DELAY[[#This Row],[Column1]]&lt;&gt;"",CHPP_DELAY[[#This Row],[Column1]],CHPP_DELAY[[#This Row],[Column2]]&lt;&gt;"",CHPP_DELAY[[#This Row],[Column2]])</f>
        <v/>
      </c>
    </row>
    <row r="1523" spans="2:27" x14ac:dyDescent="0.25">
      <c r="B1523" s="7">
        <f>_xlfn.ISOWEEKNUM(CHPP_DELAY[[#This Row],[DATE]])</f>
        <v>52</v>
      </c>
      <c r="C1523" s="2" t="str">
        <f>UPPER(TEXT(MONTH(CHPP_DELAY[[#This Row],[DATE]])*29,"mmm"))</f>
        <v>JAN</v>
      </c>
      <c r="D1523" s="27">
        <f>YEAR(CHPP_DELAY[[#This Row],[DATE]])</f>
        <v>1900</v>
      </c>
      <c r="E1523" s="11">
        <f>(CHPP_DELAY[[#This Row],[START]]-CHPP_DELAY[[#This Row],[STOP]])*24</f>
        <v>0</v>
      </c>
      <c r="F1523" s="14" t="str" cm="1">
        <f t="array" ref="F1523">_xlfn.IFNA(_xlfn.IFS(CHPP_DELAY[[#This Row],[SCH MTN]]&lt;&gt;"","Scheduled",CHPP_DELAY[[#This Row],[UNSCH MTN]]&lt;&gt;"","Unscheduled"),"")</f>
        <v/>
      </c>
      <c r="G1523" s="26">
        <f>24*(DAY(EOMONTH(CHPP_DELAY[[#This Row],[DATE]],0)))</f>
        <v>744</v>
      </c>
      <c r="H1523" s="14">
        <v>0.85</v>
      </c>
      <c r="I1523" s="14">
        <v>0.9</v>
      </c>
      <c r="J1523" s="14"/>
      <c r="K1523" s="14"/>
      <c r="L1523" s="3"/>
      <c r="M1523" s="6"/>
      <c r="N1523" s="6"/>
      <c r="Q1523" s="19"/>
      <c r="AA1523" t="str" cm="1">
        <f t="array" ref="AA1523">_xlfn.IFS(AND(CHPP_DELAY[[#This Row],[Column1]]="",CHPP_DELAY[[#This Row],[Column2]]=""),"",CHPP_DELAY[[#This Row],[Column1]]&lt;&gt;"",CHPP_DELAY[[#This Row],[Column1]],CHPP_DELAY[[#This Row],[Column2]]&lt;&gt;"",CHPP_DELAY[[#This Row],[Column2]])</f>
        <v/>
      </c>
    </row>
    <row r="1524" spans="2:27" x14ac:dyDescent="0.25">
      <c r="B1524" s="7">
        <f>_xlfn.ISOWEEKNUM(CHPP_DELAY[[#This Row],[DATE]])</f>
        <v>52</v>
      </c>
      <c r="C1524" s="2" t="str">
        <f>UPPER(TEXT(MONTH(CHPP_DELAY[[#This Row],[DATE]])*29,"mmm"))</f>
        <v>JAN</v>
      </c>
      <c r="D1524" s="27">
        <f>YEAR(CHPP_DELAY[[#This Row],[DATE]])</f>
        <v>1900</v>
      </c>
      <c r="E1524" s="11">
        <f>(CHPP_DELAY[[#This Row],[START]]-CHPP_DELAY[[#This Row],[STOP]])*24</f>
        <v>0</v>
      </c>
      <c r="F1524" s="14" t="str" cm="1">
        <f t="array" ref="F1524">_xlfn.IFNA(_xlfn.IFS(CHPP_DELAY[[#This Row],[SCH MTN]]&lt;&gt;"","Scheduled",CHPP_DELAY[[#This Row],[UNSCH MTN]]&lt;&gt;"","Unscheduled"),"")</f>
        <v/>
      </c>
      <c r="G1524" s="26">
        <f>24*(DAY(EOMONTH(CHPP_DELAY[[#This Row],[DATE]],0)))</f>
        <v>744</v>
      </c>
      <c r="H1524" s="14">
        <v>0.85</v>
      </c>
      <c r="I1524" s="14">
        <v>0.9</v>
      </c>
      <c r="J1524" s="14"/>
      <c r="K1524" s="14"/>
      <c r="L1524" s="3"/>
      <c r="M1524" s="6"/>
      <c r="N1524" s="6"/>
      <c r="Q1524" s="19"/>
      <c r="AA1524" t="str" cm="1">
        <f t="array" ref="AA1524">_xlfn.IFS(AND(CHPP_DELAY[[#This Row],[Column1]]="",CHPP_DELAY[[#This Row],[Column2]]=""),"",CHPP_DELAY[[#This Row],[Column1]]&lt;&gt;"",CHPP_DELAY[[#This Row],[Column1]],CHPP_DELAY[[#This Row],[Column2]]&lt;&gt;"",CHPP_DELAY[[#This Row],[Column2]])</f>
        <v/>
      </c>
    </row>
    <row r="1525" spans="2:27" x14ac:dyDescent="0.25">
      <c r="B1525" s="7">
        <f>_xlfn.ISOWEEKNUM(CHPP_DELAY[[#This Row],[DATE]])</f>
        <v>52</v>
      </c>
      <c r="C1525" s="2" t="str">
        <f>UPPER(TEXT(MONTH(CHPP_DELAY[[#This Row],[DATE]])*29,"mmm"))</f>
        <v>JAN</v>
      </c>
      <c r="D1525" s="27">
        <f>YEAR(CHPP_DELAY[[#This Row],[DATE]])</f>
        <v>1900</v>
      </c>
      <c r="E1525" s="11">
        <f>(CHPP_DELAY[[#This Row],[START]]-CHPP_DELAY[[#This Row],[STOP]])*24</f>
        <v>0</v>
      </c>
      <c r="F1525" s="14" t="str" cm="1">
        <f t="array" ref="F1525">_xlfn.IFNA(_xlfn.IFS(CHPP_DELAY[[#This Row],[SCH MTN]]&lt;&gt;"","Scheduled",CHPP_DELAY[[#This Row],[UNSCH MTN]]&lt;&gt;"","Unscheduled"),"")</f>
        <v/>
      </c>
      <c r="G1525" s="26">
        <f>24*(DAY(EOMONTH(CHPP_DELAY[[#This Row],[DATE]],0)))</f>
        <v>744</v>
      </c>
      <c r="H1525" s="14">
        <v>0.85</v>
      </c>
      <c r="I1525" s="14">
        <v>0.9</v>
      </c>
      <c r="J1525" s="14"/>
      <c r="K1525" s="14"/>
      <c r="L1525" s="3"/>
      <c r="M1525" s="6"/>
      <c r="N1525" s="6"/>
      <c r="Q1525" s="19"/>
      <c r="AA1525" t="str" cm="1">
        <f t="array" ref="AA1525">_xlfn.IFS(AND(CHPP_DELAY[[#This Row],[Column1]]="",CHPP_DELAY[[#This Row],[Column2]]=""),"",CHPP_DELAY[[#This Row],[Column1]]&lt;&gt;"",CHPP_DELAY[[#This Row],[Column1]],CHPP_DELAY[[#This Row],[Column2]]&lt;&gt;"",CHPP_DELAY[[#This Row],[Column2]])</f>
        <v/>
      </c>
    </row>
    <row r="1526" spans="2:27" x14ac:dyDescent="0.25">
      <c r="B1526" s="7">
        <f>_xlfn.ISOWEEKNUM(CHPP_DELAY[[#This Row],[DATE]])</f>
        <v>52</v>
      </c>
      <c r="C1526" s="2" t="str">
        <f>UPPER(TEXT(MONTH(CHPP_DELAY[[#This Row],[DATE]])*29,"mmm"))</f>
        <v>JAN</v>
      </c>
      <c r="D1526" s="27">
        <f>YEAR(CHPP_DELAY[[#This Row],[DATE]])</f>
        <v>1900</v>
      </c>
      <c r="E1526" s="11">
        <f>(CHPP_DELAY[[#This Row],[START]]-CHPP_DELAY[[#This Row],[STOP]])*24</f>
        <v>0</v>
      </c>
      <c r="F1526" s="14" t="str" cm="1">
        <f t="array" ref="F1526">_xlfn.IFNA(_xlfn.IFS(CHPP_DELAY[[#This Row],[SCH MTN]]&lt;&gt;"","Scheduled",CHPP_DELAY[[#This Row],[UNSCH MTN]]&lt;&gt;"","Unscheduled"),"")</f>
        <v/>
      </c>
      <c r="G1526" s="26">
        <f>24*(DAY(EOMONTH(CHPP_DELAY[[#This Row],[DATE]],0)))</f>
        <v>744</v>
      </c>
      <c r="H1526" s="14">
        <v>0.85</v>
      </c>
      <c r="I1526" s="14">
        <v>0.9</v>
      </c>
      <c r="J1526" s="14"/>
      <c r="K1526" s="14"/>
      <c r="L1526" s="3"/>
      <c r="M1526" s="6"/>
      <c r="N1526" s="6"/>
      <c r="Q1526" s="19"/>
      <c r="AA1526" t="str" cm="1">
        <f t="array" ref="AA1526">_xlfn.IFS(AND(CHPP_DELAY[[#This Row],[Column1]]="",CHPP_DELAY[[#This Row],[Column2]]=""),"",CHPP_DELAY[[#This Row],[Column1]]&lt;&gt;"",CHPP_DELAY[[#This Row],[Column1]],CHPP_DELAY[[#This Row],[Column2]]&lt;&gt;"",CHPP_DELAY[[#This Row],[Column2]])</f>
        <v/>
      </c>
    </row>
    <row r="1527" spans="2:27" x14ac:dyDescent="0.25">
      <c r="B1527" s="7">
        <f>_xlfn.ISOWEEKNUM(CHPP_DELAY[[#This Row],[DATE]])</f>
        <v>52</v>
      </c>
      <c r="C1527" s="2" t="str">
        <f>UPPER(TEXT(MONTH(CHPP_DELAY[[#This Row],[DATE]])*29,"mmm"))</f>
        <v>JAN</v>
      </c>
      <c r="D1527" s="27">
        <f>YEAR(CHPP_DELAY[[#This Row],[DATE]])</f>
        <v>1900</v>
      </c>
      <c r="E1527" s="11">
        <f>(CHPP_DELAY[[#This Row],[START]]-CHPP_DELAY[[#This Row],[STOP]])*24</f>
        <v>0</v>
      </c>
      <c r="F1527" s="14" t="str" cm="1">
        <f t="array" ref="F1527">_xlfn.IFNA(_xlfn.IFS(CHPP_DELAY[[#This Row],[SCH MTN]]&lt;&gt;"","Scheduled",CHPP_DELAY[[#This Row],[UNSCH MTN]]&lt;&gt;"","Unscheduled"),"")</f>
        <v/>
      </c>
      <c r="G1527" s="26">
        <f>24*(DAY(EOMONTH(CHPP_DELAY[[#This Row],[DATE]],0)))</f>
        <v>744</v>
      </c>
      <c r="H1527" s="14">
        <v>0.85</v>
      </c>
      <c r="I1527" s="14">
        <v>0.9</v>
      </c>
      <c r="J1527" s="14"/>
      <c r="K1527" s="14"/>
      <c r="L1527" s="3"/>
      <c r="M1527" s="6"/>
      <c r="N1527" s="6"/>
      <c r="Q1527" s="19"/>
      <c r="AA1527" t="str" cm="1">
        <f t="array" ref="AA1527">_xlfn.IFS(AND(CHPP_DELAY[[#This Row],[Column1]]="",CHPP_DELAY[[#This Row],[Column2]]=""),"",CHPP_DELAY[[#This Row],[Column1]]&lt;&gt;"",CHPP_DELAY[[#This Row],[Column1]],CHPP_DELAY[[#This Row],[Column2]]&lt;&gt;"",CHPP_DELAY[[#This Row],[Column2]])</f>
        <v/>
      </c>
    </row>
    <row r="1528" spans="2:27" x14ac:dyDescent="0.25">
      <c r="B1528" s="7">
        <f>_xlfn.ISOWEEKNUM(CHPP_DELAY[[#This Row],[DATE]])</f>
        <v>52</v>
      </c>
      <c r="C1528" s="2" t="str">
        <f>UPPER(TEXT(MONTH(CHPP_DELAY[[#This Row],[DATE]])*29,"mmm"))</f>
        <v>JAN</v>
      </c>
      <c r="D1528" s="27">
        <f>YEAR(CHPP_DELAY[[#This Row],[DATE]])</f>
        <v>1900</v>
      </c>
      <c r="E1528" s="11">
        <f>(CHPP_DELAY[[#This Row],[START]]-CHPP_DELAY[[#This Row],[STOP]])*24</f>
        <v>0</v>
      </c>
      <c r="F1528" s="14" t="str" cm="1">
        <f t="array" ref="F1528">_xlfn.IFNA(_xlfn.IFS(CHPP_DELAY[[#This Row],[SCH MTN]]&lt;&gt;"","Scheduled",CHPP_DELAY[[#This Row],[UNSCH MTN]]&lt;&gt;"","Unscheduled"),"")</f>
        <v/>
      </c>
      <c r="G1528" s="26">
        <f>24*(DAY(EOMONTH(CHPP_DELAY[[#This Row],[DATE]],0)))</f>
        <v>744</v>
      </c>
      <c r="H1528" s="14">
        <v>0.85</v>
      </c>
      <c r="I1528" s="14">
        <v>0.9</v>
      </c>
      <c r="J1528" s="14"/>
      <c r="K1528" s="14"/>
      <c r="L1528" s="3"/>
      <c r="M1528" s="6"/>
      <c r="N1528" s="6"/>
      <c r="Q1528" s="19"/>
      <c r="AA1528" t="str" cm="1">
        <f t="array" ref="AA1528">_xlfn.IFS(AND(CHPP_DELAY[[#This Row],[Column1]]="",CHPP_DELAY[[#This Row],[Column2]]=""),"",CHPP_DELAY[[#This Row],[Column1]]&lt;&gt;"",CHPP_DELAY[[#This Row],[Column1]],CHPP_DELAY[[#This Row],[Column2]]&lt;&gt;"",CHPP_DELAY[[#This Row],[Column2]])</f>
        <v/>
      </c>
    </row>
    <row r="1529" spans="2:27" x14ac:dyDescent="0.25">
      <c r="B1529" s="7">
        <f>_xlfn.ISOWEEKNUM(CHPP_DELAY[[#This Row],[DATE]])</f>
        <v>52</v>
      </c>
      <c r="C1529" s="2" t="str">
        <f>UPPER(TEXT(MONTH(CHPP_DELAY[[#This Row],[DATE]])*29,"mmm"))</f>
        <v>JAN</v>
      </c>
      <c r="D1529" s="27">
        <f>YEAR(CHPP_DELAY[[#This Row],[DATE]])</f>
        <v>1900</v>
      </c>
      <c r="E1529" s="11">
        <f>(CHPP_DELAY[[#This Row],[START]]-CHPP_DELAY[[#This Row],[STOP]])*24</f>
        <v>0</v>
      </c>
      <c r="F1529" s="14" t="str" cm="1">
        <f t="array" ref="F1529">_xlfn.IFNA(_xlfn.IFS(CHPP_DELAY[[#This Row],[SCH MTN]]&lt;&gt;"","Scheduled",CHPP_DELAY[[#This Row],[UNSCH MTN]]&lt;&gt;"","Unscheduled"),"")</f>
        <v/>
      </c>
      <c r="G1529" s="26">
        <f>24*(DAY(EOMONTH(CHPP_DELAY[[#This Row],[DATE]],0)))</f>
        <v>744</v>
      </c>
      <c r="H1529" s="14">
        <v>0.85</v>
      </c>
      <c r="I1529" s="14">
        <v>0.9</v>
      </c>
      <c r="J1529" s="14"/>
      <c r="K1529" s="14"/>
      <c r="L1529" s="3"/>
      <c r="M1529" s="6"/>
      <c r="N1529" s="6"/>
      <c r="Q1529" s="19"/>
      <c r="AA1529" t="str" cm="1">
        <f t="array" ref="AA1529">_xlfn.IFS(AND(CHPP_DELAY[[#This Row],[Column1]]="",CHPP_DELAY[[#This Row],[Column2]]=""),"",CHPP_DELAY[[#This Row],[Column1]]&lt;&gt;"",CHPP_DELAY[[#This Row],[Column1]],CHPP_DELAY[[#This Row],[Column2]]&lt;&gt;"",CHPP_DELAY[[#This Row],[Column2]])</f>
        <v/>
      </c>
    </row>
    <row r="1530" spans="2:27" x14ac:dyDescent="0.25">
      <c r="B1530" s="7">
        <f>_xlfn.ISOWEEKNUM(CHPP_DELAY[[#This Row],[DATE]])</f>
        <v>52</v>
      </c>
      <c r="C1530" s="2" t="str">
        <f>UPPER(TEXT(MONTH(CHPP_DELAY[[#This Row],[DATE]])*29,"mmm"))</f>
        <v>JAN</v>
      </c>
      <c r="D1530" s="27">
        <f>YEAR(CHPP_DELAY[[#This Row],[DATE]])</f>
        <v>1900</v>
      </c>
      <c r="E1530" s="11">
        <f>(CHPP_DELAY[[#This Row],[START]]-CHPP_DELAY[[#This Row],[STOP]])*24</f>
        <v>0</v>
      </c>
      <c r="F1530" s="14" t="str" cm="1">
        <f t="array" ref="F1530">_xlfn.IFNA(_xlfn.IFS(CHPP_DELAY[[#This Row],[SCH MTN]]&lt;&gt;"","Scheduled",CHPP_DELAY[[#This Row],[UNSCH MTN]]&lt;&gt;"","Unscheduled"),"")</f>
        <v/>
      </c>
      <c r="G1530" s="26">
        <f>24*(DAY(EOMONTH(CHPP_DELAY[[#This Row],[DATE]],0)))</f>
        <v>744</v>
      </c>
      <c r="H1530" s="14">
        <v>0.85</v>
      </c>
      <c r="I1530" s="14">
        <v>0.9</v>
      </c>
      <c r="J1530" s="14"/>
      <c r="K1530" s="14"/>
      <c r="L1530" s="3"/>
      <c r="M1530" s="6"/>
      <c r="N1530" s="6"/>
      <c r="Q1530" s="19"/>
      <c r="AA1530" t="str" cm="1">
        <f t="array" ref="AA1530">_xlfn.IFS(AND(CHPP_DELAY[[#This Row],[Column1]]="",CHPP_DELAY[[#This Row],[Column2]]=""),"",CHPP_DELAY[[#This Row],[Column1]]&lt;&gt;"",CHPP_DELAY[[#This Row],[Column1]],CHPP_DELAY[[#This Row],[Column2]]&lt;&gt;"",CHPP_DELAY[[#This Row],[Column2]])</f>
        <v/>
      </c>
    </row>
    <row r="1531" spans="2:27" x14ac:dyDescent="0.25">
      <c r="B1531" s="7">
        <f>_xlfn.ISOWEEKNUM(CHPP_DELAY[[#This Row],[DATE]])</f>
        <v>52</v>
      </c>
      <c r="C1531" s="2" t="str">
        <f>UPPER(TEXT(MONTH(CHPP_DELAY[[#This Row],[DATE]])*29,"mmm"))</f>
        <v>JAN</v>
      </c>
      <c r="D1531" s="27">
        <f>YEAR(CHPP_DELAY[[#This Row],[DATE]])</f>
        <v>1900</v>
      </c>
      <c r="E1531" s="11">
        <f>(CHPP_DELAY[[#This Row],[START]]-CHPP_DELAY[[#This Row],[STOP]])*24</f>
        <v>0</v>
      </c>
      <c r="F1531" s="14" t="str" cm="1">
        <f t="array" ref="F1531">_xlfn.IFNA(_xlfn.IFS(CHPP_DELAY[[#This Row],[SCH MTN]]&lt;&gt;"","Scheduled",CHPP_DELAY[[#This Row],[UNSCH MTN]]&lt;&gt;"","Unscheduled"),"")</f>
        <v/>
      </c>
      <c r="G1531" s="26">
        <f>24*(DAY(EOMONTH(CHPP_DELAY[[#This Row],[DATE]],0)))</f>
        <v>744</v>
      </c>
      <c r="H1531" s="14">
        <v>0.85</v>
      </c>
      <c r="I1531" s="14">
        <v>0.9</v>
      </c>
      <c r="J1531" s="14"/>
      <c r="K1531" s="14"/>
      <c r="L1531" s="3"/>
      <c r="M1531" s="6"/>
      <c r="N1531" s="6"/>
      <c r="Q1531" s="19"/>
      <c r="AA1531" t="str" cm="1">
        <f t="array" ref="AA1531">_xlfn.IFS(AND(CHPP_DELAY[[#This Row],[Column1]]="",CHPP_DELAY[[#This Row],[Column2]]=""),"",CHPP_DELAY[[#This Row],[Column1]]&lt;&gt;"",CHPP_DELAY[[#This Row],[Column1]],CHPP_DELAY[[#This Row],[Column2]]&lt;&gt;"",CHPP_DELAY[[#This Row],[Column2]])</f>
        <v/>
      </c>
    </row>
    <row r="1532" spans="2:27" x14ac:dyDescent="0.25">
      <c r="B1532" s="7">
        <f>_xlfn.ISOWEEKNUM(CHPP_DELAY[[#This Row],[DATE]])</f>
        <v>52</v>
      </c>
      <c r="C1532" s="2" t="str">
        <f>UPPER(TEXT(MONTH(CHPP_DELAY[[#This Row],[DATE]])*29,"mmm"))</f>
        <v>JAN</v>
      </c>
      <c r="D1532" s="27">
        <f>YEAR(CHPP_DELAY[[#This Row],[DATE]])</f>
        <v>1900</v>
      </c>
      <c r="E1532" s="11">
        <f>(CHPP_DELAY[[#This Row],[START]]-CHPP_DELAY[[#This Row],[STOP]])*24</f>
        <v>0</v>
      </c>
      <c r="F1532" s="14" t="str" cm="1">
        <f t="array" ref="F1532">_xlfn.IFNA(_xlfn.IFS(CHPP_DELAY[[#This Row],[SCH MTN]]&lt;&gt;"","Scheduled",CHPP_DELAY[[#This Row],[UNSCH MTN]]&lt;&gt;"","Unscheduled"),"")</f>
        <v/>
      </c>
      <c r="G1532" s="26">
        <f>24*(DAY(EOMONTH(CHPP_DELAY[[#This Row],[DATE]],0)))</f>
        <v>744</v>
      </c>
      <c r="H1532" s="14">
        <v>0.85</v>
      </c>
      <c r="I1532" s="14">
        <v>0.9</v>
      </c>
      <c r="J1532" s="14"/>
      <c r="K1532" s="14"/>
      <c r="L1532" s="3"/>
      <c r="M1532" s="6"/>
      <c r="N1532" s="6"/>
      <c r="Q1532" s="19"/>
      <c r="AA1532" t="str" cm="1">
        <f t="array" ref="AA1532">_xlfn.IFS(AND(CHPP_DELAY[[#This Row],[Column1]]="",CHPP_DELAY[[#This Row],[Column2]]=""),"",CHPP_DELAY[[#This Row],[Column1]]&lt;&gt;"",CHPP_DELAY[[#This Row],[Column1]],CHPP_DELAY[[#This Row],[Column2]]&lt;&gt;"",CHPP_DELAY[[#This Row],[Column2]])</f>
        <v/>
      </c>
    </row>
    <row r="1533" spans="2:27" x14ac:dyDescent="0.25">
      <c r="B1533" s="7">
        <f>_xlfn.ISOWEEKNUM(CHPP_DELAY[[#This Row],[DATE]])</f>
        <v>52</v>
      </c>
      <c r="C1533" s="2" t="str">
        <f>UPPER(TEXT(MONTH(CHPP_DELAY[[#This Row],[DATE]])*29,"mmm"))</f>
        <v>JAN</v>
      </c>
      <c r="D1533" s="27">
        <f>YEAR(CHPP_DELAY[[#This Row],[DATE]])</f>
        <v>1900</v>
      </c>
      <c r="E1533" s="11">
        <f>(CHPP_DELAY[[#This Row],[START]]-CHPP_DELAY[[#This Row],[STOP]])*24</f>
        <v>0</v>
      </c>
      <c r="F1533" s="14" t="str" cm="1">
        <f t="array" ref="F1533">_xlfn.IFNA(_xlfn.IFS(CHPP_DELAY[[#This Row],[SCH MTN]]&lt;&gt;"","Scheduled",CHPP_DELAY[[#This Row],[UNSCH MTN]]&lt;&gt;"","Unscheduled"),"")</f>
        <v/>
      </c>
      <c r="G1533" s="26">
        <f>24*(DAY(EOMONTH(CHPP_DELAY[[#This Row],[DATE]],0)))</f>
        <v>744</v>
      </c>
      <c r="H1533" s="14">
        <v>0.85</v>
      </c>
      <c r="I1533" s="14">
        <v>0.9</v>
      </c>
      <c r="J1533" s="14"/>
      <c r="K1533" s="14"/>
      <c r="L1533" s="3"/>
      <c r="M1533" s="6"/>
      <c r="N1533" s="6"/>
      <c r="Q1533" s="19"/>
      <c r="AA1533" t="str" cm="1">
        <f t="array" ref="AA1533">_xlfn.IFS(AND(CHPP_DELAY[[#This Row],[Column1]]="",CHPP_DELAY[[#This Row],[Column2]]=""),"",CHPP_DELAY[[#This Row],[Column1]]&lt;&gt;"",CHPP_DELAY[[#This Row],[Column1]],CHPP_DELAY[[#This Row],[Column2]]&lt;&gt;"",CHPP_DELAY[[#This Row],[Column2]])</f>
        <v/>
      </c>
    </row>
    <row r="1534" spans="2:27" x14ac:dyDescent="0.25">
      <c r="B1534" s="7">
        <f>_xlfn.ISOWEEKNUM(CHPP_DELAY[[#This Row],[DATE]])</f>
        <v>52</v>
      </c>
      <c r="C1534" s="2" t="str">
        <f>UPPER(TEXT(MONTH(CHPP_DELAY[[#This Row],[DATE]])*29,"mmm"))</f>
        <v>JAN</v>
      </c>
      <c r="D1534" s="27">
        <f>YEAR(CHPP_DELAY[[#This Row],[DATE]])</f>
        <v>1900</v>
      </c>
      <c r="E1534" s="11">
        <f>(CHPP_DELAY[[#This Row],[START]]-CHPP_DELAY[[#This Row],[STOP]])*24</f>
        <v>0</v>
      </c>
      <c r="F1534" s="14" t="str" cm="1">
        <f t="array" ref="F1534">_xlfn.IFNA(_xlfn.IFS(CHPP_DELAY[[#This Row],[SCH MTN]]&lt;&gt;"","Scheduled",CHPP_DELAY[[#This Row],[UNSCH MTN]]&lt;&gt;"","Unscheduled"),"")</f>
        <v/>
      </c>
      <c r="G1534" s="26">
        <f>24*(DAY(EOMONTH(CHPP_DELAY[[#This Row],[DATE]],0)))</f>
        <v>744</v>
      </c>
      <c r="H1534" s="14">
        <v>0.85</v>
      </c>
      <c r="I1534" s="14">
        <v>0.9</v>
      </c>
      <c r="J1534" s="14"/>
      <c r="K1534" s="14"/>
      <c r="L1534" s="3"/>
      <c r="M1534" s="6"/>
      <c r="N1534" s="6"/>
      <c r="Q1534" s="19"/>
      <c r="AA1534" t="str" cm="1">
        <f t="array" ref="AA1534">_xlfn.IFS(AND(CHPP_DELAY[[#This Row],[Column1]]="",CHPP_DELAY[[#This Row],[Column2]]=""),"",CHPP_DELAY[[#This Row],[Column1]]&lt;&gt;"",CHPP_DELAY[[#This Row],[Column1]],CHPP_DELAY[[#This Row],[Column2]]&lt;&gt;"",CHPP_DELAY[[#This Row],[Column2]])</f>
        <v/>
      </c>
    </row>
    <row r="1535" spans="2:27" x14ac:dyDescent="0.25">
      <c r="B1535" s="7">
        <f>_xlfn.ISOWEEKNUM(CHPP_DELAY[[#This Row],[DATE]])</f>
        <v>52</v>
      </c>
      <c r="C1535" s="2" t="str">
        <f>UPPER(TEXT(MONTH(CHPP_DELAY[[#This Row],[DATE]])*29,"mmm"))</f>
        <v>JAN</v>
      </c>
      <c r="D1535" s="27">
        <f>YEAR(CHPP_DELAY[[#This Row],[DATE]])</f>
        <v>1900</v>
      </c>
      <c r="E1535" s="11">
        <f>(CHPP_DELAY[[#This Row],[START]]-CHPP_DELAY[[#This Row],[STOP]])*24</f>
        <v>0</v>
      </c>
      <c r="F1535" s="14" t="str" cm="1">
        <f t="array" ref="F1535">_xlfn.IFNA(_xlfn.IFS(CHPP_DELAY[[#This Row],[SCH MTN]]&lt;&gt;"","Scheduled",CHPP_DELAY[[#This Row],[UNSCH MTN]]&lt;&gt;"","Unscheduled"),"")</f>
        <v/>
      </c>
      <c r="G1535" s="26">
        <f>24*(DAY(EOMONTH(CHPP_DELAY[[#This Row],[DATE]],0)))</f>
        <v>744</v>
      </c>
      <c r="H1535" s="14">
        <v>0.85</v>
      </c>
      <c r="I1535" s="14">
        <v>0.9</v>
      </c>
      <c r="J1535" s="14"/>
      <c r="K1535" s="14"/>
      <c r="L1535" s="3"/>
      <c r="M1535" s="6"/>
      <c r="N1535" s="6"/>
      <c r="Q1535" s="19"/>
      <c r="AA1535" t="str" cm="1">
        <f t="array" ref="AA1535">_xlfn.IFS(AND(CHPP_DELAY[[#This Row],[Column1]]="",CHPP_DELAY[[#This Row],[Column2]]=""),"",CHPP_DELAY[[#This Row],[Column1]]&lt;&gt;"",CHPP_DELAY[[#This Row],[Column1]],CHPP_DELAY[[#This Row],[Column2]]&lt;&gt;"",CHPP_DELAY[[#This Row],[Column2]])</f>
        <v/>
      </c>
    </row>
    <row r="1536" spans="2:27" x14ac:dyDescent="0.25">
      <c r="B1536" s="7">
        <f>_xlfn.ISOWEEKNUM(CHPP_DELAY[[#This Row],[DATE]])</f>
        <v>52</v>
      </c>
      <c r="C1536" s="2" t="str">
        <f>UPPER(TEXT(MONTH(CHPP_DELAY[[#This Row],[DATE]])*29,"mmm"))</f>
        <v>JAN</v>
      </c>
      <c r="D1536" s="27">
        <f>YEAR(CHPP_DELAY[[#This Row],[DATE]])</f>
        <v>1900</v>
      </c>
      <c r="E1536" s="11">
        <f>(CHPP_DELAY[[#This Row],[START]]-CHPP_DELAY[[#This Row],[STOP]])*24</f>
        <v>0</v>
      </c>
      <c r="F1536" s="14" t="str" cm="1">
        <f t="array" ref="F1536">_xlfn.IFNA(_xlfn.IFS(CHPP_DELAY[[#This Row],[SCH MTN]]&lt;&gt;"","Scheduled",CHPP_DELAY[[#This Row],[UNSCH MTN]]&lt;&gt;"","Unscheduled"),"")</f>
        <v/>
      </c>
      <c r="G1536" s="26">
        <f>24*(DAY(EOMONTH(CHPP_DELAY[[#This Row],[DATE]],0)))</f>
        <v>744</v>
      </c>
      <c r="H1536" s="14">
        <v>0.85</v>
      </c>
      <c r="I1536" s="14">
        <v>0.9</v>
      </c>
      <c r="J1536" s="14"/>
      <c r="K1536" s="14"/>
      <c r="L1536" s="3"/>
      <c r="M1536" s="6"/>
      <c r="N1536" s="6"/>
      <c r="Q1536" s="19"/>
      <c r="AA1536" t="str" cm="1">
        <f t="array" ref="AA1536">_xlfn.IFS(AND(CHPP_DELAY[[#This Row],[Column1]]="",CHPP_DELAY[[#This Row],[Column2]]=""),"",CHPP_DELAY[[#This Row],[Column1]]&lt;&gt;"",CHPP_DELAY[[#This Row],[Column1]],CHPP_DELAY[[#This Row],[Column2]]&lt;&gt;"",CHPP_DELAY[[#This Row],[Column2]])</f>
        <v/>
      </c>
    </row>
    <row r="1537" spans="2:27" x14ac:dyDescent="0.25">
      <c r="B1537" s="7">
        <f>_xlfn.ISOWEEKNUM(CHPP_DELAY[[#This Row],[DATE]])</f>
        <v>52</v>
      </c>
      <c r="C1537" s="2" t="str">
        <f>UPPER(TEXT(MONTH(CHPP_DELAY[[#This Row],[DATE]])*29,"mmm"))</f>
        <v>JAN</v>
      </c>
      <c r="D1537" s="27">
        <f>YEAR(CHPP_DELAY[[#This Row],[DATE]])</f>
        <v>1900</v>
      </c>
      <c r="E1537" s="11">
        <f>(CHPP_DELAY[[#This Row],[START]]-CHPP_DELAY[[#This Row],[STOP]])*24</f>
        <v>0</v>
      </c>
      <c r="F1537" s="14" t="str" cm="1">
        <f t="array" ref="F1537">_xlfn.IFNA(_xlfn.IFS(CHPP_DELAY[[#This Row],[SCH MTN]]&lt;&gt;"","Scheduled",CHPP_DELAY[[#This Row],[UNSCH MTN]]&lt;&gt;"","Unscheduled"),"")</f>
        <v/>
      </c>
      <c r="G1537" s="26">
        <f>24*(DAY(EOMONTH(CHPP_DELAY[[#This Row],[DATE]],0)))</f>
        <v>744</v>
      </c>
      <c r="H1537" s="14">
        <v>0.85</v>
      </c>
      <c r="I1537" s="14">
        <v>0.9</v>
      </c>
      <c r="J1537" s="14"/>
      <c r="K1537" s="14"/>
      <c r="L1537" s="3"/>
      <c r="M1537" s="6"/>
      <c r="N1537" s="6"/>
      <c r="Q1537" s="19"/>
      <c r="AA1537" t="str" cm="1">
        <f t="array" ref="AA1537">_xlfn.IFS(AND(CHPP_DELAY[[#This Row],[Column1]]="",CHPP_DELAY[[#This Row],[Column2]]=""),"",CHPP_DELAY[[#This Row],[Column1]]&lt;&gt;"",CHPP_DELAY[[#This Row],[Column1]],CHPP_DELAY[[#This Row],[Column2]]&lt;&gt;"",CHPP_DELAY[[#This Row],[Column2]])</f>
        <v/>
      </c>
    </row>
    <row r="1538" spans="2:27" x14ac:dyDescent="0.25">
      <c r="B1538" s="7">
        <f>_xlfn.ISOWEEKNUM(CHPP_DELAY[[#This Row],[DATE]])</f>
        <v>52</v>
      </c>
      <c r="C1538" s="2" t="str">
        <f>UPPER(TEXT(MONTH(CHPP_DELAY[[#This Row],[DATE]])*29,"mmm"))</f>
        <v>JAN</v>
      </c>
      <c r="D1538" s="27">
        <f>YEAR(CHPP_DELAY[[#This Row],[DATE]])</f>
        <v>1900</v>
      </c>
      <c r="E1538" s="11">
        <f>(CHPP_DELAY[[#This Row],[START]]-CHPP_DELAY[[#This Row],[STOP]])*24</f>
        <v>0</v>
      </c>
      <c r="F1538" s="14" t="str" cm="1">
        <f t="array" ref="F1538">_xlfn.IFNA(_xlfn.IFS(CHPP_DELAY[[#This Row],[SCH MTN]]&lt;&gt;"","Scheduled",CHPP_DELAY[[#This Row],[UNSCH MTN]]&lt;&gt;"","Unscheduled"),"")</f>
        <v/>
      </c>
      <c r="G1538" s="26">
        <f>24*(DAY(EOMONTH(CHPP_DELAY[[#This Row],[DATE]],0)))</f>
        <v>744</v>
      </c>
      <c r="H1538" s="14">
        <v>0.85</v>
      </c>
      <c r="I1538" s="14">
        <v>0.9</v>
      </c>
      <c r="J1538" s="14"/>
      <c r="K1538" s="14"/>
      <c r="L1538" s="3"/>
      <c r="M1538" s="6"/>
      <c r="N1538" s="6"/>
      <c r="Q1538" s="19"/>
      <c r="AA1538" t="str" cm="1">
        <f t="array" ref="AA1538">_xlfn.IFS(AND(CHPP_DELAY[[#This Row],[Column1]]="",CHPP_DELAY[[#This Row],[Column2]]=""),"",CHPP_DELAY[[#This Row],[Column1]]&lt;&gt;"",CHPP_DELAY[[#This Row],[Column1]],CHPP_DELAY[[#This Row],[Column2]]&lt;&gt;"",CHPP_DELAY[[#This Row],[Column2]])</f>
        <v/>
      </c>
    </row>
    <row r="1539" spans="2:27" x14ac:dyDescent="0.25">
      <c r="B1539" s="7">
        <f>_xlfn.ISOWEEKNUM(CHPP_DELAY[[#This Row],[DATE]])</f>
        <v>52</v>
      </c>
      <c r="C1539" s="2" t="str">
        <f>UPPER(TEXT(MONTH(CHPP_DELAY[[#This Row],[DATE]])*29,"mmm"))</f>
        <v>JAN</v>
      </c>
      <c r="D1539" s="27">
        <f>YEAR(CHPP_DELAY[[#This Row],[DATE]])</f>
        <v>1900</v>
      </c>
      <c r="E1539" s="11">
        <f>(CHPP_DELAY[[#This Row],[START]]-CHPP_DELAY[[#This Row],[STOP]])*24</f>
        <v>0</v>
      </c>
      <c r="F1539" s="14" t="str" cm="1">
        <f t="array" ref="F1539">_xlfn.IFNA(_xlfn.IFS(CHPP_DELAY[[#This Row],[SCH MTN]]&lt;&gt;"","Scheduled",CHPP_DELAY[[#This Row],[UNSCH MTN]]&lt;&gt;"","Unscheduled"),"")</f>
        <v/>
      </c>
      <c r="G1539" s="26">
        <f>24*(DAY(EOMONTH(CHPP_DELAY[[#This Row],[DATE]],0)))</f>
        <v>744</v>
      </c>
      <c r="H1539" s="14">
        <v>0.85</v>
      </c>
      <c r="I1539" s="14">
        <v>0.9</v>
      </c>
      <c r="J1539" s="14"/>
      <c r="K1539" s="14"/>
      <c r="L1539" s="3"/>
      <c r="M1539" s="6"/>
      <c r="N1539" s="6"/>
      <c r="Q1539" s="19"/>
      <c r="AA1539" t="str" cm="1">
        <f t="array" ref="AA1539">_xlfn.IFS(AND(CHPP_DELAY[[#This Row],[Column1]]="",CHPP_DELAY[[#This Row],[Column2]]=""),"",CHPP_DELAY[[#This Row],[Column1]]&lt;&gt;"",CHPP_DELAY[[#This Row],[Column1]],CHPP_DELAY[[#This Row],[Column2]]&lt;&gt;"",CHPP_DELAY[[#This Row],[Column2]])</f>
        <v/>
      </c>
    </row>
    <row r="1540" spans="2:27" x14ac:dyDescent="0.25">
      <c r="B1540" s="7">
        <f>_xlfn.ISOWEEKNUM(CHPP_DELAY[[#This Row],[DATE]])</f>
        <v>52</v>
      </c>
      <c r="C1540" s="2" t="str">
        <f>UPPER(TEXT(MONTH(CHPP_DELAY[[#This Row],[DATE]])*29,"mmm"))</f>
        <v>JAN</v>
      </c>
      <c r="D1540" s="27">
        <f>YEAR(CHPP_DELAY[[#This Row],[DATE]])</f>
        <v>1900</v>
      </c>
      <c r="E1540" s="11">
        <f>(CHPP_DELAY[[#This Row],[START]]-CHPP_DELAY[[#This Row],[STOP]])*24</f>
        <v>0</v>
      </c>
      <c r="F1540" s="14" t="str" cm="1">
        <f t="array" ref="F1540">_xlfn.IFNA(_xlfn.IFS(CHPP_DELAY[[#This Row],[SCH MTN]]&lt;&gt;"","Scheduled",CHPP_DELAY[[#This Row],[UNSCH MTN]]&lt;&gt;"","Unscheduled"),"")</f>
        <v/>
      </c>
      <c r="G1540" s="26">
        <f>24*(DAY(EOMONTH(CHPP_DELAY[[#This Row],[DATE]],0)))</f>
        <v>744</v>
      </c>
      <c r="H1540" s="14">
        <v>0.85</v>
      </c>
      <c r="I1540" s="14">
        <v>0.9</v>
      </c>
      <c r="J1540" s="14"/>
      <c r="K1540" s="14"/>
      <c r="L1540" s="3"/>
      <c r="M1540" s="6"/>
      <c r="N1540" s="6"/>
      <c r="Q1540" s="19"/>
      <c r="AA1540" t="str" cm="1">
        <f t="array" ref="AA1540">_xlfn.IFS(AND(CHPP_DELAY[[#This Row],[Column1]]="",CHPP_DELAY[[#This Row],[Column2]]=""),"",CHPP_DELAY[[#This Row],[Column1]]&lt;&gt;"",CHPP_DELAY[[#This Row],[Column1]],CHPP_DELAY[[#This Row],[Column2]]&lt;&gt;"",CHPP_DELAY[[#This Row],[Column2]])</f>
        <v/>
      </c>
    </row>
    <row r="1541" spans="2:27" x14ac:dyDescent="0.25">
      <c r="B1541" s="7">
        <f>_xlfn.ISOWEEKNUM(CHPP_DELAY[[#This Row],[DATE]])</f>
        <v>52</v>
      </c>
      <c r="C1541" s="2" t="str">
        <f>UPPER(TEXT(MONTH(CHPP_DELAY[[#This Row],[DATE]])*29,"mmm"))</f>
        <v>JAN</v>
      </c>
      <c r="D1541" s="27">
        <f>YEAR(CHPP_DELAY[[#This Row],[DATE]])</f>
        <v>1900</v>
      </c>
      <c r="E1541" s="11">
        <f>(CHPP_DELAY[[#This Row],[START]]-CHPP_DELAY[[#This Row],[STOP]])*24</f>
        <v>0</v>
      </c>
      <c r="F1541" s="14" t="str" cm="1">
        <f t="array" ref="F1541">_xlfn.IFNA(_xlfn.IFS(CHPP_DELAY[[#This Row],[SCH MTN]]&lt;&gt;"","Scheduled",CHPP_DELAY[[#This Row],[UNSCH MTN]]&lt;&gt;"","Unscheduled"),"")</f>
        <v/>
      </c>
      <c r="G1541" s="26">
        <f>24*(DAY(EOMONTH(CHPP_DELAY[[#This Row],[DATE]],0)))</f>
        <v>744</v>
      </c>
      <c r="H1541" s="14">
        <v>0.85</v>
      </c>
      <c r="I1541" s="14">
        <v>0.9</v>
      </c>
      <c r="J1541" s="14"/>
      <c r="K1541" s="14"/>
      <c r="L1541" s="3"/>
      <c r="M1541" s="6"/>
      <c r="N1541" s="6"/>
      <c r="Q1541" s="19"/>
      <c r="AA1541" t="str" cm="1">
        <f t="array" ref="AA1541">_xlfn.IFS(AND(CHPP_DELAY[[#This Row],[Column1]]="",CHPP_DELAY[[#This Row],[Column2]]=""),"",CHPP_DELAY[[#This Row],[Column1]]&lt;&gt;"",CHPP_DELAY[[#This Row],[Column1]],CHPP_DELAY[[#This Row],[Column2]]&lt;&gt;"",CHPP_DELAY[[#This Row],[Column2]])</f>
        <v/>
      </c>
    </row>
    <row r="1542" spans="2:27" x14ac:dyDescent="0.25">
      <c r="B1542" s="7">
        <f>_xlfn.ISOWEEKNUM(CHPP_DELAY[[#This Row],[DATE]])</f>
        <v>52</v>
      </c>
      <c r="C1542" s="2" t="str">
        <f>UPPER(TEXT(MONTH(CHPP_DELAY[[#This Row],[DATE]])*29,"mmm"))</f>
        <v>JAN</v>
      </c>
      <c r="D1542" s="27">
        <f>YEAR(CHPP_DELAY[[#This Row],[DATE]])</f>
        <v>1900</v>
      </c>
      <c r="E1542" s="11">
        <f>(CHPP_DELAY[[#This Row],[START]]-CHPP_DELAY[[#This Row],[STOP]])*24</f>
        <v>0</v>
      </c>
      <c r="F1542" s="14" t="str" cm="1">
        <f t="array" ref="F1542">_xlfn.IFNA(_xlfn.IFS(CHPP_DELAY[[#This Row],[SCH MTN]]&lt;&gt;"","Scheduled",CHPP_DELAY[[#This Row],[UNSCH MTN]]&lt;&gt;"","Unscheduled"),"")</f>
        <v/>
      </c>
      <c r="G1542" s="26">
        <f>24*(DAY(EOMONTH(CHPP_DELAY[[#This Row],[DATE]],0)))</f>
        <v>744</v>
      </c>
      <c r="H1542" s="14">
        <v>0.85</v>
      </c>
      <c r="I1542" s="14">
        <v>0.9</v>
      </c>
      <c r="J1542" s="14"/>
      <c r="K1542" s="14"/>
      <c r="L1542" s="3"/>
      <c r="M1542" s="6"/>
      <c r="N1542" s="6"/>
      <c r="Q1542" s="19"/>
      <c r="AA1542" t="str" cm="1">
        <f t="array" ref="AA1542">_xlfn.IFS(AND(CHPP_DELAY[[#This Row],[Column1]]="",CHPP_DELAY[[#This Row],[Column2]]=""),"",CHPP_DELAY[[#This Row],[Column1]]&lt;&gt;"",CHPP_DELAY[[#This Row],[Column1]],CHPP_DELAY[[#This Row],[Column2]]&lt;&gt;"",CHPP_DELAY[[#This Row],[Column2]])</f>
        <v/>
      </c>
    </row>
    <row r="1543" spans="2:27" x14ac:dyDescent="0.25">
      <c r="B1543" s="7">
        <f>_xlfn.ISOWEEKNUM(CHPP_DELAY[[#This Row],[DATE]])</f>
        <v>52</v>
      </c>
      <c r="C1543" s="2" t="str">
        <f>UPPER(TEXT(MONTH(CHPP_DELAY[[#This Row],[DATE]])*29,"mmm"))</f>
        <v>JAN</v>
      </c>
      <c r="D1543" s="27">
        <f>YEAR(CHPP_DELAY[[#This Row],[DATE]])</f>
        <v>1900</v>
      </c>
      <c r="E1543" s="11">
        <f>(CHPP_DELAY[[#This Row],[START]]-CHPP_DELAY[[#This Row],[STOP]])*24</f>
        <v>0</v>
      </c>
      <c r="F1543" s="14" t="str" cm="1">
        <f t="array" ref="F1543">_xlfn.IFNA(_xlfn.IFS(CHPP_DELAY[[#This Row],[SCH MTN]]&lt;&gt;"","Scheduled",CHPP_DELAY[[#This Row],[UNSCH MTN]]&lt;&gt;"","Unscheduled"),"")</f>
        <v/>
      </c>
      <c r="G1543" s="26">
        <f>24*(DAY(EOMONTH(CHPP_DELAY[[#This Row],[DATE]],0)))</f>
        <v>744</v>
      </c>
      <c r="H1543" s="14">
        <v>0.85</v>
      </c>
      <c r="I1543" s="14">
        <v>0.9</v>
      </c>
      <c r="J1543" s="14"/>
      <c r="K1543" s="14"/>
      <c r="L1543" s="3"/>
      <c r="M1543" s="6"/>
      <c r="N1543" s="6"/>
      <c r="Q1543" s="19"/>
      <c r="AA1543" t="str" cm="1">
        <f t="array" ref="AA1543">_xlfn.IFS(AND(CHPP_DELAY[[#This Row],[Column1]]="",CHPP_DELAY[[#This Row],[Column2]]=""),"",CHPP_DELAY[[#This Row],[Column1]]&lt;&gt;"",CHPP_DELAY[[#This Row],[Column1]],CHPP_DELAY[[#This Row],[Column2]]&lt;&gt;"",CHPP_DELAY[[#This Row],[Column2]])</f>
        <v/>
      </c>
    </row>
    <row r="1544" spans="2:27" x14ac:dyDescent="0.25">
      <c r="B1544" s="7">
        <f>_xlfn.ISOWEEKNUM(CHPP_DELAY[[#This Row],[DATE]])</f>
        <v>52</v>
      </c>
      <c r="C1544" s="2" t="str">
        <f>UPPER(TEXT(MONTH(CHPP_DELAY[[#This Row],[DATE]])*29,"mmm"))</f>
        <v>JAN</v>
      </c>
      <c r="D1544" s="27">
        <f>YEAR(CHPP_DELAY[[#This Row],[DATE]])</f>
        <v>1900</v>
      </c>
      <c r="E1544" s="11">
        <f>(CHPP_DELAY[[#This Row],[START]]-CHPP_DELAY[[#This Row],[STOP]])*24</f>
        <v>0</v>
      </c>
      <c r="F1544" s="14" t="str" cm="1">
        <f t="array" ref="F1544">_xlfn.IFNA(_xlfn.IFS(CHPP_DELAY[[#This Row],[SCH MTN]]&lt;&gt;"","Scheduled",CHPP_DELAY[[#This Row],[UNSCH MTN]]&lt;&gt;"","Unscheduled"),"")</f>
        <v/>
      </c>
      <c r="G1544" s="26">
        <f>24*(DAY(EOMONTH(CHPP_DELAY[[#This Row],[DATE]],0)))</f>
        <v>744</v>
      </c>
      <c r="H1544" s="14">
        <v>0.85</v>
      </c>
      <c r="I1544" s="14">
        <v>0.9</v>
      </c>
      <c r="J1544" s="14"/>
      <c r="K1544" s="14"/>
      <c r="L1544" s="3"/>
      <c r="M1544" s="6"/>
      <c r="N1544" s="6"/>
      <c r="Q1544" s="19"/>
      <c r="AA1544" t="str" cm="1">
        <f t="array" ref="AA1544">_xlfn.IFS(AND(CHPP_DELAY[[#This Row],[Column1]]="",CHPP_DELAY[[#This Row],[Column2]]=""),"",CHPP_DELAY[[#This Row],[Column1]]&lt;&gt;"",CHPP_DELAY[[#This Row],[Column1]],CHPP_DELAY[[#This Row],[Column2]]&lt;&gt;"",CHPP_DELAY[[#This Row],[Column2]])</f>
        <v/>
      </c>
    </row>
    <row r="1545" spans="2:27" x14ac:dyDescent="0.25">
      <c r="B1545" s="7">
        <f>_xlfn.ISOWEEKNUM(CHPP_DELAY[[#This Row],[DATE]])</f>
        <v>52</v>
      </c>
      <c r="C1545" s="2" t="str">
        <f>UPPER(TEXT(MONTH(CHPP_DELAY[[#This Row],[DATE]])*29,"mmm"))</f>
        <v>JAN</v>
      </c>
      <c r="D1545" s="27">
        <f>YEAR(CHPP_DELAY[[#This Row],[DATE]])</f>
        <v>1900</v>
      </c>
      <c r="E1545" s="11">
        <f>(CHPP_DELAY[[#This Row],[START]]-CHPP_DELAY[[#This Row],[STOP]])*24</f>
        <v>0</v>
      </c>
      <c r="F1545" s="14" t="str" cm="1">
        <f t="array" ref="F1545">_xlfn.IFNA(_xlfn.IFS(CHPP_DELAY[[#This Row],[SCH MTN]]&lt;&gt;"","Scheduled",CHPP_DELAY[[#This Row],[UNSCH MTN]]&lt;&gt;"","Unscheduled"),"")</f>
        <v/>
      </c>
      <c r="G1545" s="26">
        <f>24*(DAY(EOMONTH(CHPP_DELAY[[#This Row],[DATE]],0)))</f>
        <v>744</v>
      </c>
      <c r="H1545" s="14">
        <v>0.85</v>
      </c>
      <c r="I1545" s="14">
        <v>0.9</v>
      </c>
      <c r="J1545" s="14"/>
      <c r="K1545" s="14"/>
      <c r="L1545" s="3"/>
      <c r="M1545" s="6"/>
      <c r="N1545" s="6"/>
      <c r="Q1545" s="19"/>
      <c r="AA1545" t="str" cm="1">
        <f t="array" ref="AA1545">_xlfn.IFS(AND(CHPP_DELAY[[#This Row],[Column1]]="",CHPP_DELAY[[#This Row],[Column2]]=""),"",CHPP_DELAY[[#This Row],[Column1]]&lt;&gt;"",CHPP_DELAY[[#This Row],[Column1]],CHPP_DELAY[[#This Row],[Column2]]&lt;&gt;"",CHPP_DELAY[[#This Row],[Column2]])</f>
        <v/>
      </c>
    </row>
    <row r="1546" spans="2:27" x14ac:dyDescent="0.25">
      <c r="B1546" s="7">
        <f>_xlfn.ISOWEEKNUM(CHPP_DELAY[[#This Row],[DATE]])</f>
        <v>52</v>
      </c>
      <c r="C1546" s="2" t="str">
        <f>UPPER(TEXT(MONTH(CHPP_DELAY[[#This Row],[DATE]])*29,"mmm"))</f>
        <v>JAN</v>
      </c>
      <c r="D1546" s="27">
        <f>YEAR(CHPP_DELAY[[#This Row],[DATE]])</f>
        <v>1900</v>
      </c>
      <c r="E1546" s="11">
        <f>(CHPP_DELAY[[#This Row],[START]]-CHPP_DELAY[[#This Row],[STOP]])*24</f>
        <v>0</v>
      </c>
      <c r="F1546" s="14" t="str" cm="1">
        <f t="array" ref="F1546">_xlfn.IFNA(_xlfn.IFS(CHPP_DELAY[[#This Row],[SCH MTN]]&lt;&gt;"","Scheduled",CHPP_DELAY[[#This Row],[UNSCH MTN]]&lt;&gt;"","Unscheduled"),"")</f>
        <v/>
      </c>
      <c r="G1546" s="26">
        <f>24*(DAY(EOMONTH(CHPP_DELAY[[#This Row],[DATE]],0)))</f>
        <v>744</v>
      </c>
      <c r="H1546" s="14">
        <v>0.85</v>
      </c>
      <c r="I1546" s="14">
        <v>0.9</v>
      </c>
      <c r="J1546" s="14"/>
      <c r="K1546" s="14"/>
      <c r="L1546" s="3"/>
      <c r="M1546" s="6"/>
      <c r="N1546" s="6"/>
      <c r="Q1546" s="19"/>
      <c r="AA1546" t="str" cm="1">
        <f t="array" ref="AA1546">_xlfn.IFS(AND(CHPP_DELAY[[#This Row],[Column1]]="",CHPP_DELAY[[#This Row],[Column2]]=""),"",CHPP_DELAY[[#This Row],[Column1]]&lt;&gt;"",CHPP_DELAY[[#This Row],[Column1]],CHPP_DELAY[[#This Row],[Column2]]&lt;&gt;"",CHPP_DELAY[[#This Row],[Column2]])</f>
        <v/>
      </c>
    </row>
    <row r="1547" spans="2:27" x14ac:dyDescent="0.25">
      <c r="B1547" s="7">
        <f>_xlfn.ISOWEEKNUM(CHPP_DELAY[[#This Row],[DATE]])</f>
        <v>52</v>
      </c>
      <c r="C1547" s="2" t="str">
        <f>UPPER(TEXT(MONTH(CHPP_DELAY[[#This Row],[DATE]])*29,"mmm"))</f>
        <v>JAN</v>
      </c>
      <c r="D1547" s="27">
        <f>YEAR(CHPP_DELAY[[#This Row],[DATE]])</f>
        <v>1900</v>
      </c>
      <c r="E1547" s="11">
        <f>(CHPP_DELAY[[#This Row],[START]]-CHPP_DELAY[[#This Row],[STOP]])*24</f>
        <v>0</v>
      </c>
      <c r="F1547" s="14" t="str" cm="1">
        <f t="array" ref="F1547">_xlfn.IFNA(_xlfn.IFS(CHPP_DELAY[[#This Row],[SCH MTN]]&lt;&gt;"","Scheduled",CHPP_DELAY[[#This Row],[UNSCH MTN]]&lt;&gt;"","Unscheduled"),"")</f>
        <v/>
      </c>
      <c r="G1547" s="26">
        <f>24*(DAY(EOMONTH(CHPP_DELAY[[#This Row],[DATE]],0)))</f>
        <v>744</v>
      </c>
      <c r="H1547" s="14">
        <v>0.85</v>
      </c>
      <c r="I1547" s="14">
        <v>0.9</v>
      </c>
      <c r="J1547" s="14"/>
      <c r="K1547" s="14"/>
      <c r="L1547" s="3"/>
      <c r="M1547" s="6"/>
      <c r="N1547" s="6"/>
      <c r="Q1547" s="19"/>
      <c r="AA1547" t="str" cm="1">
        <f t="array" ref="AA1547">_xlfn.IFS(AND(CHPP_DELAY[[#This Row],[Column1]]="",CHPP_DELAY[[#This Row],[Column2]]=""),"",CHPP_DELAY[[#This Row],[Column1]]&lt;&gt;"",CHPP_DELAY[[#This Row],[Column1]],CHPP_DELAY[[#This Row],[Column2]]&lt;&gt;"",CHPP_DELAY[[#This Row],[Column2]])</f>
        <v/>
      </c>
    </row>
    <row r="1548" spans="2:27" x14ac:dyDescent="0.25">
      <c r="B1548" s="7">
        <f>_xlfn.ISOWEEKNUM(CHPP_DELAY[[#This Row],[DATE]])</f>
        <v>52</v>
      </c>
      <c r="C1548" s="2" t="str">
        <f>UPPER(TEXT(MONTH(CHPP_DELAY[[#This Row],[DATE]])*29,"mmm"))</f>
        <v>JAN</v>
      </c>
      <c r="D1548" s="27">
        <f>YEAR(CHPP_DELAY[[#This Row],[DATE]])</f>
        <v>1900</v>
      </c>
      <c r="E1548" s="11">
        <f>(CHPP_DELAY[[#This Row],[START]]-CHPP_DELAY[[#This Row],[STOP]])*24</f>
        <v>0</v>
      </c>
      <c r="F1548" s="14" t="str" cm="1">
        <f t="array" ref="F1548">_xlfn.IFNA(_xlfn.IFS(CHPP_DELAY[[#This Row],[SCH MTN]]&lt;&gt;"","Scheduled",CHPP_DELAY[[#This Row],[UNSCH MTN]]&lt;&gt;"","Unscheduled"),"")</f>
        <v/>
      </c>
      <c r="G1548" s="26">
        <f>24*(DAY(EOMONTH(CHPP_DELAY[[#This Row],[DATE]],0)))</f>
        <v>744</v>
      </c>
      <c r="H1548" s="14">
        <v>0.85</v>
      </c>
      <c r="I1548" s="14">
        <v>0.9</v>
      </c>
      <c r="J1548" s="14"/>
      <c r="K1548" s="14"/>
      <c r="L1548" s="3"/>
      <c r="M1548" s="6"/>
      <c r="N1548" s="6"/>
      <c r="Q1548" s="19"/>
      <c r="AA1548" t="str" cm="1">
        <f t="array" ref="AA1548">_xlfn.IFS(AND(CHPP_DELAY[[#This Row],[Column1]]="",CHPP_DELAY[[#This Row],[Column2]]=""),"",CHPP_DELAY[[#This Row],[Column1]]&lt;&gt;"",CHPP_DELAY[[#This Row],[Column1]],CHPP_DELAY[[#This Row],[Column2]]&lt;&gt;"",CHPP_DELAY[[#This Row],[Column2]])</f>
        <v/>
      </c>
    </row>
    <row r="1549" spans="2:27" x14ac:dyDescent="0.25">
      <c r="B1549" s="7">
        <f>_xlfn.ISOWEEKNUM(CHPP_DELAY[[#This Row],[DATE]])</f>
        <v>52</v>
      </c>
      <c r="C1549" s="2" t="str">
        <f>UPPER(TEXT(MONTH(CHPP_DELAY[[#This Row],[DATE]])*29,"mmm"))</f>
        <v>JAN</v>
      </c>
      <c r="D1549" s="27">
        <f>YEAR(CHPP_DELAY[[#This Row],[DATE]])</f>
        <v>1900</v>
      </c>
      <c r="E1549" s="11">
        <f>(CHPP_DELAY[[#This Row],[START]]-CHPP_DELAY[[#This Row],[STOP]])*24</f>
        <v>0</v>
      </c>
      <c r="F1549" s="14" t="str" cm="1">
        <f t="array" ref="F1549">_xlfn.IFNA(_xlfn.IFS(CHPP_DELAY[[#This Row],[SCH MTN]]&lt;&gt;"","Scheduled",CHPP_DELAY[[#This Row],[UNSCH MTN]]&lt;&gt;"","Unscheduled"),"")</f>
        <v/>
      </c>
      <c r="G1549" s="26">
        <f>24*(DAY(EOMONTH(CHPP_DELAY[[#This Row],[DATE]],0)))</f>
        <v>744</v>
      </c>
      <c r="H1549" s="14">
        <v>0.85</v>
      </c>
      <c r="I1549" s="14">
        <v>0.9</v>
      </c>
      <c r="J1549" s="14"/>
      <c r="K1549" s="14"/>
      <c r="L1549" s="3"/>
      <c r="M1549" s="6"/>
      <c r="N1549" s="6"/>
      <c r="Q1549" s="19"/>
      <c r="AA1549" t="str" cm="1">
        <f t="array" ref="AA1549">_xlfn.IFS(AND(CHPP_DELAY[[#This Row],[Column1]]="",CHPP_DELAY[[#This Row],[Column2]]=""),"",CHPP_DELAY[[#This Row],[Column1]]&lt;&gt;"",CHPP_DELAY[[#This Row],[Column1]],CHPP_DELAY[[#This Row],[Column2]]&lt;&gt;"",CHPP_DELAY[[#This Row],[Column2]])</f>
        <v/>
      </c>
    </row>
    <row r="1550" spans="2:27" x14ac:dyDescent="0.25">
      <c r="B1550" s="7">
        <f>_xlfn.ISOWEEKNUM(CHPP_DELAY[[#This Row],[DATE]])</f>
        <v>52</v>
      </c>
      <c r="C1550" s="2" t="str">
        <f>UPPER(TEXT(MONTH(CHPP_DELAY[[#This Row],[DATE]])*29,"mmm"))</f>
        <v>JAN</v>
      </c>
      <c r="D1550" s="27">
        <f>YEAR(CHPP_DELAY[[#This Row],[DATE]])</f>
        <v>1900</v>
      </c>
      <c r="E1550" s="11">
        <f>(CHPP_DELAY[[#This Row],[START]]-CHPP_DELAY[[#This Row],[STOP]])*24</f>
        <v>0</v>
      </c>
      <c r="F1550" s="14" t="str" cm="1">
        <f t="array" ref="F1550">_xlfn.IFNA(_xlfn.IFS(CHPP_DELAY[[#This Row],[SCH MTN]]&lt;&gt;"","Scheduled",CHPP_DELAY[[#This Row],[UNSCH MTN]]&lt;&gt;"","Unscheduled"),"")</f>
        <v/>
      </c>
      <c r="G1550" s="26">
        <f>24*(DAY(EOMONTH(CHPP_DELAY[[#This Row],[DATE]],0)))</f>
        <v>744</v>
      </c>
      <c r="H1550" s="14">
        <v>0.85</v>
      </c>
      <c r="I1550" s="14">
        <v>0.9</v>
      </c>
      <c r="J1550" s="14"/>
      <c r="K1550" s="14"/>
      <c r="L1550" s="3"/>
      <c r="M1550" s="6"/>
      <c r="N1550" s="6"/>
      <c r="Q1550" s="19"/>
      <c r="AA1550" t="str" cm="1">
        <f t="array" ref="AA1550">_xlfn.IFS(AND(CHPP_DELAY[[#This Row],[Column1]]="",CHPP_DELAY[[#This Row],[Column2]]=""),"",CHPP_DELAY[[#This Row],[Column1]]&lt;&gt;"",CHPP_DELAY[[#This Row],[Column1]],CHPP_DELAY[[#This Row],[Column2]]&lt;&gt;"",CHPP_DELAY[[#This Row],[Column2]])</f>
        <v/>
      </c>
    </row>
    <row r="1551" spans="2:27" x14ac:dyDescent="0.25">
      <c r="B1551" s="7">
        <f>_xlfn.ISOWEEKNUM(CHPP_DELAY[[#This Row],[DATE]])</f>
        <v>52</v>
      </c>
      <c r="C1551" s="2" t="str">
        <f>UPPER(TEXT(MONTH(CHPP_DELAY[[#This Row],[DATE]])*29,"mmm"))</f>
        <v>JAN</v>
      </c>
      <c r="D1551" s="27">
        <f>YEAR(CHPP_DELAY[[#This Row],[DATE]])</f>
        <v>1900</v>
      </c>
      <c r="E1551" s="11">
        <f>(CHPP_DELAY[[#This Row],[START]]-CHPP_DELAY[[#This Row],[STOP]])*24</f>
        <v>0</v>
      </c>
      <c r="F1551" s="14" t="str" cm="1">
        <f t="array" ref="F1551">_xlfn.IFNA(_xlfn.IFS(CHPP_DELAY[[#This Row],[SCH MTN]]&lt;&gt;"","Scheduled",CHPP_DELAY[[#This Row],[UNSCH MTN]]&lt;&gt;"","Unscheduled"),"")</f>
        <v/>
      </c>
      <c r="G1551" s="26">
        <f>24*(DAY(EOMONTH(CHPP_DELAY[[#This Row],[DATE]],0)))</f>
        <v>744</v>
      </c>
      <c r="H1551" s="14">
        <v>0.85</v>
      </c>
      <c r="I1551" s="14">
        <v>0.9</v>
      </c>
      <c r="J1551" s="14"/>
      <c r="K1551" s="14"/>
      <c r="L1551" s="3"/>
      <c r="M1551" s="6"/>
      <c r="N1551" s="6"/>
      <c r="Q1551" s="19"/>
      <c r="AA1551" t="str" cm="1">
        <f t="array" ref="AA1551">_xlfn.IFS(AND(CHPP_DELAY[[#This Row],[Column1]]="",CHPP_DELAY[[#This Row],[Column2]]=""),"",CHPP_DELAY[[#This Row],[Column1]]&lt;&gt;"",CHPP_DELAY[[#This Row],[Column1]],CHPP_DELAY[[#This Row],[Column2]]&lt;&gt;"",CHPP_DELAY[[#This Row],[Column2]])</f>
        <v/>
      </c>
    </row>
    <row r="1552" spans="2:27" x14ac:dyDescent="0.25">
      <c r="B1552" s="7">
        <f>_xlfn.ISOWEEKNUM(CHPP_DELAY[[#This Row],[DATE]])</f>
        <v>52</v>
      </c>
      <c r="C1552" s="2" t="str">
        <f>UPPER(TEXT(MONTH(CHPP_DELAY[[#This Row],[DATE]])*29,"mmm"))</f>
        <v>JAN</v>
      </c>
      <c r="D1552" s="27">
        <f>YEAR(CHPP_DELAY[[#This Row],[DATE]])</f>
        <v>1900</v>
      </c>
      <c r="E1552" s="11">
        <f>(CHPP_DELAY[[#This Row],[START]]-CHPP_DELAY[[#This Row],[STOP]])*24</f>
        <v>0</v>
      </c>
      <c r="F1552" s="14" t="str" cm="1">
        <f t="array" ref="F1552">_xlfn.IFNA(_xlfn.IFS(CHPP_DELAY[[#This Row],[SCH MTN]]&lt;&gt;"","Scheduled",CHPP_DELAY[[#This Row],[UNSCH MTN]]&lt;&gt;"","Unscheduled"),"")</f>
        <v/>
      </c>
      <c r="G1552" s="26">
        <f>24*(DAY(EOMONTH(CHPP_DELAY[[#This Row],[DATE]],0)))</f>
        <v>744</v>
      </c>
      <c r="H1552" s="14">
        <v>0.85</v>
      </c>
      <c r="I1552" s="14">
        <v>0.9</v>
      </c>
      <c r="J1552" s="14"/>
      <c r="K1552" s="14"/>
      <c r="L1552" s="3"/>
      <c r="M1552" s="6"/>
      <c r="N1552" s="6"/>
      <c r="Q1552" s="19"/>
      <c r="AA1552" t="str" cm="1">
        <f t="array" ref="AA1552">_xlfn.IFS(AND(CHPP_DELAY[[#This Row],[Column1]]="",CHPP_DELAY[[#This Row],[Column2]]=""),"",CHPP_DELAY[[#This Row],[Column1]]&lt;&gt;"",CHPP_DELAY[[#This Row],[Column1]],CHPP_DELAY[[#This Row],[Column2]]&lt;&gt;"",CHPP_DELAY[[#This Row],[Column2]])</f>
        <v/>
      </c>
    </row>
    <row r="1553" spans="2:27" x14ac:dyDescent="0.25">
      <c r="B1553" s="7">
        <f>_xlfn.ISOWEEKNUM(CHPP_DELAY[[#This Row],[DATE]])</f>
        <v>52</v>
      </c>
      <c r="C1553" s="2" t="str">
        <f>UPPER(TEXT(MONTH(CHPP_DELAY[[#This Row],[DATE]])*29,"mmm"))</f>
        <v>JAN</v>
      </c>
      <c r="D1553" s="27">
        <f>YEAR(CHPP_DELAY[[#This Row],[DATE]])</f>
        <v>1900</v>
      </c>
      <c r="E1553" s="11">
        <f>(CHPP_DELAY[[#This Row],[START]]-CHPP_DELAY[[#This Row],[STOP]])*24</f>
        <v>0</v>
      </c>
      <c r="F1553" s="14" t="str" cm="1">
        <f t="array" ref="F1553">_xlfn.IFNA(_xlfn.IFS(CHPP_DELAY[[#This Row],[SCH MTN]]&lt;&gt;"","Scheduled",CHPP_DELAY[[#This Row],[UNSCH MTN]]&lt;&gt;"","Unscheduled"),"")</f>
        <v/>
      </c>
      <c r="G1553" s="26">
        <f>24*(DAY(EOMONTH(CHPP_DELAY[[#This Row],[DATE]],0)))</f>
        <v>744</v>
      </c>
      <c r="H1553" s="14">
        <v>0.85</v>
      </c>
      <c r="I1553" s="14">
        <v>0.9</v>
      </c>
      <c r="J1553" s="14"/>
      <c r="K1553" s="14"/>
      <c r="L1553" s="3"/>
      <c r="M1553" s="6"/>
      <c r="N1553" s="6"/>
      <c r="Q1553" s="19"/>
      <c r="AA1553" t="str" cm="1">
        <f t="array" ref="AA1553">_xlfn.IFS(AND(CHPP_DELAY[[#This Row],[Column1]]="",CHPP_DELAY[[#This Row],[Column2]]=""),"",CHPP_DELAY[[#This Row],[Column1]]&lt;&gt;"",CHPP_DELAY[[#This Row],[Column1]],CHPP_DELAY[[#This Row],[Column2]]&lt;&gt;"",CHPP_DELAY[[#This Row],[Column2]])</f>
        <v/>
      </c>
    </row>
    <row r="1554" spans="2:27" x14ac:dyDescent="0.25">
      <c r="B1554" s="7">
        <f>_xlfn.ISOWEEKNUM(CHPP_DELAY[[#This Row],[DATE]])</f>
        <v>52</v>
      </c>
      <c r="C1554" s="2" t="str">
        <f>UPPER(TEXT(MONTH(CHPP_DELAY[[#This Row],[DATE]])*29,"mmm"))</f>
        <v>JAN</v>
      </c>
      <c r="D1554" s="27">
        <f>YEAR(CHPP_DELAY[[#This Row],[DATE]])</f>
        <v>1900</v>
      </c>
      <c r="E1554" s="11">
        <f>(CHPP_DELAY[[#This Row],[START]]-CHPP_DELAY[[#This Row],[STOP]])*24</f>
        <v>0</v>
      </c>
      <c r="F1554" s="14" t="str" cm="1">
        <f t="array" ref="F1554">_xlfn.IFNA(_xlfn.IFS(CHPP_DELAY[[#This Row],[SCH MTN]]&lt;&gt;"","Scheduled",CHPP_DELAY[[#This Row],[UNSCH MTN]]&lt;&gt;"","Unscheduled"),"")</f>
        <v/>
      </c>
      <c r="G1554" s="26">
        <f>24*(DAY(EOMONTH(CHPP_DELAY[[#This Row],[DATE]],0)))</f>
        <v>744</v>
      </c>
      <c r="H1554" s="14">
        <v>0.85</v>
      </c>
      <c r="I1554" s="14">
        <v>0.9</v>
      </c>
      <c r="J1554" s="14"/>
      <c r="K1554" s="14"/>
      <c r="L1554" s="3"/>
      <c r="M1554" s="6"/>
      <c r="N1554" s="6"/>
      <c r="Q1554" s="19"/>
      <c r="AA1554" t="str" cm="1">
        <f t="array" ref="AA1554">_xlfn.IFS(AND(CHPP_DELAY[[#This Row],[Column1]]="",CHPP_DELAY[[#This Row],[Column2]]=""),"",CHPP_DELAY[[#This Row],[Column1]]&lt;&gt;"",CHPP_DELAY[[#This Row],[Column1]],CHPP_DELAY[[#This Row],[Column2]]&lt;&gt;"",CHPP_DELAY[[#This Row],[Column2]])</f>
        <v/>
      </c>
    </row>
    <row r="1555" spans="2:27" x14ac:dyDescent="0.25">
      <c r="B1555" s="7">
        <f>_xlfn.ISOWEEKNUM(CHPP_DELAY[[#This Row],[DATE]])</f>
        <v>52</v>
      </c>
      <c r="C1555" s="2" t="str">
        <f>UPPER(TEXT(MONTH(CHPP_DELAY[[#This Row],[DATE]])*29,"mmm"))</f>
        <v>JAN</v>
      </c>
      <c r="D1555" s="27">
        <f>YEAR(CHPP_DELAY[[#This Row],[DATE]])</f>
        <v>1900</v>
      </c>
      <c r="E1555" s="11">
        <f>(CHPP_DELAY[[#This Row],[START]]-CHPP_DELAY[[#This Row],[STOP]])*24</f>
        <v>0</v>
      </c>
      <c r="F1555" s="14" t="str" cm="1">
        <f t="array" ref="F1555">_xlfn.IFNA(_xlfn.IFS(CHPP_DELAY[[#This Row],[SCH MTN]]&lt;&gt;"","Scheduled",CHPP_DELAY[[#This Row],[UNSCH MTN]]&lt;&gt;"","Unscheduled"),"")</f>
        <v/>
      </c>
      <c r="G1555" s="26">
        <f>24*(DAY(EOMONTH(CHPP_DELAY[[#This Row],[DATE]],0)))</f>
        <v>744</v>
      </c>
      <c r="H1555" s="14">
        <v>0.85</v>
      </c>
      <c r="I1555" s="14">
        <v>0.9</v>
      </c>
      <c r="J1555" s="14"/>
      <c r="K1555" s="14"/>
      <c r="L1555" s="3"/>
      <c r="M1555" s="6"/>
      <c r="N1555" s="6"/>
      <c r="Q1555" s="19"/>
      <c r="AA1555" t="str" cm="1">
        <f t="array" ref="AA1555">_xlfn.IFS(AND(CHPP_DELAY[[#This Row],[Column1]]="",CHPP_DELAY[[#This Row],[Column2]]=""),"",CHPP_DELAY[[#This Row],[Column1]]&lt;&gt;"",CHPP_DELAY[[#This Row],[Column1]],CHPP_DELAY[[#This Row],[Column2]]&lt;&gt;"",CHPP_DELAY[[#This Row],[Column2]])</f>
        <v/>
      </c>
    </row>
    <row r="1556" spans="2:27" x14ac:dyDescent="0.25">
      <c r="B1556" s="7">
        <f>_xlfn.ISOWEEKNUM(CHPP_DELAY[[#This Row],[DATE]])</f>
        <v>52</v>
      </c>
      <c r="C1556" s="2" t="str">
        <f>UPPER(TEXT(MONTH(CHPP_DELAY[[#This Row],[DATE]])*29,"mmm"))</f>
        <v>JAN</v>
      </c>
      <c r="D1556" s="27">
        <f>YEAR(CHPP_DELAY[[#This Row],[DATE]])</f>
        <v>1900</v>
      </c>
      <c r="E1556" s="11">
        <f>(CHPP_DELAY[[#This Row],[START]]-CHPP_DELAY[[#This Row],[STOP]])*24</f>
        <v>0</v>
      </c>
      <c r="F1556" s="14" t="str" cm="1">
        <f t="array" ref="F1556">_xlfn.IFNA(_xlfn.IFS(CHPP_DELAY[[#This Row],[SCH MTN]]&lt;&gt;"","Scheduled",CHPP_DELAY[[#This Row],[UNSCH MTN]]&lt;&gt;"","Unscheduled"),"")</f>
        <v/>
      </c>
      <c r="G1556" s="26">
        <f>24*(DAY(EOMONTH(CHPP_DELAY[[#This Row],[DATE]],0)))</f>
        <v>744</v>
      </c>
      <c r="H1556" s="14">
        <v>0.85</v>
      </c>
      <c r="I1556" s="14">
        <v>0.9</v>
      </c>
      <c r="J1556" s="14"/>
      <c r="K1556" s="14"/>
      <c r="L1556" s="3"/>
      <c r="M1556" s="6"/>
      <c r="N1556" s="6"/>
      <c r="Q1556" s="19"/>
      <c r="AA1556" t="str" cm="1">
        <f t="array" ref="AA1556">_xlfn.IFS(AND(CHPP_DELAY[[#This Row],[Column1]]="",CHPP_DELAY[[#This Row],[Column2]]=""),"",CHPP_DELAY[[#This Row],[Column1]]&lt;&gt;"",CHPP_DELAY[[#This Row],[Column1]],CHPP_DELAY[[#This Row],[Column2]]&lt;&gt;"",CHPP_DELAY[[#This Row],[Column2]])</f>
        <v/>
      </c>
    </row>
    <row r="1557" spans="2:27" x14ac:dyDescent="0.25">
      <c r="B1557" s="7">
        <f>_xlfn.ISOWEEKNUM(CHPP_DELAY[[#This Row],[DATE]])</f>
        <v>52</v>
      </c>
      <c r="C1557" s="2" t="str">
        <f>UPPER(TEXT(MONTH(CHPP_DELAY[[#This Row],[DATE]])*29,"mmm"))</f>
        <v>JAN</v>
      </c>
      <c r="D1557" s="27">
        <f>YEAR(CHPP_DELAY[[#This Row],[DATE]])</f>
        <v>1900</v>
      </c>
      <c r="E1557" s="11">
        <f>(CHPP_DELAY[[#This Row],[START]]-CHPP_DELAY[[#This Row],[STOP]])*24</f>
        <v>0</v>
      </c>
      <c r="F1557" s="14" t="str" cm="1">
        <f t="array" ref="F1557">_xlfn.IFNA(_xlfn.IFS(CHPP_DELAY[[#This Row],[SCH MTN]]&lt;&gt;"","Scheduled",CHPP_DELAY[[#This Row],[UNSCH MTN]]&lt;&gt;"","Unscheduled"),"")</f>
        <v/>
      </c>
      <c r="G1557" s="26">
        <f>24*(DAY(EOMONTH(CHPP_DELAY[[#This Row],[DATE]],0)))</f>
        <v>744</v>
      </c>
      <c r="H1557" s="14">
        <v>0.85</v>
      </c>
      <c r="I1557" s="14">
        <v>0.9</v>
      </c>
      <c r="J1557" s="14"/>
      <c r="K1557" s="14"/>
      <c r="L1557" s="3"/>
      <c r="M1557" s="6"/>
      <c r="N1557" s="6"/>
      <c r="Q1557" s="19"/>
      <c r="AA1557" t="str" cm="1">
        <f t="array" ref="AA1557">_xlfn.IFS(AND(CHPP_DELAY[[#This Row],[Column1]]="",CHPP_DELAY[[#This Row],[Column2]]=""),"",CHPP_DELAY[[#This Row],[Column1]]&lt;&gt;"",CHPP_DELAY[[#This Row],[Column1]],CHPP_DELAY[[#This Row],[Column2]]&lt;&gt;"",CHPP_DELAY[[#This Row],[Column2]])</f>
        <v/>
      </c>
    </row>
    <row r="1558" spans="2:27" x14ac:dyDescent="0.25">
      <c r="B1558" s="7">
        <f>_xlfn.ISOWEEKNUM(CHPP_DELAY[[#This Row],[DATE]])</f>
        <v>52</v>
      </c>
      <c r="C1558" s="2" t="str">
        <f>UPPER(TEXT(MONTH(CHPP_DELAY[[#This Row],[DATE]])*29,"mmm"))</f>
        <v>JAN</v>
      </c>
      <c r="D1558" s="27">
        <f>YEAR(CHPP_DELAY[[#This Row],[DATE]])</f>
        <v>1900</v>
      </c>
      <c r="E1558" s="11">
        <f>(CHPP_DELAY[[#This Row],[START]]-CHPP_DELAY[[#This Row],[STOP]])*24</f>
        <v>0</v>
      </c>
      <c r="F1558" s="14" t="str" cm="1">
        <f t="array" ref="F1558">_xlfn.IFNA(_xlfn.IFS(CHPP_DELAY[[#This Row],[SCH MTN]]&lt;&gt;"","Scheduled",CHPP_DELAY[[#This Row],[UNSCH MTN]]&lt;&gt;"","Unscheduled"),"")</f>
        <v/>
      </c>
      <c r="G1558" s="26">
        <f>24*(DAY(EOMONTH(CHPP_DELAY[[#This Row],[DATE]],0)))</f>
        <v>744</v>
      </c>
      <c r="H1558" s="14">
        <v>0.85</v>
      </c>
      <c r="I1558" s="14">
        <v>0.9</v>
      </c>
      <c r="J1558" s="14"/>
      <c r="K1558" s="14"/>
      <c r="L1558" s="3"/>
      <c r="M1558" s="6"/>
      <c r="N1558" s="6"/>
      <c r="Q1558" s="19"/>
      <c r="AA1558" t="str" cm="1">
        <f t="array" ref="AA1558">_xlfn.IFS(AND(CHPP_DELAY[[#This Row],[Column1]]="",CHPP_DELAY[[#This Row],[Column2]]=""),"",CHPP_DELAY[[#This Row],[Column1]]&lt;&gt;"",CHPP_DELAY[[#This Row],[Column1]],CHPP_DELAY[[#This Row],[Column2]]&lt;&gt;"",CHPP_DELAY[[#This Row],[Column2]])</f>
        <v/>
      </c>
    </row>
    <row r="1559" spans="2:27" x14ac:dyDescent="0.25">
      <c r="B1559" s="7">
        <f>_xlfn.ISOWEEKNUM(CHPP_DELAY[[#This Row],[DATE]])</f>
        <v>52</v>
      </c>
      <c r="C1559" s="2" t="str">
        <f>UPPER(TEXT(MONTH(CHPP_DELAY[[#This Row],[DATE]])*29,"mmm"))</f>
        <v>JAN</v>
      </c>
      <c r="D1559" s="27">
        <f>YEAR(CHPP_DELAY[[#This Row],[DATE]])</f>
        <v>1900</v>
      </c>
      <c r="E1559" s="11">
        <f>(CHPP_DELAY[[#This Row],[START]]-CHPP_DELAY[[#This Row],[STOP]])*24</f>
        <v>0</v>
      </c>
      <c r="F1559" s="14" t="str" cm="1">
        <f t="array" ref="F1559">_xlfn.IFNA(_xlfn.IFS(CHPP_DELAY[[#This Row],[SCH MTN]]&lt;&gt;"","Scheduled",CHPP_DELAY[[#This Row],[UNSCH MTN]]&lt;&gt;"","Unscheduled"),"")</f>
        <v/>
      </c>
      <c r="G1559" s="26">
        <f>24*(DAY(EOMONTH(CHPP_DELAY[[#This Row],[DATE]],0)))</f>
        <v>744</v>
      </c>
      <c r="H1559" s="14">
        <v>0.85</v>
      </c>
      <c r="I1559" s="14">
        <v>0.9</v>
      </c>
      <c r="J1559" s="14"/>
      <c r="K1559" s="14"/>
      <c r="L1559" s="3"/>
      <c r="M1559" s="6"/>
      <c r="N1559" s="6"/>
      <c r="Q1559" s="19"/>
      <c r="AA1559" t="str" cm="1">
        <f t="array" ref="AA1559">_xlfn.IFS(AND(CHPP_DELAY[[#This Row],[Column1]]="",CHPP_DELAY[[#This Row],[Column2]]=""),"",CHPP_DELAY[[#This Row],[Column1]]&lt;&gt;"",CHPP_DELAY[[#This Row],[Column1]],CHPP_DELAY[[#This Row],[Column2]]&lt;&gt;"",CHPP_DELAY[[#This Row],[Column2]])</f>
        <v/>
      </c>
    </row>
    <row r="1560" spans="2:27" x14ac:dyDescent="0.25">
      <c r="B1560" s="7">
        <f>_xlfn.ISOWEEKNUM(CHPP_DELAY[[#This Row],[DATE]])</f>
        <v>52</v>
      </c>
      <c r="C1560" s="2" t="str">
        <f>UPPER(TEXT(MONTH(CHPP_DELAY[[#This Row],[DATE]])*29,"mmm"))</f>
        <v>JAN</v>
      </c>
      <c r="D1560" s="27">
        <f>YEAR(CHPP_DELAY[[#This Row],[DATE]])</f>
        <v>1900</v>
      </c>
      <c r="E1560" s="11">
        <f>(CHPP_DELAY[[#This Row],[START]]-CHPP_DELAY[[#This Row],[STOP]])*24</f>
        <v>0</v>
      </c>
      <c r="F1560" s="14" t="str" cm="1">
        <f t="array" ref="F1560">_xlfn.IFNA(_xlfn.IFS(CHPP_DELAY[[#This Row],[SCH MTN]]&lt;&gt;"","Scheduled",CHPP_DELAY[[#This Row],[UNSCH MTN]]&lt;&gt;"","Unscheduled"),"")</f>
        <v/>
      </c>
      <c r="G1560" s="26">
        <f>24*(DAY(EOMONTH(CHPP_DELAY[[#This Row],[DATE]],0)))</f>
        <v>744</v>
      </c>
      <c r="H1560" s="14">
        <v>0.85</v>
      </c>
      <c r="I1560" s="14">
        <v>0.9</v>
      </c>
      <c r="J1560" s="14"/>
      <c r="K1560" s="14"/>
      <c r="L1560" s="3"/>
      <c r="M1560" s="6"/>
      <c r="N1560" s="6"/>
      <c r="Q1560" s="19"/>
      <c r="AA1560" t="str" cm="1">
        <f t="array" ref="AA1560">_xlfn.IFS(AND(CHPP_DELAY[[#This Row],[Column1]]="",CHPP_DELAY[[#This Row],[Column2]]=""),"",CHPP_DELAY[[#This Row],[Column1]]&lt;&gt;"",CHPP_DELAY[[#This Row],[Column1]],CHPP_DELAY[[#This Row],[Column2]]&lt;&gt;"",CHPP_DELAY[[#This Row],[Column2]])</f>
        <v/>
      </c>
    </row>
    <row r="1561" spans="2:27" x14ac:dyDescent="0.25">
      <c r="B1561" s="7">
        <f>_xlfn.ISOWEEKNUM(CHPP_DELAY[[#This Row],[DATE]])</f>
        <v>52</v>
      </c>
      <c r="C1561" s="2" t="str">
        <f>UPPER(TEXT(MONTH(CHPP_DELAY[[#This Row],[DATE]])*29,"mmm"))</f>
        <v>JAN</v>
      </c>
      <c r="D1561" s="27">
        <f>YEAR(CHPP_DELAY[[#This Row],[DATE]])</f>
        <v>1900</v>
      </c>
      <c r="E1561" s="11">
        <f>(CHPP_DELAY[[#This Row],[START]]-CHPP_DELAY[[#This Row],[STOP]])*24</f>
        <v>0</v>
      </c>
      <c r="F1561" s="14" t="str" cm="1">
        <f t="array" ref="F1561">_xlfn.IFNA(_xlfn.IFS(CHPP_DELAY[[#This Row],[SCH MTN]]&lt;&gt;"","Scheduled",CHPP_DELAY[[#This Row],[UNSCH MTN]]&lt;&gt;"","Unscheduled"),"")</f>
        <v/>
      </c>
      <c r="G1561" s="26">
        <f>24*(DAY(EOMONTH(CHPP_DELAY[[#This Row],[DATE]],0)))</f>
        <v>744</v>
      </c>
      <c r="H1561" s="14">
        <v>0.85</v>
      </c>
      <c r="I1561" s="14">
        <v>0.9</v>
      </c>
      <c r="J1561" s="14"/>
      <c r="K1561" s="14"/>
      <c r="L1561" s="3"/>
      <c r="M1561" s="6"/>
      <c r="N1561" s="6"/>
      <c r="Q1561" s="19"/>
      <c r="AA1561" t="str" cm="1">
        <f t="array" ref="AA1561">_xlfn.IFS(AND(CHPP_DELAY[[#This Row],[Column1]]="",CHPP_DELAY[[#This Row],[Column2]]=""),"",CHPP_DELAY[[#This Row],[Column1]]&lt;&gt;"",CHPP_DELAY[[#This Row],[Column1]],CHPP_DELAY[[#This Row],[Column2]]&lt;&gt;"",CHPP_DELAY[[#This Row],[Column2]])</f>
        <v/>
      </c>
    </row>
    <row r="1562" spans="2:27" x14ac:dyDescent="0.25">
      <c r="B1562" s="7">
        <f>_xlfn.ISOWEEKNUM(CHPP_DELAY[[#This Row],[DATE]])</f>
        <v>52</v>
      </c>
      <c r="C1562" s="2" t="str">
        <f>UPPER(TEXT(MONTH(CHPP_DELAY[[#This Row],[DATE]])*29,"mmm"))</f>
        <v>JAN</v>
      </c>
      <c r="D1562" s="27">
        <f>YEAR(CHPP_DELAY[[#This Row],[DATE]])</f>
        <v>1900</v>
      </c>
      <c r="E1562" s="11">
        <f>(CHPP_DELAY[[#This Row],[START]]-CHPP_DELAY[[#This Row],[STOP]])*24</f>
        <v>0</v>
      </c>
      <c r="F1562" s="14" t="str" cm="1">
        <f t="array" ref="F1562">_xlfn.IFNA(_xlfn.IFS(CHPP_DELAY[[#This Row],[SCH MTN]]&lt;&gt;"","Scheduled",CHPP_DELAY[[#This Row],[UNSCH MTN]]&lt;&gt;"","Unscheduled"),"")</f>
        <v/>
      </c>
      <c r="G1562" s="26">
        <f>24*(DAY(EOMONTH(CHPP_DELAY[[#This Row],[DATE]],0)))</f>
        <v>744</v>
      </c>
      <c r="H1562" s="14">
        <v>0.85</v>
      </c>
      <c r="I1562" s="14">
        <v>0.9</v>
      </c>
      <c r="J1562" s="14"/>
      <c r="K1562" s="14"/>
      <c r="L1562" s="3"/>
      <c r="M1562" s="6"/>
      <c r="N1562" s="6"/>
      <c r="Q1562" s="19"/>
      <c r="AA1562" t="str" cm="1">
        <f t="array" ref="AA1562">_xlfn.IFS(AND(CHPP_DELAY[[#This Row],[Column1]]="",CHPP_DELAY[[#This Row],[Column2]]=""),"",CHPP_DELAY[[#This Row],[Column1]]&lt;&gt;"",CHPP_DELAY[[#This Row],[Column1]],CHPP_DELAY[[#This Row],[Column2]]&lt;&gt;"",CHPP_DELAY[[#This Row],[Column2]])</f>
        <v/>
      </c>
    </row>
    <row r="1563" spans="2:27" x14ac:dyDescent="0.25">
      <c r="B1563" s="7">
        <f>_xlfn.ISOWEEKNUM(CHPP_DELAY[[#This Row],[DATE]])</f>
        <v>52</v>
      </c>
      <c r="C1563" s="2" t="str">
        <f>UPPER(TEXT(MONTH(CHPP_DELAY[[#This Row],[DATE]])*29,"mmm"))</f>
        <v>JAN</v>
      </c>
      <c r="D1563" s="27">
        <f>YEAR(CHPP_DELAY[[#This Row],[DATE]])</f>
        <v>1900</v>
      </c>
      <c r="E1563" s="11">
        <f>(CHPP_DELAY[[#This Row],[START]]-CHPP_DELAY[[#This Row],[STOP]])*24</f>
        <v>0</v>
      </c>
      <c r="F1563" s="14" t="str" cm="1">
        <f t="array" ref="F1563">_xlfn.IFNA(_xlfn.IFS(CHPP_DELAY[[#This Row],[SCH MTN]]&lt;&gt;"","Scheduled",CHPP_DELAY[[#This Row],[UNSCH MTN]]&lt;&gt;"","Unscheduled"),"")</f>
        <v/>
      </c>
      <c r="G1563" s="26">
        <f>24*(DAY(EOMONTH(CHPP_DELAY[[#This Row],[DATE]],0)))</f>
        <v>744</v>
      </c>
      <c r="H1563" s="14">
        <v>0.85</v>
      </c>
      <c r="I1563" s="14">
        <v>0.9</v>
      </c>
      <c r="J1563" s="14"/>
      <c r="K1563" s="14"/>
      <c r="L1563" s="3"/>
      <c r="M1563" s="6"/>
      <c r="N1563" s="6"/>
      <c r="Q1563" s="19"/>
      <c r="AA1563" t="str" cm="1">
        <f t="array" ref="AA1563">_xlfn.IFS(AND(CHPP_DELAY[[#This Row],[Column1]]="",CHPP_DELAY[[#This Row],[Column2]]=""),"",CHPP_DELAY[[#This Row],[Column1]]&lt;&gt;"",CHPP_DELAY[[#This Row],[Column1]],CHPP_DELAY[[#This Row],[Column2]]&lt;&gt;"",CHPP_DELAY[[#This Row],[Column2]])</f>
        <v/>
      </c>
    </row>
    <row r="1564" spans="2:27" x14ac:dyDescent="0.25">
      <c r="B1564" s="7">
        <f>_xlfn.ISOWEEKNUM(CHPP_DELAY[[#This Row],[DATE]])</f>
        <v>52</v>
      </c>
      <c r="C1564" s="2" t="str">
        <f>UPPER(TEXT(MONTH(CHPP_DELAY[[#This Row],[DATE]])*29,"mmm"))</f>
        <v>JAN</v>
      </c>
      <c r="D1564" s="27">
        <f>YEAR(CHPP_DELAY[[#This Row],[DATE]])</f>
        <v>1900</v>
      </c>
      <c r="E1564" s="11">
        <f>(CHPP_DELAY[[#This Row],[START]]-CHPP_DELAY[[#This Row],[STOP]])*24</f>
        <v>0</v>
      </c>
      <c r="F1564" s="14" t="str" cm="1">
        <f t="array" ref="F1564">_xlfn.IFNA(_xlfn.IFS(CHPP_DELAY[[#This Row],[SCH MTN]]&lt;&gt;"","Scheduled",CHPP_DELAY[[#This Row],[UNSCH MTN]]&lt;&gt;"","Unscheduled"),"")</f>
        <v/>
      </c>
      <c r="G1564" s="26">
        <f>24*(DAY(EOMONTH(CHPP_DELAY[[#This Row],[DATE]],0)))</f>
        <v>744</v>
      </c>
      <c r="H1564" s="14">
        <v>0.85</v>
      </c>
      <c r="I1564" s="14">
        <v>0.9</v>
      </c>
      <c r="J1564" s="14"/>
      <c r="K1564" s="14"/>
      <c r="L1564" s="3"/>
      <c r="M1564" s="6"/>
      <c r="N1564" s="6"/>
      <c r="Q1564" s="19"/>
      <c r="AA1564" t="str" cm="1">
        <f t="array" ref="AA1564">_xlfn.IFS(AND(CHPP_DELAY[[#This Row],[Column1]]="",CHPP_DELAY[[#This Row],[Column2]]=""),"",CHPP_DELAY[[#This Row],[Column1]]&lt;&gt;"",CHPP_DELAY[[#This Row],[Column1]],CHPP_DELAY[[#This Row],[Column2]]&lt;&gt;"",CHPP_DELAY[[#This Row],[Column2]])</f>
        <v/>
      </c>
    </row>
    <row r="1565" spans="2:27" x14ac:dyDescent="0.25">
      <c r="B1565" s="7">
        <f>_xlfn.ISOWEEKNUM(CHPP_DELAY[[#This Row],[DATE]])</f>
        <v>52</v>
      </c>
      <c r="C1565" s="2" t="str">
        <f>UPPER(TEXT(MONTH(CHPP_DELAY[[#This Row],[DATE]])*29,"mmm"))</f>
        <v>JAN</v>
      </c>
      <c r="D1565" s="27">
        <f>YEAR(CHPP_DELAY[[#This Row],[DATE]])</f>
        <v>1900</v>
      </c>
      <c r="E1565" s="11">
        <f>(CHPP_DELAY[[#This Row],[START]]-CHPP_DELAY[[#This Row],[STOP]])*24</f>
        <v>0</v>
      </c>
      <c r="F1565" s="14" t="str" cm="1">
        <f t="array" ref="F1565">_xlfn.IFNA(_xlfn.IFS(CHPP_DELAY[[#This Row],[SCH MTN]]&lt;&gt;"","Scheduled",CHPP_DELAY[[#This Row],[UNSCH MTN]]&lt;&gt;"","Unscheduled"),"")</f>
        <v/>
      </c>
      <c r="G1565" s="26">
        <f>24*(DAY(EOMONTH(CHPP_DELAY[[#This Row],[DATE]],0)))</f>
        <v>744</v>
      </c>
      <c r="H1565" s="14">
        <v>0.85</v>
      </c>
      <c r="I1565" s="14">
        <v>0.9</v>
      </c>
      <c r="J1565" s="14"/>
      <c r="K1565" s="14"/>
      <c r="L1565" s="3"/>
      <c r="M1565" s="6"/>
      <c r="N1565" s="6"/>
      <c r="Q1565" s="19"/>
      <c r="AA1565" t="str" cm="1">
        <f t="array" ref="AA1565">_xlfn.IFS(AND(CHPP_DELAY[[#This Row],[Column1]]="",CHPP_DELAY[[#This Row],[Column2]]=""),"",CHPP_DELAY[[#This Row],[Column1]]&lt;&gt;"",CHPP_DELAY[[#This Row],[Column1]],CHPP_DELAY[[#This Row],[Column2]]&lt;&gt;"",CHPP_DELAY[[#This Row],[Column2]])</f>
        <v/>
      </c>
    </row>
    <row r="1566" spans="2:27" x14ac:dyDescent="0.25">
      <c r="B1566" s="7">
        <f>_xlfn.ISOWEEKNUM(CHPP_DELAY[[#This Row],[DATE]])</f>
        <v>52</v>
      </c>
      <c r="C1566" s="2" t="str">
        <f>UPPER(TEXT(MONTH(CHPP_DELAY[[#This Row],[DATE]])*29,"mmm"))</f>
        <v>JAN</v>
      </c>
      <c r="D1566" s="27">
        <f>YEAR(CHPP_DELAY[[#This Row],[DATE]])</f>
        <v>1900</v>
      </c>
      <c r="E1566" s="11">
        <f>(CHPP_DELAY[[#This Row],[START]]-CHPP_DELAY[[#This Row],[STOP]])*24</f>
        <v>0</v>
      </c>
      <c r="F1566" s="14" t="str" cm="1">
        <f t="array" ref="F1566">_xlfn.IFNA(_xlfn.IFS(CHPP_DELAY[[#This Row],[SCH MTN]]&lt;&gt;"","Scheduled",CHPP_DELAY[[#This Row],[UNSCH MTN]]&lt;&gt;"","Unscheduled"),"")</f>
        <v/>
      </c>
      <c r="G1566" s="26">
        <f>24*(DAY(EOMONTH(CHPP_DELAY[[#This Row],[DATE]],0)))</f>
        <v>744</v>
      </c>
      <c r="H1566" s="14">
        <v>0.85</v>
      </c>
      <c r="I1566" s="14">
        <v>0.9</v>
      </c>
      <c r="J1566" s="14"/>
      <c r="K1566" s="14"/>
      <c r="L1566" s="3"/>
      <c r="M1566" s="6"/>
      <c r="N1566" s="6"/>
      <c r="Q1566" s="19"/>
      <c r="AA1566" t="str" cm="1">
        <f t="array" ref="AA1566">_xlfn.IFS(AND(CHPP_DELAY[[#This Row],[Column1]]="",CHPP_DELAY[[#This Row],[Column2]]=""),"",CHPP_DELAY[[#This Row],[Column1]]&lt;&gt;"",CHPP_DELAY[[#This Row],[Column1]],CHPP_DELAY[[#This Row],[Column2]]&lt;&gt;"",CHPP_DELAY[[#This Row],[Column2]])</f>
        <v/>
      </c>
    </row>
    <row r="1567" spans="2:27" x14ac:dyDescent="0.25">
      <c r="B1567" s="7">
        <f>_xlfn.ISOWEEKNUM(CHPP_DELAY[[#This Row],[DATE]])</f>
        <v>52</v>
      </c>
      <c r="C1567" s="2" t="str">
        <f>UPPER(TEXT(MONTH(CHPP_DELAY[[#This Row],[DATE]])*29,"mmm"))</f>
        <v>JAN</v>
      </c>
      <c r="D1567" s="27">
        <f>YEAR(CHPP_DELAY[[#This Row],[DATE]])</f>
        <v>1900</v>
      </c>
      <c r="E1567" s="11">
        <f>(CHPP_DELAY[[#This Row],[START]]-CHPP_DELAY[[#This Row],[STOP]])*24</f>
        <v>0</v>
      </c>
      <c r="F1567" s="14" t="str" cm="1">
        <f t="array" ref="F1567">_xlfn.IFNA(_xlfn.IFS(CHPP_DELAY[[#This Row],[SCH MTN]]&lt;&gt;"","Scheduled",CHPP_DELAY[[#This Row],[UNSCH MTN]]&lt;&gt;"","Unscheduled"),"")</f>
        <v/>
      </c>
      <c r="G1567" s="26">
        <f>24*(DAY(EOMONTH(CHPP_DELAY[[#This Row],[DATE]],0)))</f>
        <v>744</v>
      </c>
      <c r="H1567" s="14">
        <v>0.85</v>
      </c>
      <c r="I1567" s="14">
        <v>0.9</v>
      </c>
      <c r="J1567" s="14"/>
      <c r="K1567" s="14"/>
      <c r="L1567" s="3"/>
      <c r="M1567" s="6"/>
      <c r="N1567" s="6"/>
      <c r="Q1567" s="19"/>
      <c r="AA1567" t="str" cm="1">
        <f t="array" ref="AA1567">_xlfn.IFS(AND(CHPP_DELAY[[#This Row],[Column1]]="",CHPP_DELAY[[#This Row],[Column2]]=""),"",CHPP_DELAY[[#This Row],[Column1]]&lt;&gt;"",CHPP_DELAY[[#This Row],[Column1]],CHPP_DELAY[[#This Row],[Column2]]&lt;&gt;"",CHPP_DELAY[[#This Row],[Column2]])</f>
        <v/>
      </c>
    </row>
    <row r="1568" spans="2:27" x14ac:dyDescent="0.25">
      <c r="B1568" s="7">
        <f>_xlfn.ISOWEEKNUM(CHPP_DELAY[[#This Row],[DATE]])</f>
        <v>52</v>
      </c>
      <c r="C1568" s="2" t="str">
        <f>UPPER(TEXT(MONTH(CHPP_DELAY[[#This Row],[DATE]])*29,"mmm"))</f>
        <v>JAN</v>
      </c>
      <c r="D1568" s="27">
        <f>YEAR(CHPP_DELAY[[#This Row],[DATE]])</f>
        <v>1900</v>
      </c>
      <c r="E1568" s="11">
        <f>(CHPP_DELAY[[#This Row],[START]]-CHPP_DELAY[[#This Row],[STOP]])*24</f>
        <v>0</v>
      </c>
      <c r="F1568" s="14" t="str" cm="1">
        <f t="array" ref="F1568">_xlfn.IFNA(_xlfn.IFS(CHPP_DELAY[[#This Row],[SCH MTN]]&lt;&gt;"","Scheduled",CHPP_DELAY[[#This Row],[UNSCH MTN]]&lt;&gt;"","Unscheduled"),"")</f>
        <v/>
      </c>
      <c r="G1568" s="26">
        <f>24*(DAY(EOMONTH(CHPP_DELAY[[#This Row],[DATE]],0)))</f>
        <v>744</v>
      </c>
      <c r="H1568" s="14">
        <v>0.85</v>
      </c>
      <c r="I1568" s="14">
        <v>0.9</v>
      </c>
      <c r="J1568" s="14"/>
      <c r="K1568" s="14"/>
      <c r="L1568" s="3"/>
      <c r="M1568" s="6"/>
      <c r="N1568" s="6"/>
      <c r="Q1568" s="19"/>
      <c r="AA1568" t="str" cm="1">
        <f t="array" ref="AA1568">_xlfn.IFS(AND(CHPP_DELAY[[#This Row],[Column1]]="",CHPP_DELAY[[#This Row],[Column2]]=""),"",CHPP_DELAY[[#This Row],[Column1]]&lt;&gt;"",CHPP_DELAY[[#This Row],[Column1]],CHPP_DELAY[[#This Row],[Column2]]&lt;&gt;"",CHPP_DELAY[[#This Row],[Column2]])</f>
        <v/>
      </c>
    </row>
    <row r="1569" spans="2:27" x14ac:dyDescent="0.25">
      <c r="B1569" s="7">
        <f>_xlfn.ISOWEEKNUM(CHPP_DELAY[[#This Row],[DATE]])</f>
        <v>52</v>
      </c>
      <c r="C1569" s="2" t="str">
        <f>UPPER(TEXT(MONTH(CHPP_DELAY[[#This Row],[DATE]])*29,"mmm"))</f>
        <v>JAN</v>
      </c>
      <c r="D1569" s="27">
        <f>YEAR(CHPP_DELAY[[#This Row],[DATE]])</f>
        <v>1900</v>
      </c>
      <c r="E1569" s="11">
        <f>(CHPP_DELAY[[#This Row],[START]]-CHPP_DELAY[[#This Row],[STOP]])*24</f>
        <v>0</v>
      </c>
      <c r="F1569" s="14" t="str" cm="1">
        <f t="array" ref="F1569">_xlfn.IFNA(_xlfn.IFS(CHPP_DELAY[[#This Row],[SCH MTN]]&lt;&gt;"","Scheduled",CHPP_DELAY[[#This Row],[UNSCH MTN]]&lt;&gt;"","Unscheduled"),"")</f>
        <v/>
      </c>
      <c r="G1569" s="26">
        <f>24*(DAY(EOMONTH(CHPP_DELAY[[#This Row],[DATE]],0)))</f>
        <v>744</v>
      </c>
      <c r="H1569" s="14">
        <v>0.85</v>
      </c>
      <c r="I1569" s="14">
        <v>0.9</v>
      </c>
      <c r="J1569" s="14"/>
      <c r="K1569" s="14"/>
      <c r="L1569" s="3"/>
      <c r="M1569" s="6"/>
      <c r="N1569" s="6"/>
      <c r="Q1569" s="19"/>
      <c r="AA1569" t="str" cm="1">
        <f t="array" ref="AA1569">_xlfn.IFS(AND(CHPP_DELAY[[#This Row],[Column1]]="",CHPP_DELAY[[#This Row],[Column2]]=""),"",CHPP_DELAY[[#This Row],[Column1]]&lt;&gt;"",CHPP_DELAY[[#This Row],[Column1]],CHPP_DELAY[[#This Row],[Column2]]&lt;&gt;"",CHPP_DELAY[[#This Row],[Column2]])</f>
        <v/>
      </c>
    </row>
    <row r="1570" spans="2:27" x14ac:dyDescent="0.25">
      <c r="B1570" s="7">
        <f>_xlfn.ISOWEEKNUM(CHPP_DELAY[[#This Row],[DATE]])</f>
        <v>52</v>
      </c>
      <c r="C1570" s="2" t="str">
        <f>UPPER(TEXT(MONTH(CHPP_DELAY[[#This Row],[DATE]])*29,"mmm"))</f>
        <v>JAN</v>
      </c>
      <c r="D1570" s="27">
        <f>YEAR(CHPP_DELAY[[#This Row],[DATE]])</f>
        <v>1900</v>
      </c>
      <c r="E1570" s="11">
        <f>(CHPP_DELAY[[#This Row],[START]]-CHPP_DELAY[[#This Row],[STOP]])*24</f>
        <v>0</v>
      </c>
      <c r="F1570" s="14" t="str" cm="1">
        <f t="array" ref="F1570">_xlfn.IFNA(_xlfn.IFS(CHPP_DELAY[[#This Row],[SCH MTN]]&lt;&gt;"","Scheduled",CHPP_DELAY[[#This Row],[UNSCH MTN]]&lt;&gt;"","Unscheduled"),"")</f>
        <v/>
      </c>
      <c r="G1570" s="26">
        <f>24*(DAY(EOMONTH(CHPP_DELAY[[#This Row],[DATE]],0)))</f>
        <v>744</v>
      </c>
      <c r="H1570" s="14">
        <v>0.85</v>
      </c>
      <c r="I1570" s="14">
        <v>0.9</v>
      </c>
      <c r="J1570" s="14"/>
      <c r="K1570" s="14"/>
      <c r="L1570" s="3"/>
      <c r="M1570" s="6"/>
      <c r="N1570" s="6"/>
      <c r="Q1570" s="19"/>
      <c r="AA1570" t="str" cm="1">
        <f t="array" ref="AA1570">_xlfn.IFS(AND(CHPP_DELAY[[#This Row],[Column1]]="",CHPP_DELAY[[#This Row],[Column2]]=""),"",CHPP_DELAY[[#This Row],[Column1]]&lt;&gt;"",CHPP_DELAY[[#This Row],[Column1]],CHPP_DELAY[[#This Row],[Column2]]&lt;&gt;"",CHPP_DELAY[[#This Row],[Column2]])</f>
        <v/>
      </c>
    </row>
    <row r="1571" spans="2:27" x14ac:dyDescent="0.25">
      <c r="B1571" s="7">
        <f>_xlfn.ISOWEEKNUM(CHPP_DELAY[[#This Row],[DATE]])</f>
        <v>52</v>
      </c>
      <c r="C1571" s="2" t="str">
        <f>UPPER(TEXT(MONTH(CHPP_DELAY[[#This Row],[DATE]])*29,"mmm"))</f>
        <v>JAN</v>
      </c>
      <c r="D1571" s="27">
        <f>YEAR(CHPP_DELAY[[#This Row],[DATE]])</f>
        <v>1900</v>
      </c>
      <c r="E1571" s="11">
        <f>(CHPP_DELAY[[#This Row],[START]]-CHPP_DELAY[[#This Row],[STOP]])*24</f>
        <v>0</v>
      </c>
      <c r="F1571" s="14" t="str" cm="1">
        <f t="array" ref="F1571">_xlfn.IFNA(_xlfn.IFS(CHPP_DELAY[[#This Row],[SCH MTN]]&lt;&gt;"","Scheduled",CHPP_DELAY[[#This Row],[UNSCH MTN]]&lt;&gt;"","Unscheduled"),"")</f>
        <v/>
      </c>
      <c r="G1571" s="26">
        <f>24*(DAY(EOMONTH(CHPP_DELAY[[#This Row],[DATE]],0)))</f>
        <v>744</v>
      </c>
      <c r="H1571" s="14">
        <v>0.85</v>
      </c>
      <c r="I1571" s="14">
        <v>0.9</v>
      </c>
      <c r="J1571" s="14"/>
      <c r="K1571" s="14"/>
      <c r="L1571" s="3"/>
      <c r="M1571" s="6"/>
      <c r="N1571" s="6"/>
      <c r="Q1571" s="19"/>
      <c r="AA1571" t="str" cm="1">
        <f t="array" ref="AA1571">_xlfn.IFS(AND(CHPP_DELAY[[#This Row],[Column1]]="",CHPP_DELAY[[#This Row],[Column2]]=""),"",CHPP_DELAY[[#This Row],[Column1]]&lt;&gt;"",CHPP_DELAY[[#This Row],[Column1]],CHPP_DELAY[[#This Row],[Column2]]&lt;&gt;"",CHPP_DELAY[[#This Row],[Column2]])</f>
        <v/>
      </c>
    </row>
    <row r="1572" spans="2:27" x14ac:dyDescent="0.25">
      <c r="B1572" s="7">
        <f>_xlfn.ISOWEEKNUM(CHPP_DELAY[[#This Row],[DATE]])</f>
        <v>52</v>
      </c>
      <c r="C1572" s="2" t="str">
        <f>UPPER(TEXT(MONTH(CHPP_DELAY[[#This Row],[DATE]])*29,"mmm"))</f>
        <v>JAN</v>
      </c>
      <c r="D1572" s="27">
        <f>YEAR(CHPP_DELAY[[#This Row],[DATE]])</f>
        <v>1900</v>
      </c>
      <c r="E1572" s="11">
        <f>(CHPP_DELAY[[#This Row],[START]]-CHPP_DELAY[[#This Row],[STOP]])*24</f>
        <v>0</v>
      </c>
      <c r="F1572" s="14" t="str" cm="1">
        <f t="array" ref="F1572">_xlfn.IFNA(_xlfn.IFS(CHPP_DELAY[[#This Row],[SCH MTN]]&lt;&gt;"","Scheduled",CHPP_DELAY[[#This Row],[UNSCH MTN]]&lt;&gt;"","Unscheduled"),"")</f>
        <v/>
      </c>
      <c r="G1572" s="26">
        <f>24*(DAY(EOMONTH(CHPP_DELAY[[#This Row],[DATE]],0)))</f>
        <v>744</v>
      </c>
      <c r="H1572" s="14">
        <v>0.85</v>
      </c>
      <c r="I1572" s="14">
        <v>0.9</v>
      </c>
      <c r="J1572" s="14"/>
      <c r="K1572" s="14"/>
      <c r="L1572" s="3"/>
      <c r="M1572" s="6"/>
      <c r="N1572" s="6"/>
      <c r="Q1572" s="19"/>
      <c r="AA1572" t="str" cm="1">
        <f t="array" ref="AA1572">_xlfn.IFS(AND(CHPP_DELAY[[#This Row],[Column1]]="",CHPP_DELAY[[#This Row],[Column2]]=""),"",CHPP_DELAY[[#This Row],[Column1]]&lt;&gt;"",CHPP_DELAY[[#This Row],[Column1]],CHPP_DELAY[[#This Row],[Column2]]&lt;&gt;"",CHPP_DELAY[[#This Row],[Column2]])</f>
        <v/>
      </c>
    </row>
    <row r="1573" spans="2:27" x14ac:dyDescent="0.25">
      <c r="B1573" s="7">
        <f>_xlfn.ISOWEEKNUM(CHPP_DELAY[[#This Row],[DATE]])</f>
        <v>52</v>
      </c>
      <c r="C1573" s="2" t="str">
        <f>UPPER(TEXT(MONTH(CHPP_DELAY[[#This Row],[DATE]])*29,"mmm"))</f>
        <v>JAN</v>
      </c>
      <c r="D1573" s="27">
        <f>YEAR(CHPP_DELAY[[#This Row],[DATE]])</f>
        <v>1900</v>
      </c>
      <c r="E1573" s="11">
        <f>(CHPP_DELAY[[#This Row],[START]]-CHPP_DELAY[[#This Row],[STOP]])*24</f>
        <v>0</v>
      </c>
      <c r="F1573" s="14" t="str" cm="1">
        <f t="array" ref="F1573">_xlfn.IFNA(_xlfn.IFS(CHPP_DELAY[[#This Row],[SCH MTN]]&lt;&gt;"","Scheduled",CHPP_DELAY[[#This Row],[UNSCH MTN]]&lt;&gt;"","Unscheduled"),"")</f>
        <v/>
      </c>
      <c r="G1573" s="26">
        <f>24*(DAY(EOMONTH(CHPP_DELAY[[#This Row],[DATE]],0)))</f>
        <v>744</v>
      </c>
      <c r="H1573" s="14">
        <v>0.85</v>
      </c>
      <c r="I1573" s="14">
        <v>0.9</v>
      </c>
      <c r="J1573" s="14"/>
      <c r="K1573" s="14"/>
      <c r="L1573" s="3"/>
      <c r="M1573" s="6"/>
      <c r="N1573" s="6"/>
      <c r="Q1573" s="19"/>
      <c r="AA1573" t="str" cm="1">
        <f t="array" ref="AA1573">_xlfn.IFS(AND(CHPP_DELAY[[#This Row],[Column1]]="",CHPP_DELAY[[#This Row],[Column2]]=""),"",CHPP_DELAY[[#This Row],[Column1]]&lt;&gt;"",CHPP_DELAY[[#This Row],[Column1]],CHPP_DELAY[[#This Row],[Column2]]&lt;&gt;"",CHPP_DELAY[[#This Row],[Column2]])</f>
        <v/>
      </c>
    </row>
    <row r="1574" spans="2:27" x14ac:dyDescent="0.25">
      <c r="B1574" s="7">
        <f>_xlfn.ISOWEEKNUM(CHPP_DELAY[[#This Row],[DATE]])</f>
        <v>52</v>
      </c>
      <c r="C1574" s="2" t="str">
        <f>UPPER(TEXT(MONTH(CHPP_DELAY[[#This Row],[DATE]])*29,"mmm"))</f>
        <v>JAN</v>
      </c>
      <c r="D1574" s="27">
        <f>YEAR(CHPP_DELAY[[#This Row],[DATE]])</f>
        <v>1900</v>
      </c>
      <c r="E1574" s="11">
        <f>(CHPP_DELAY[[#This Row],[START]]-CHPP_DELAY[[#This Row],[STOP]])*24</f>
        <v>0</v>
      </c>
      <c r="F1574" s="14" t="str" cm="1">
        <f t="array" ref="F1574">_xlfn.IFNA(_xlfn.IFS(CHPP_DELAY[[#This Row],[SCH MTN]]&lt;&gt;"","Scheduled",CHPP_DELAY[[#This Row],[UNSCH MTN]]&lt;&gt;"","Unscheduled"),"")</f>
        <v/>
      </c>
      <c r="G1574" s="26">
        <f>24*(DAY(EOMONTH(CHPP_DELAY[[#This Row],[DATE]],0)))</f>
        <v>744</v>
      </c>
      <c r="H1574" s="14">
        <v>0.85</v>
      </c>
      <c r="I1574" s="14">
        <v>0.9</v>
      </c>
      <c r="J1574" s="14"/>
      <c r="K1574" s="14"/>
      <c r="L1574" s="3"/>
      <c r="M1574" s="6"/>
      <c r="N1574" s="6"/>
      <c r="Q1574" s="19"/>
      <c r="AA1574" t="str" cm="1">
        <f t="array" ref="AA1574">_xlfn.IFS(AND(CHPP_DELAY[[#This Row],[Column1]]="",CHPP_DELAY[[#This Row],[Column2]]=""),"",CHPP_DELAY[[#This Row],[Column1]]&lt;&gt;"",CHPP_DELAY[[#This Row],[Column1]],CHPP_DELAY[[#This Row],[Column2]]&lt;&gt;"",CHPP_DELAY[[#This Row],[Column2]])</f>
        <v/>
      </c>
    </row>
    <row r="1575" spans="2:27" x14ac:dyDescent="0.25">
      <c r="B1575" s="7">
        <f>_xlfn.ISOWEEKNUM(CHPP_DELAY[[#This Row],[DATE]])</f>
        <v>52</v>
      </c>
      <c r="C1575" s="2" t="str">
        <f>UPPER(TEXT(MONTH(CHPP_DELAY[[#This Row],[DATE]])*29,"mmm"))</f>
        <v>JAN</v>
      </c>
      <c r="D1575" s="27">
        <f>YEAR(CHPP_DELAY[[#This Row],[DATE]])</f>
        <v>1900</v>
      </c>
      <c r="E1575" s="11">
        <f>(CHPP_DELAY[[#This Row],[START]]-CHPP_DELAY[[#This Row],[STOP]])*24</f>
        <v>0</v>
      </c>
      <c r="F1575" s="14" t="str" cm="1">
        <f t="array" ref="F1575">_xlfn.IFNA(_xlfn.IFS(CHPP_DELAY[[#This Row],[SCH MTN]]&lt;&gt;"","Scheduled",CHPP_DELAY[[#This Row],[UNSCH MTN]]&lt;&gt;"","Unscheduled"),"")</f>
        <v/>
      </c>
      <c r="G1575" s="26">
        <f>24*(DAY(EOMONTH(CHPP_DELAY[[#This Row],[DATE]],0)))</f>
        <v>744</v>
      </c>
      <c r="H1575" s="14">
        <v>0.85</v>
      </c>
      <c r="I1575" s="14">
        <v>0.9</v>
      </c>
      <c r="J1575" s="14"/>
      <c r="K1575" s="14"/>
      <c r="L1575" s="3"/>
      <c r="M1575" s="6"/>
      <c r="N1575" s="6"/>
      <c r="Q1575" s="19"/>
      <c r="AA1575" t="str" cm="1">
        <f t="array" ref="AA1575">_xlfn.IFS(AND(CHPP_DELAY[[#This Row],[Column1]]="",CHPP_DELAY[[#This Row],[Column2]]=""),"",CHPP_DELAY[[#This Row],[Column1]]&lt;&gt;"",CHPP_DELAY[[#This Row],[Column1]],CHPP_DELAY[[#This Row],[Column2]]&lt;&gt;"",CHPP_DELAY[[#This Row],[Column2]])</f>
        <v/>
      </c>
    </row>
    <row r="1576" spans="2:27" x14ac:dyDescent="0.25">
      <c r="B1576" s="7">
        <f>_xlfn.ISOWEEKNUM(CHPP_DELAY[[#This Row],[DATE]])</f>
        <v>52</v>
      </c>
      <c r="C1576" s="2" t="str">
        <f>UPPER(TEXT(MONTH(CHPP_DELAY[[#This Row],[DATE]])*29,"mmm"))</f>
        <v>JAN</v>
      </c>
      <c r="D1576" s="27">
        <f>YEAR(CHPP_DELAY[[#This Row],[DATE]])</f>
        <v>1900</v>
      </c>
      <c r="E1576" s="11">
        <f>(CHPP_DELAY[[#This Row],[START]]-CHPP_DELAY[[#This Row],[STOP]])*24</f>
        <v>0</v>
      </c>
      <c r="F1576" s="14" t="str" cm="1">
        <f t="array" ref="F1576">_xlfn.IFNA(_xlfn.IFS(CHPP_DELAY[[#This Row],[SCH MTN]]&lt;&gt;"","Scheduled",CHPP_DELAY[[#This Row],[UNSCH MTN]]&lt;&gt;"","Unscheduled"),"")</f>
        <v/>
      </c>
      <c r="G1576" s="26">
        <f>24*(DAY(EOMONTH(CHPP_DELAY[[#This Row],[DATE]],0)))</f>
        <v>744</v>
      </c>
      <c r="H1576" s="14">
        <v>0.85</v>
      </c>
      <c r="I1576" s="14">
        <v>0.9</v>
      </c>
      <c r="J1576" s="14"/>
      <c r="K1576" s="14"/>
      <c r="L1576" s="3"/>
      <c r="M1576" s="6"/>
      <c r="N1576" s="6"/>
      <c r="Q1576" s="19"/>
      <c r="AA1576" t="str" cm="1">
        <f t="array" ref="AA1576">_xlfn.IFS(AND(CHPP_DELAY[[#This Row],[Column1]]="",CHPP_DELAY[[#This Row],[Column2]]=""),"",CHPP_DELAY[[#This Row],[Column1]]&lt;&gt;"",CHPP_DELAY[[#This Row],[Column1]],CHPP_DELAY[[#This Row],[Column2]]&lt;&gt;"",CHPP_DELAY[[#This Row],[Column2]])</f>
        <v/>
      </c>
    </row>
    <row r="1577" spans="2:27" x14ac:dyDescent="0.25">
      <c r="B1577" s="7">
        <f>_xlfn.ISOWEEKNUM(CHPP_DELAY[[#This Row],[DATE]])</f>
        <v>52</v>
      </c>
      <c r="C1577" s="2" t="str">
        <f>UPPER(TEXT(MONTH(CHPP_DELAY[[#This Row],[DATE]])*29,"mmm"))</f>
        <v>JAN</v>
      </c>
      <c r="D1577" s="27">
        <f>YEAR(CHPP_DELAY[[#This Row],[DATE]])</f>
        <v>1900</v>
      </c>
      <c r="E1577" s="11">
        <f>(CHPP_DELAY[[#This Row],[START]]-CHPP_DELAY[[#This Row],[STOP]])*24</f>
        <v>0</v>
      </c>
      <c r="F1577" s="14" t="str" cm="1">
        <f t="array" ref="F1577">_xlfn.IFNA(_xlfn.IFS(CHPP_DELAY[[#This Row],[SCH MTN]]&lt;&gt;"","Scheduled",CHPP_DELAY[[#This Row],[UNSCH MTN]]&lt;&gt;"","Unscheduled"),"")</f>
        <v/>
      </c>
      <c r="G1577" s="26">
        <f>24*(DAY(EOMONTH(CHPP_DELAY[[#This Row],[DATE]],0)))</f>
        <v>744</v>
      </c>
      <c r="H1577" s="14">
        <v>0.85</v>
      </c>
      <c r="I1577" s="14">
        <v>0.9</v>
      </c>
      <c r="J1577" s="14"/>
      <c r="K1577" s="14"/>
      <c r="L1577" s="3"/>
      <c r="M1577" s="6"/>
      <c r="N1577" s="6"/>
      <c r="Q1577" s="19"/>
      <c r="AA1577" t="str" cm="1">
        <f t="array" ref="AA1577">_xlfn.IFS(AND(CHPP_DELAY[[#This Row],[Column1]]="",CHPP_DELAY[[#This Row],[Column2]]=""),"",CHPP_DELAY[[#This Row],[Column1]]&lt;&gt;"",CHPP_DELAY[[#This Row],[Column1]],CHPP_DELAY[[#This Row],[Column2]]&lt;&gt;"",CHPP_DELAY[[#This Row],[Column2]])</f>
        <v/>
      </c>
    </row>
    <row r="1578" spans="2:27" x14ac:dyDescent="0.25">
      <c r="B1578" s="7">
        <f>_xlfn.ISOWEEKNUM(CHPP_DELAY[[#This Row],[DATE]])</f>
        <v>52</v>
      </c>
      <c r="C1578" s="2" t="str">
        <f>UPPER(TEXT(MONTH(CHPP_DELAY[[#This Row],[DATE]])*29,"mmm"))</f>
        <v>JAN</v>
      </c>
      <c r="D1578" s="27">
        <f>YEAR(CHPP_DELAY[[#This Row],[DATE]])</f>
        <v>1900</v>
      </c>
      <c r="E1578" s="11">
        <f>(CHPP_DELAY[[#This Row],[START]]-CHPP_DELAY[[#This Row],[STOP]])*24</f>
        <v>0</v>
      </c>
      <c r="F1578" s="14" t="str" cm="1">
        <f t="array" ref="F1578">_xlfn.IFNA(_xlfn.IFS(CHPP_DELAY[[#This Row],[SCH MTN]]&lt;&gt;"","Scheduled",CHPP_DELAY[[#This Row],[UNSCH MTN]]&lt;&gt;"","Unscheduled"),"")</f>
        <v/>
      </c>
      <c r="G1578" s="26">
        <f>24*(DAY(EOMONTH(CHPP_DELAY[[#This Row],[DATE]],0)))</f>
        <v>744</v>
      </c>
      <c r="H1578" s="14">
        <v>0.85</v>
      </c>
      <c r="I1578" s="14">
        <v>0.9</v>
      </c>
      <c r="J1578" s="14"/>
      <c r="K1578" s="14"/>
      <c r="L1578" s="3"/>
      <c r="M1578" s="6"/>
      <c r="N1578" s="6"/>
      <c r="Q1578" s="19"/>
      <c r="AA1578" t="str" cm="1">
        <f t="array" ref="AA1578">_xlfn.IFS(AND(CHPP_DELAY[[#This Row],[Column1]]="",CHPP_DELAY[[#This Row],[Column2]]=""),"",CHPP_DELAY[[#This Row],[Column1]]&lt;&gt;"",CHPP_DELAY[[#This Row],[Column1]],CHPP_DELAY[[#This Row],[Column2]]&lt;&gt;"",CHPP_DELAY[[#This Row],[Column2]])</f>
        <v/>
      </c>
    </row>
    <row r="1579" spans="2:27" x14ac:dyDescent="0.25">
      <c r="B1579" s="7">
        <f>_xlfn.ISOWEEKNUM(CHPP_DELAY[[#This Row],[DATE]])</f>
        <v>52</v>
      </c>
      <c r="C1579" s="2" t="str">
        <f>UPPER(TEXT(MONTH(CHPP_DELAY[[#This Row],[DATE]])*29,"mmm"))</f>
        <v>JAN</v>
      </c>
      <c r="D1579" s="27">
        <f>YEAR(CHPP_DELAY[[#This Row],[DATE]])</f>
        <v>1900</v>
      </c>
      <c r="E1579" s="11">
        <f>(CHPP_DELAY[[#This Row],[START]]-CHPP_DELAY[[#This Row],[STOP]])*24</f>
        <v>0</v>
      </c>
      <c r="F1579" s="14" t="str" cm="1">
        <f t="array" ref="F1579">_xlfn.IFNA(_xlfn.IFS(CHPP_DELAY[[#This Row],[SCH MTN]]&lt;&gt;"","Scheduled",CHPP_DELAY[[#This Row],[UNSCH MTN]]&lt;&gt;"","Unscheduled"),"")</f>
        <v/>
      </c>
      <c r="G1579" s="26">
        <f>24*(DAY(EOMONTH(CHPP_DELAY[[#This Row],[DATE]],0)))</f>
        <v>744</v>
      </c>
      <c r="H1579" s="14">
        <v>0.85</v>
      </c>
      <c r="I1579" s="14">
        <v>0.9</v>
      </c>
      <c r="J1579" s="14"/>
      <c r="K1579" s="14"/>
      <c r="L1579" s="3"/>
      <c r="M1579" s="6"/>
      <c r="N1579" s="6"/>
      <c r="Q1579" s="19"/>
      <c r="AA1579" t="str" cm="1">
        <f t="array" ref="AA1579">_xlfn.IFS(AND(CHPP_DELAY[[#This Row],[Column1]]="",CHPP_DELAY[[#This Row],[Column2]]=""),"",CHPP_DELAY[[#This Row],[Column1]]&lt;&gt;"",CHPP_DELAY[[#This Row],[Column1]],CHPP_DELAY[[#This Row],[Column2]]&lt;&gt;"",CHPP_DELAY[[#This Row],[Column2]])</f>
        <v/>
      </c>
    </row>
    <row r="1580" spans="2:27" x14ac:dyDescent="0.25">
      <c r="B1580" s="7">
        <f>_xlfn.ISOWEEKNUM(CHPP_DELAY[[#This Row],[DATE]])</f>
        <v>52</v>
      </c>
      <c r="C1580" s="2" t="str">
        <f>UPPER(TEXT(MONTH(CHPP_DELAY[[#This Row],[DATE]])*29,"mmm"))</f>
        <v>JAN</v>
      </c>
      <c r="D1580" s="27">
        <f>YEAR(CHPP_DELAY[[#This Row],[DATE]])</f>
        <v>1900</v>
      </c>
      <c r="E1580" s="11">
        <f>(CHPP_DELAY[[#This Row],[START]]-CHPP_DELAY[[#This Row],[STOP]])*24</f>
        <v>0</v>
      </c>
      <c r="F1580" s="14" t="str" cm="1">
        <f t="array" ref="F1580">_xlfn.IFNA(_xlfn.IFS(CHPP_DELAY[[#This Row],[SCH MTN]]&lt;&gt;"","Scheduled",CHPP_DELAY[[#This Row],[UNSCH MTN]]&lt;&gt;"","Unscheduled"),"")</f>
        <v/>
      </c>
      <c r="G1580" s="26">
        <f>24*(DAY(EOMONTH(CHPP_DELAY[[#This Row],[DATE]],0)))</f>
        <v>744</v>
      </c>
      <c r="H1580" s="14">
        <v>0.85</v>
      </c>
      <c r="I1580" s="14">
        <v>0.9</v>
      </c>
      <c r="J1580" s="14"/>
      <c r="K1580" s="14"/>
      <c r="L1580" s="3"/>
      <c r="M1580" s="6"/>
      <c r="N1580" s="6"/>
      <c r="Q1580" s="19"/>
      <c r="AA1580" t="str" cm="1">
        <f t="array" ref="AA1580">_xlfn.IFS(AND(CHPP_DELAY[[#This Row],[Column1]]="",CHPP_DELAY[[#This Row],[Column2]]=""),"",CHPP_DELAY[[#This Row],[Column1]]&lt;&gt;"",CHPP_DELAY[[#This Row],[Column1]],CHPP_DELAY[[#This Row],[Column2]]&lt;&gt;"",CHPP_DELAY[[#This Row],[Column2]])</f>
        <v/>
      </c>
    </row>
    <row r="1581" spans="2:27" x14ac:dyDescent="0.25">
      <c r="B1581" s="7">
        <f>_xlfn.ISOWEEKNUM(CHPP_DELAY[[#This Row],[DATE]])</f>
        <v>52</v>
      </c>
      <c r="C1581" s="2" t="str">
        <f>UPPER(TEXT(MONTH(CHPP_DELAY[[#This Row],[DATE]])*29,"mmm"))</f>
        <v>JAN</v>
      </c>
      <c r="D1581" s="27">
        <f>YEAR(CHPP_DELAY[[#This Row],[DATE]])</f>
        <v>1900</v>
      </c>
      <c r="E1581" s="11">
        <f>(CHPP_DELAY[[#This Row],[START]]-CHPP_DELAY[[#This Row],[STOP]])*24</f>
        <v>0</v>
      </c>
      <c r="F1581" s="14" t="str" cm="1">
        <f t="array" ref="F1581">_xlfn.IFNA(_xlfn.IFS(CHPP_DELAY[[#This Row],[SCH MTN]]&lt;&gt;"","Scheduled",CHPP_DELAY[[#This Row],[UNSCH MTN]]&lt;&gt;"","Unscheduled"),"")</f>
        <v/>
      </c>
      <c r="G1581" s="26">
        <f>24*(DAY(EOMONTH(CHPP_DELAY[[#This Row],[DATE]],0)))</f>
        <v>744</v>
      </c>
      <c r="H1581" s="14">
        <v>0.85</v>
      </c>
      <c r="I1581" s="14">
        <v>0.9</v>
      </c>
      <c r="J1581" s="14"/>
      <c r="K1581" s="14"/>
      <c r="L1581" s="3"/>
      <c r="M1581" s="6"/>
      <c r="N1581" s="6"/>
      <c r="Q1581" s="19"/>
      <c r="AA1581" t="str" cm="1">
        <f t="array" ref="AA1581">_xlfn.IFS(AND(CHPP_DELAY[[#This Row],[Column1]]="",CHPP_DELAY[[#This Row],[Column2]]=""),"",CHPP_DELAY[[#This Row],[Column1]]&lt;&gt;"",CHPP_DELAY[[#This Row],[Column1]],CHPP_DELAY[[#This Row],[Column2]]&lt;&gt;"",CHPP_DELAY[[#This Row],[Column2]])</f>
        <v/>
      </c>
    </row>
    <row r="1582" spans="2:27" x14ac:dyDescent="0.25">
      <c r="B1582" s="7">
        <f>_xlfn.ISOWEEKNUM(CHPP_DELAY[[#This Row],[DATE]])</f>
        <v>52</v>
      </c>
      <c r="C1582" s="2" t="str">
        <f>UPPER(TEXT(MONTH(CHPP_DELAY[[#This Row],[DATE]])*29,"mmm"))</f>
        <v>JAN</v>
      </c>
      <c r="D1582" s="27">
        <f>YEAR(CHPP_DELAY[[#This Row],[DATE]])</f>
        <v>1900</v>
      </c>
      <c r="E1582" s="11">
        <f>(CHPP_DELAY[[#This Row],[START]]-CHPP_DELAY[[#This Row],[STOP]])*24</f>
        <v>0</v>
      </c>
      <c r="F1582" s="14" t="str" cm="1">
        <f t="array" ref="F1582">_xlfn.IFNA(_xlfn.IFS(CHPP_DELAY[[#This Row],[SCH MTN]]&lt;&gt;"","Scheduled",CHPP_DELAY[[#This Row],[UNSCH MTN]]&lt;&gt;"","Unscheduled"),"")</f>
        <v/>
      </c>
      <c r="G1582" s="26">
        <f>24*(DAY(EOMONTH(CHPP_DELAY[[#This Row],[DATE]],0)))</f>
        <v>744</v>
      </c>
      <c r="H1582" s="14">
        <v>0.85</v>
      </c>
      <c r="I1582" s="14">
        <v>0.9</v>
      </c>
      <c r="J1582" s="14"/>
      <c r="K1582" s="14"/>
      <c r="L1582" s="3"/>
      <c r="M1582" s="6"/>
      <c r="N1582" s="6"/>
      <c r="Q1582" s="19"/>
      <c r="AA1582" t="str" cm="1">
        <f t="array" ref="AA1582">_xlfn.IFS(AND(CHPP_DELAY[[#This Row],[Column1]]="",CHPP_DELAY[[#This Row],[Column2]]=""),"",CHPP_DELAY[[#This Row],[Column1]]&lt;&gt;"",CHPP_DELAY[[#This Row],[Column1]],CHPP_DELAY[[#This Row],[Column2]]&lt;&gt;"",CHPP_DELAY[[#This Row],[Column2]])</f>
        <v/>
      </c>
    </row>
    <row r="1583" spans="2:27" x14ac:dyDescent="0.25">
      <c r="B1583" s="7">
        <f>_xlfn.ISOWEEKNUM(CHPP_DELAY[[#This Row],[DATE]])</f>
        <v>52</v>
      </c>
      <c r="C1583" s="2" t="str">
        <f>UPPER(TEXT(MONTH(CHPP_DELAY[[#This Row],[DATE]])*29,"mmm"))</f>
        <v>JAN</v>
      </c>
      <c r="D1583" s="27">
        <f>YEAR(CHPP_DELAY[[#This Row],[DATE]])</f>
        <v>1900</v>
      </c>
      <c r="E1583" s="11">
        <f>(CHPP_DELAY[[#This Row],[START]]-CHPP_DELAY[[#This Row],[STOP]])*24</f>
        <v>0</v>
      </c>
      <c r="F1583" s="14" t="str" cm="1">
        <f t="array" ref="F1583">_xlfn.IFNA(_xlfn.IFS(CHPP_DELAY[[#This Row],[SCH MTN]]&lt;&gt;"","Scheduled",CHPP_DELAY[[#This Row],[UNSCH MTN]]&lt;&gt;"","Unscheduled"),"")</f>
        <v/>
      </c>
      <c r="G1583" s="26">
        <f>24*(DAY(EOMONTH(CHPP_DELAY[[#This Row],[DATE]],0)))</f>
        <v>744</v>
      </c>
      <c r="H1583" s="14">
        <v>0.85</v>
      </c>
      <c r="I1583" s="14">
        <v>0.9</v>
      </c>
      <c r="J1583" s="14"/>
      <c r="K1583" s="14"/>
      <c r="L1583" s="3"/>
      <c r="M1583" s="6"/>
      <c r="N1583" s="6"/>
      <c r="Q1583" s="19"/>
      <c r="AA1583" t="str" cm="1">
        <f t="array" ref="AA1583">_xlfn.IFS(AND(CHPP_DELAY[[#This Row],[Column1]]="",CHPP_DELAY[[#This Row],[Column2]]=""),"",CHPP_DELAY[[#This Row],[Column1]]&lt;&gt;"",CHPP_DELAY[[#This Row],[Column1]],CHPP_DELAY[[#This Row],[Column2]]&lt;&gt;"",CHPP_DELAY[[#This Row],[Column2]])</f>
        <v/>
      </c>
    </row>
    <row r="1584" spans="2:27" x14ac:dyDescent="0.25">
      <c r="B1584" s="7">
        <f>_xlfn.ISOWEEKNUM(CHPP_DELAY[[#This Row],[DATE]])</f>
        <v>52</v>
      </c>
      <c r="C1584" s="2" t="str">
        <f>UPPER(TEXT(MONTH(CHPP_DELAY[[#This Row],[DATE]])*29,"mmm"))</f>
        <v>JAN</v>
      </c>
      <c r="D1584" s="27">
        <f>YEAR(CHPP_DELAY[[#This Row],[DATE]])</f>
        <v>1900</v>
      </c>
      <c r="E1584" s="11">
        <f>(CHPP_DELAY[[#This Row],[START]]-CHPP_DELAY[[#This Row],[STOP]])*24</f>
        <v>0</v>
      </c>
      <c r="F1584" s="14" t="str" cm="1">
        <f t="array" ref="F1584">_xlfn.IFNA(_xlfn.IFS(CHPP_DELAY[[#This Row],[SCH MTN]]&lt;&gt;"","Scheduled",CHPP_DELAY[[#This Row],[UNSCH MTN]]&lt;&gt;"","Unscheduled"),"")</f>
        <v/>
      </c>
      <c r="G1584" s="26">
        <f>24*(DAY(EOMONTH(CHPP_DELAY[[#This Row],[DATE]],0)))</f>
        <v>744</v>
      </c>
      <c r="H1584" s="14">
        <v>0.85</v>
      </c>
      <c r="I1584" s="14">
        <v>0.9</v>
      </c>
      <c r="J1584" s="14"/>
      <c r="K1584" s="14"/>
      <c r="L1584" s="3"/>
      <c r="M1584" s="6"/>
      <c r="N1584" s="6"/>
      <c r="Q1584" s="19"/>
      <c r="AA1584" t="str" cm="1">
        <f t="array" ref="AA1584">_xlfn.IFS(AND(CHPP_DELAY[[#This Row],[Column1]]="",CHPP_DELAY[[#This Row],[Column2]]=""),"",CHPP_DELAY[[#This Row],[Column1]]&lt;&gt;"",CHPP_DELAY[[#This Row],[Column1]],CHPP_DELAY[[#This Row],[Column2]]&lt;&gt;"",CHPP_DELAY[[#This Row],[Column2]])</f>
        <v/>
      </c>
    </row>
    <row r="1585" spans="2:27" x14ac:dyDescent="0.25">
      <c r="B1585" s="7">
        <f>_xlfn.ISOWEEKNUM(CHPP_DELAY[[#This Row],[DATE]])</f>
        <v>52</v>
      </c>
      <c r="C1585" s="2" t="str">
        <f>UPPER(TEXT(MONTH(CHPP_DELAY[[#This Row],[DATE]])*29,"mmm"))</f>
        <v>JAN</v>
      </c>
      <c r="D1585" s="27">
        <f>YEAR(CHPP_DELAY[[#This Row],[DATE]])</f>
        <v>1900</v>
      </c>
      <c r="E1585" s="11">
        <f>(CHPP_DELAY[[#This Row],[START]]-CHPP_DELAY[[#This Row],[STOP]])*24</f>
        <v>0</v>
      </c>
      <c r="F1585" s="14" t="str" cm="1">
        <f t="array" ref="F1585">_xlfn.IFNA(_xlfn.IFS(CHPP_DELAY[[#This Row],[SCH MTN]]&lt;&gt;"","Scheduled",CHPP_DELAY[[#This Row],[UNSCH MTN]]&lt;&gt;"","Unscheduled"),"")</f>
        <v/>
      </c>
      <c r="G1585" s="26">
        <f>24*(DAY(EOMONTH(CHPP_DELAY[[#This Row],[DATE]],0)))</f>
        <v>744</v>
      </c>
      <c r="H1585" s="14">
        <v>0.85</v>
      </c>
      <c r="I1585" s="14">
        <v>0.9</v>
      </c>
      <c r="J1585" s="14"/>
      <c r="K1585" s="14"/>
      <c r="L1585" s="3"/>
      <c r="M1585" s="6"/>
      <c r="N1585" s="6"/>
      <c r="Q1585" s="19"/>
      <c r="AA1585" t="str" cm="1">
        <f t="array" ref="AA1585">_xlfn.IFS(AND(CHPP_DELAY[[#This Row],[Column1]]="",CHPP_DELAY[[#This Row],[Column2]]=""),"",CHPP_DELAY[[#This Row],[Column1]]&lt;&gt;"",CHPP_DELAY[[#This Row],[Column1]],CHPP_DELAY[[#This Row],[Column2]]&lt;&gt;"",CHPP_DELAY[[#This Row],[Column2]])</f>
        <v/>
      </c>
    </row>
    <row r="1586" spans="2:27" x14ac:dyDescent="0.25">
      <c r="B1586" s="7">
        <f>_xlfn.ISOWEEKNUM(CHPP_DELAY[[#This Row],[DATE]])</f>
        <v>52</v>
      </c>
      <c r="C1586" s="2" t="str">
        <f>UPPER(TEXT(MONTH(CHPP_DELAY[[#This Row],[DATE]])*29,"mmm"))</f>
        <v>JAN</v>
      </c>
      <c r="D1586" s="27">
        <f>YEAR(CHPP_DELAY[[#This Row],[DATE]])</f>
        <v>1900</v>
      </c>
      <c r="E1586" s="11">
        <f>(CHPP_DELAY[[#This Row],[START]]-CHPP_DELAY[[#This Row],[STOP]])*24</f>
        <v>0</v>
      </c>
      <c r="F1586" s="14" t="str" cm="1">
        <f t="array" ref="F1586">_xlfn.IFNA(_xlfn.IFS(CHPP_DELAY[[#This Row],[SCH MTN]]&lt;&gt;"","Scheduled",CHPP_DELAY[[#This Row],[UNSCH MTN]]&lt;&gt;"","Unscheduled"),"")</f>
        <v/>
      </c>
      <c r="G1586" s="26">
        <f>24*(DAY(EOMONTH(CHPP_DELAY[[#This Row],[DATE]],0)))</f>
        <v>744</v>
      </c>
      <c r="H1586" s="14">
        <v>0.85</v>
      </c>
      <c r="I1586" s="14">
        <v>0.9</v>
      </c>
      <c r="J1586" s="14"/>
      <c r="K1586" s="14"/>
      <c r="L1586" s="3"/>
      <c r="M1586" s="6"/>
      <c r="N1586" s="6"/>
      <c r="Q1586" s="19"/>
      <c r="AA1586" t="str" cm="1">
        <f t="array" ref="AA1586">_xlfn.IFS(AND(CHPP_DELAY[[#This Row],[Column1]]="",CHPP_DELAY[[#This Row],[Column2]]=""),"",CHPP_DELAY[[#This Row],[Column1]]&lt;&gt;"",CHPP_DELAY[[#This Row],[Column1]],CHPP_DELAY[[#This Row],[Column2]]&lt;&gt;"",CHPP_DELAY[[#This Row],[Column2]])</f>
        <v/>
      </c>
    </row>
    <row r="1587" spans="2:27" x14ac:dyDescent="0.25">
      <c r="B1587" s="7">
        <f>_xlfn.ISOWEEKNUM(CHPP_DELAY[[#This Row],[DATE]])</f>
        <v>52</v>
      </c>
      <c r="C1587" s="2" t="str">
        <f>UPPER(TEXT(MONTH(CHPP_DELAY[[#This Row],[DATE]])*29,"mmm"))</f>
        <v>JAN</v>
      </c>
      <c r="D1587" s="27">
        <f>YEAR(CHPP_DELAY[[#This Row],[DATE]])</f>
        <v>1900</v>
      </c>
      <c r="E1587" s="11">
        <f>(CHPP_DELAY[[#This Row],[START]]-CHPP_DELAY[[#This Row],[STOP]])*24</f>
        <v>0</v>
      </c>
      <c r="F1587" s="14" t="str" cm="1">
        <f t="array" ref="F1587">_xlfn.IFNA(_xlfn.IFS(CHPP_DELAY[[#This Row],[SCH MTN]]&lt;&gt;"","Scheduled",CHPP_DELAY[[#This Row],[UNSCH MTN]]&lt;&gt;"","Unscheduled"),"")</f>
        <v/>
      </c>
      <c r="G1587" s="26">
        <f>24*(DAY(EOMONTH(CHPP_DELAY[[#This Row],[DATE]],0)))</f>
        <v>744</v>
      </c>
      <c r="H1587" s="14">
        <v>0.85</v>
      </c>
      <c r="I1587" s="14">
        <v>0.9</v>
      </c>
      <c r="J1587" s="14"/>
      <c r="K1587" s="14"/>
      <c r="L1587" s="3"/>
      <c r="M1587" s="6"/>
      <c r="N1587" s="6"/>
      <c r="Q1587" s="19"/>
      <c r="AA1587" t="str" cm="1">
        <f t="array" ref="AA1587">_xlfn.IFS(AND(CHPP_DELAY[[#This Row],[Column1]]="",CHPP_DELAY[[#This Row],[Column2]]=""),"",CHPP_DELAY[[#This Row],[Column1]]&lt;&gt;"",CHPP_DELAY[[#This Row],[Column1]],CHPP_DELAY[[#This Row],[Column2]]&lt;&gt;"",CHPP_DELAY[[#This Row],[Column2]])</f>
        <v/>
      </c>
    </row>
    <row r="1588" spans="2:27" x14ac:dyDescent="0.25">
      <c r="B1588" s="7">
        <f>_xlfn.ISOWEEKNUM(CHPP_DELAY[[#This Row],[DATE]])</f>
        <v>52</v>
      </c>
      <c r="C1588" s="2" t="str">
        <f>UPPER(TEXT(MONTH(CHPP_DELAY[[#This Row],[DATE]])*29,"mmm"))</f>
        <v>JAN</v>
      </c>
      <c r="D1588" s="27">
        <f>YEAR(CHPP_DELAY[[#This Row],[DATE]])</f>
        <v>1900</v>
      </c>
      <c r="E1588" s="11">
        <f>(CHPP_DELAY[[#This Row],[START]]-CHPP_DELAY[[#This Row],[STOP]])*24</f>
        <v>0</v>
      </c>
      <c r="F1588" s="14" t="str" cm="1">
        <f t="array" ref="F1588">_xlfn.IFNA(_xlfn.IFS(CHPP_DELAY[[#This Row],[SCH MTN]]&lt;&gt;"","Scheduled",CHPP_DELAY[[#This Row],[UNSCH MTN]]&lt;&gt;"","Unscheduled"),"")</f>
        <v/>
      </c>
      <c r="G1588" s="26">
        <f>24*(DAY(EOMONTH(CHPP_DELAY[[#This Row],[DATE]],0)))</f>
        <v>744</v>
      </c>
      <c r="H1588" s="14">
        <v>0.85</v>
      </c>
      <c r="I1588" s="14">
        <v>0.9</v>
      </c>
      <c r="J1588" s="14"/>
      <c r="K1588" s="14"/>
      <c r="L1588" s="3"/>
      <c r="M1588" s="6"/>
      <c r="N1588" s="6"/>
      <c r="Q1588" s="19"/>
      <c r="AA1588" t="str" cm="1">
        <f t="array" ref="AA1588">_xlfn.IFS(AND(CHPP_DELAY[[#This Row],[Column1]]="",CHPP_DELAY[[#This Row],[Column2]]=""),"",CHPP_DELAY[[#This Row],[Column1]]&lt;&gt;"",CHPP_DELAY[[#This Row],[Column1]],CHPP_DELAY[[#This Row],[Column2]]&lt;&gt;"",CHPP_DELAY[[#This Row],[Column2]])</f>
        <v/>
      </c>
    </row>
    <row r="1589" spans="2:27" x14ac:dyDescent="0.25">
      <c r="B1589" s="7">
        <f>_xlfn.ISOWEEKNUM(CHPP_DELAY[[#This Row],[DATE]])</f>
        <v>52</v>
      </c>
      <c r="C1589" s="2" t="str">
        <f>UPPER(TEXT(MONTH(CHPP_DELAY[[#This Row],[DATE]])*29,"mmm"))</f>
        <v>JAN</v>
      </c>
      <c r="D1589" s="27">
        <f>YEAR(CHPP_DELAY[[#This Row],[DATE]])</f>
        <v>1900</v>
      </c>
      <c r="E1589" s="11">
        <f>(CHPP_DELAY[[#This Row],[START]]-CHPP_DELAY[[#This Row],[STOP]])*24</f>
        <v>0</v>
      </c>
      <c r="F1589" s="14" t="str" cm="1">
        <f t="array" ref="F1589">_xlfn.IFNA(_xlfn.IFS(CHPP_DELAY[[#This Row],[SCH MTN]]&lt;&gt;"","Scheduled",CHPP_DELAY[[#This Row],[UNSCH MTN]]&lt;&gt;"","Unscheduled"),"")</f>
        <v/>
      </c>
      <c r="G1589" s="26">
        <f>24*(DAY(EOMONTH(CHPP_DELAY[[#This Row],[DATE]],0)))</f>
        <v>744</v>
      </c>
      <c r="H1589" s="14">
        <v>0.85</v>
      </c>
      <c r="I1589" s="14">
        <v>0.9</v>
      </c>
      <c r="J1589" s="14"/>
      <c r="K1589" s="14"/>
      <c r="L1589" s="3"/>
      <c r="M1589" s="6"/>
      <c r="N1589" s="6"/>
      <c r="Q1589" s="19"/>
      <c r="AA1589" t="str" cm="1">
        <f t="array" ref="AA1589">_xlfn.IFS(AND(CHPP_DELAY[[#This Row],[Column1]]="",CHPP_DELAY[[#This Row],[Column2]]=""),"",CHPP_DELAY[[#This Row],[Column1]]&lt;&gt;"",CHPP_DELAY[[#This Row],[Column1]],CHPP_DELAY[[#This Row],[Column2]]&lt;&gt;"",CHPP_DELAY[[#This Row],[Column2]])</f>
        <v/>
      </c>
    </row>
    <row r="1590" spans="2:27" x14ac:dyDescent="0.25">
      <c r="B1590" s="7">
        <f>_xlfn.ISOWEEKNUM(CHPP_DELAY[[#This Row],[DATE]])</f>
        <v>52</v>
      </c>
      <c r="C1590" s="2" t="str">
        <f>UPPER(TEXT(MONTH(CHPP_DELAY[[#This Row],[DATE]])*29,"mmm"))</f>
        <v>JAN</v>
      </c>
      <c r="D1590" s="27">
        <f>YEAR(CHPP_DELAY[[#This Row],[DATE]])</f>
        <v>1900</v>
      </c>
      <c r="E1590" s="11">
        <f>(CHPP_DELAY[[#This Row],[START]]-CHPP_DELAY[[#This Row],[STOP]])*24</f>
        <v>0</v>
      </c>
      <c r="F1590" s="14" t="str" cm="1">
        <f t="array" ref="F1590">_xlfn.IFNA(_xlfn.IFS(CHPP_DELAY[[#This Row],[SCH MTN]]&lt;&gt;"","Scheduled",CHPP_DELAY[[#This Row],[UNSCH MTN]]&lt;&gt;"","Unscheduled"),"")</f>
        <v/>
      </c>
      <c r="G1590" s="26">
        <f>24*(DAY(EOMONTH(CHPP_DELAY[[#This Row],[DATE]],0)))</f>
        <v>744</v>
      </c>
      <c r="H1590" s="14">
        <v>0.85</v>
      </c>
      <c r="I1590" s="14">
        <v>0.9</v>
      </c>
      <c r="J1590" s="14"/>
      <c r="K1590" s="14"/>
      <c r="L1590" s="3"/>
      <c r="M1590" s="6"/>
      <c r="N1590" s="6"/>
      <c r="Q1590" s="19"/>
      <c r="AA1590" t="str" cm="1">
        <f t="array" ref="AA1590">_xlfn.IFS(AND(CHPP_DELAY[[#This Row],[Column1]]="",CHPP_DELAY[[#This Row],[Column2]]=""),"",CHPP_DELAY[[#This Row],[Column1]]&lt;&gt;"",CHPP_DELAY[[#This Row],[Column1]],CHPP_DELAY[[#This Row],[Column2]]&lt;&gt;"",CHPP_DELAY[[#This Row],[Column2]])</f>
        <v/>
      </c>
    </row>
    <row r="1591" spans="2:27" x14ac:dyDescent="0.25">
      <c r="B1591" s="7">
        <f>_xlfn.ISOWEEKNUM(CHPP_DELAY[[#This Row],[DATE]])</f>
        <v>52</v>
      </c>
      <c r="C1591" s="2" t="str">
        <f>UPPER(TEXT(MONTH(CHPP_DELAY[[#This Row],[DATE]])*29,"mmm"))</f>
        <v>JAN</v>
      </c>
      <c r="D1591" s="27">
        <f>YEAR(CHPP_DELAY[[#This Row],[DATE]])</f>
        <v>1900</v>
      </c>
      <c r="E1591" s="11">
        <f>(CHPP_DELAY[[#This Row],[START]]-CHPP_DELAY[[#This Row],[STOP]])*24</f>
        <v>0</v>
      </c>
      <c r="F1591" s="14" t="str" cm="1">
        <f t="array" ref="F1591">_xlfn.IFNA(_xlfn.IFS(CHPP_DELAY[[#This Row],[SCH MTN]]&lt;&gt;"","Scheduled",CHPP_DELAY[[#This Row],[UNSCH MTN]]&lt;&gt;"","Unscheduled"),"")</f>
        <v/>
      </c>
      <c r="G1591" s="26">
        <f>24*(DAY(EOMONTH(CHPP_DELAY[[#This Row],[DATE]],0)))</f>
        <v>744</v>
      </c>
      <c r="H1591" s="14">
        <v>0.85</v>
      </c>
      <c r="I1591" s="14">
        <v>0.9</v>
      </c>
      <c r="J1591" s="14"/>
      <c r="K1591" s="14"/>
      <c r="L1591" s="3"/>
      <c r="M1591" s="6"/>
      <c r="N1591" s="6"/>
      <c r="Q1591" s="19"/>
      <c r="AA1591" t="str" cm="1">
        <f t="array" ref="AA1591">_xlfn.IFS(AND(CHPP_DELAY[[#This Row],[Column1]]="",CHPP_DELAY[[#This Row],[Column2]]=""),"",CHPP_DELAY[[#This Row],[Column1]]&lt;&gt;"",CHPP_DELAY[[#This Row],[Column1]],CHPP_DELAY[[#This Row],[Column2]]&lt;&gt;"",CHPP_DELAY[[#This Row],[Column2]])</f>
        <v/>
      </c>
    </row>
    <row r="1592" spans="2:27" x14ac:dyDescent="0.25">
      <c r="B1592" s="7">
        <f>_xlfn.ISOWEEKNUM(CHPP_DELAY[[#This Row],[DATE]])</f>
        <v>52</v>
      </c>
      <c r="C1592" s="2" t="str">
        <f>UPPER(TEXT(MONTH(CHPP_DELAY[[#This Row],[DATE]])*29,"mmm"))</f>
        <v>JAN</v>
      </c>
      <c r="D1592" s="27">
        <f>YEAR(CHPP_DELAY[[#This Row],[DATE]])</f>
        <v>1900</v>
      </c>
      <c r="E1592" s="11">
        <f>(CHPP_DELAY[[#This Row],[START]]-CHPP_DELAY[[#This Row],[STOP]])*24</f>
        <v>0</v>
      </c>
      <c r="F1592" s="14" t="str" cm="1">
        <f t="array" ref="F1592">_xlfn.IFNA(_xlfn.IFS(CHPP_DELAY[[#This Row],[SCH MTN]]&lt;&gt;"","Scheduled",CHPP_DELAY[[#This Row],[UNSCH MTN]]&lt;&gt;"","Unscheduled"),"")</f>
        <v/>
      </c>
      <c r="G1592" s="26">
        <f>24*(DAY(EOMONTH(CHPP_DELAY[[#This Row],[DATE]],0)))</f>
        <v>744</v>
      </c>
      <c r="H1592" s="14">
        <v>0.85</v>
      </c>
      <c r="I1592" s="14">
        <v>0.9</v>
      </c>
      <c r="J1592" s="14"/>
      <c r="K1592" s="14"/>
      <c r="L1592" s="3"/>
      <c r="M1592" s="6"/>
      <c r="N1592" s="6"/>
      <c r="Q1592" s="19"/>
      <c r="AA1592" t="str" cm="1">
        <f t="array" ref="AA1592">_xlfn.IFS(AND(CHPP_DELAY[[#This Row],[Column1]]="",CHPP_DELAY[[#This Row],[Column2]]=""),"",CHPP_DELAY[[#This Row],[Column1]]&lt;&gt;"",CHPP_DELAY[[#This Row],[Column1]],CHPP_DELAY[[#This Row],[Column2]]&lt;&gt;"",CHPP_DELAY[[#This Row],[Column2]])</f>
        <v/>
      </c>
    </row>
    <row r="1593" spans="2:27" x14ac:dyDescent="0.25">
      <c r="B1593" s="7">
        <f>_xlfn.ISOWEEKNUM(CHPP_DELAY[[#This Row],[DATE]])</f>
        <v>52</v>
      </c>
      <c r="C1593" s="2" t="str">
        <f>UPPER(TEXT(MONTH(CHPP_DELAY[[#This Row],[DATE]])*29,"mmm"))</f>
        <v>JAN</v>
      </c>
      <c r="D1593" s="27">
        <f>YEAR(CHPP_DELAY[[#This Row],[DATE]])</f>
        <v>1900</v>
      </c>
      <c r="E1593" s="11">
        <f>(CHPP_DELAY[[#This Row],[START]]-CHPP_DELAY[[#This Row],[STOP]])*24</f>
        <v>0</v>
      </c>
      <c r="F1593" s="14" t="str" cm="1">
        <f t="array" ref="F1593">_xlfn.IFNA(_xlfn.IFS(CHPP_DELAY[[#This Row],[SCH MTN]]&lt;&gt;"","Scheduled",CHPP_DELAY[[#This Row],[UNSCH MTN]]&lt;&gt;"","Unscheduled"),"")</f>
        <v/>
      </c>
      <c r="G1593" s="26">
        <f>24*(DAY(EOMONTH(CHPP_DELAY[[#This Row],[DATE]],0)))</f>
        <v>744</v>
      </c>
      <c r="H1593" s="14">
        <v>0.85</v>
      </c>
      <c r="I1593" s="14">
        <v>0.9</v>
      </c>
      <c r="J1593" s="14"/>
      <c r="K1593" s="14"/>
      <c r="L1593" s="3"/>
      <c r="M1593" s="6"/>
      <c r="N1593" s="6"/>
      <c r="Q1593" s="19"/>
      <c r="AA1593" t="str" cm="1">
        <f t="array" ref="AA1593">_xlfn.IFS(AND(CHPP_DELAY[[#This Row],[Column1]]="",CHPP_DELAY[[#This Row],[Column2]]=""),"",CHPP_DELAY[[#This Row],[Column1]]&lt;&gt;"",CHPP_DELAY[[#This Row],[Column1]],CHPP_DELAY[[#This Row],[Column2]]&lt;&gt;"",CHPP_DELAY[[#This Row],[Column2]])</f>
        <v/>
      </c>
    </row>
    <row r="1594" spans="2:27" x14ac:dyDescent="0.25">
      <c r="B1594" s="7">
        <f>_xlfn.ISOWEEKNUM(CHPP_DELAY[[#This Row],[DATE]])</f>
        <v>52</v>
      </c>
      <c r="C1594" s="2" t="str">
        <f>UPPER(TEXT(MONTH(CHPP_DELAY[[#This Row],[DATE]])*29,"mmm"))</f>
        <v>JAN</v>
      </c>
      <c r="D1594" s="27">
        <f>YEAR(CHPP_DELAY[[#This Row],[DATE]])</f>
        <v>1900</v>
      </c>
      <c r="E1594" s="11">
        <f>(CHPP_DELAY[[#This Row],[START]]-CHPP_DELAY[[#This Row],[STOP]])*24</f>
        <v>0</v>
      </c>
      <c r="F1594" s="14" t="str" cm="1">
        <f t="array" ref="F1594">_xlfn.IFNA(_xlfn.IFS(CHPP_DELAY[[#This Row],[SCH MTN]]&lt;&gt;"","Scheduled",CHPP_DELAY[[#This Row],[UNSCH MTN]]&lt;&gt;"","Unscheduled"),"")</f>
        <v/>
      </c>
      <c r="G1594" s="26">
        <f>24*(DAY(EOMONTH(CHPP_DELAY[[#This Row],[DATE]],0)))</f>
        <v>744</v>
      </c>
      <c r="H1594" s="14">
        <v>0.85</v>
      </c>
      <c r="I1594" s="14">
        <v>0.9</v>
      </c>
      <c r="J1594" s="14"/>
      <c r="K1594" s="14"/>
      <c r="L1594" s="3"/>
      <c r="M1594" s="6"/>
      <c r="N1594" s="6"/>
      <c r="Q1594" s="19"/>
      <c r="AA1594" t="str" cm="1">
        <f t="array" ref="AA1594">_xlfn.IFS(AND(CHPP_DELAY[[#This Row],[Column1]]="",CHPP_DELAY[[#This Row],[Column2]]=""),"",CHPP_DELAY[[#This Row],[Column1]]&lt;&gt;"",CHPP_DELAY[[#This Row],[Column1]],CHPP_DELAY[[#This Row],[Column2]]&lt;&gt;"",CHPP_DELAY[[#This Row],[Column2]])</f>
        <v/>
      </c>
    </row>
    <row r="1595" spans="2:27" x14ac:dyDescent="0.25">
      <c r="B1595" s="7">
        <f>_xlfn.ISOWEEKNUM(CHPP_DELAY[[#This Row],[DATE]])</f>
        <v>52</v>
      </c>
      <c r="C1595" s="2" t="str">
        <f>UPPER(TEXT(MONTH(CHPP_DELAY[[#This Row],[DATE]])*29,"mmm"))</f>
        <v>JAN</v>
      </c>
      <c r="D1595" s="27">
        <f>YEAR(CHPP_DELAY[[#This Row],[DATE]])</f>
        <v>1900</v>
      </c>
      <c r="E1595" s="11">
        <f>(CHPP_DELAY[[#This Row],[START]]-CHPP_DELAY[[#This Row],[STOP]])*24</f>
        <v>0</v>
      </c>
      <c r="F1595" s="14" t="str" cm="1">
        <f t="array" ref="F1595">_xlfn.IFNA(_xlfn.IFS(CHPP_DELAY[[#This Row],[SCH MTN]]&lt;&gt;"","Scheduled",CHPP_DELAY[[#This Row],[UNSCH MTN]]&lt;&gt;"","Unscheduled"),"")</f>
        <v/>
      </c>
      <c r="G1595" s="26">
        <f>24*(DAY(EOMONTH(CHPP_DELAY[[#This Row],[DATE]],0)))</f>
        <v>744</v>
      </c>
      <c r="H1595" s="14">
        <v>0.85</v>
      </c>
      <c r="I1595" s="14">
        <v>0.9</v>
      </c>
      <c r="J1595" s="14"/>
      <c r="K1595" s="14"/>
      <c r="L1595" s="3"/>
      <c r="M1595" s="6"/>
      <c r="N1595" s="6"/>
      <c r="Q1595" s="19"/>
      <c r="AA1595" t="str" cm="1">
        <f t="array" ref="AA1595">_xlfn.IFS(AND(CHPP_DELAY[[#This Row],[Column1]]="",CHPP_DELAY[[#This Row],[Column2]]=""),"",CHPP_DELAY[[#This Row],[Column1]]&lt;&gt;"",CHPP_DELAY[[#This Row],[Column1]],CHPP_DELAY[[#This Row],[Column2]]&lt;&gt;"",CHPP_DELAY[[#This Row],[Column2]])</f>
        <v/>
      </c>
    </row>
    <row r="1596" spans="2:27" x14ac:dyDescent="0.25">
      <c r="B1596" s="7">
        <f>_xlfn.ISOWEEKNUM(CHPP_DELAY[[#This Row],[DATE]])</f>
        <v>52</v>
      </c>
      <c r="C1596" s="2" t="str">
        <f>UPPER(TEXT(MONTH(CHPP_DELAY[[#This Row],[DATE]])*29,"mmm"))</f>
        <v>JAN</v>
      </c>
      <c r="D1596" s="27">
        <f>YEAR(CHPP_DELAY[[#This Row],[DATE]])</f>
        <v>1900</v>
      </c>
      <c r="E1596" s="11">
        <f>(CHPP_DELAY[[#This Row],[START]]-CHPP_DELAY[[#This Row],[STOP]])*24</f>
        <v>0</v>
      </c>
      <c r="F1596" s="14" t="str" cm="1">
        <f t="array" ref="F1596">_xlfn.IFNA(_xlfn.IFS(CHPP_DELAY[[#This Row],[SCH MTN]]&lt;&gt;"","Scheduled",CHPP_DELAY[[#This Row],[UNSCH MTN]]&lt;&gt;"","Unscheduled"),"")</f>
        <v/>
      </c>
      <c r="G1596" s="26">
        <f>24*(DAY(EOMONTH(CHPP_DELAY[[#This Row],[DATE]],0)))</f>
        <v>744</v>
      </c>
      <c r="H1596" s="14">
        <v>0.85</v>
      </c>
      <c r="I1596" s="14">
        <v>0.9</v>
      </c>
      <c r="J1596" s="14"/>
      <c r="K1596" s="14"/>
      <c r="L1596" s="3"/>
      <c r="M1596" s="6"/>
      <c r="N1596" s="6"/>
      <c r="Q1596" s="19"/>
      <c r="AA1596" t="str" cm="1">
        <f t="array" ref="AA1596">_xlfn.IFS(AND(CHPP_DELAY[[#This Row],[Column1]]="",CHPP_DELAY[[#This Row],[Column2]]=""),"",CHPP_DELAY[[#This Row],[Column1]]&lt;&gt;"",CHPP_DELAY[[#This Row],[Column1]],CHPP_DELAY[[#This Row],[Column2]]&lt;&gt;"",CHPP_DELAY[[#This Row],[Column2]])</f>
        <v/>
      </c>
    </row>
    <row r="1597" spans="2:27" x14ac:dyDescent="0.25">
      <c r="B1597" s="7">
        <f>_xlfn.ISOWEEKNUM(CHPP_DELAY[[#This Row],[DATE]])</f>
        <v>52</v>
      </c>
      <c r="C1597" s="2" t="str">
        <f>UPPER(TEXT(MONTH(CHPP_DELAY[[#This Row],[DATE]])*29,"mmm"))</f>
        <v>JAN</v>
      </c>
      <c r="D1597" s="27">
        <f>YEAR(CHPP_DELAY[[#This Row],[DATE]])</f>
        <v>1900</v>
      </c>
      <c r="E1597" s="11">
        <f>(CHPP_DELAY[[#This Row],[START]]-CHPP_DELAY[[#This Row],[STOP]])*24</f>
        <v>0</v>
      </c>
      <c r="F1597" s="14" t="str" cm="1">
        <f t="array" ref="F1597">_xlfn.IFNA(_xlfn.IFS(CHPP_DELAY[[#This Row],[SCH MTN]]&lt;&gt;"","Scheduled",CHPP_DELAY[[#This Row],[UNSCH MTN]]&lt;&gt;"","Unscheduled"),"")</f>
        <v/>
      </c>
      <c r="G1597" s="26">
        <f>24*(DAY(EOMONTH(CHPP_DELAY[[#This Row],[DATE]],0)))</f>
        <v>744</v>
      </c>
      <c r="H1597" s="14">
        <v>0.85</v>
      </c>
      <c r="I1597" s="14">
        <v>0.9</v>
      </c>
      <c r="J1597" s="14"/>
      <c r="K1597" s="14"/>
      <c r="L1597" s="3"/>
      <c r="M1597" s="6"/>
      <c r="N1597" s="6"/>
      <c r="Q1597" s="19"/>
      <c r="AA1597" t="str" cm="1">
        <f t="array" ref="AA1597">_xlfn.IFS(AND(CHPP_DELAY[[#This Row],[Column1]]="",CHPP_DELAY[[#This Row],[Column2]]=""),"",CHPP_DELAY[[#This Row],[Column1]]&lt;&gt;"",CHPP_DELAY[[#This Row],[Column1]],CHPP_DELAY[[#This Row],[Column2]]&lt;&gt;"",CHPP_DELAY[[#This Row],[Column2]])</f>
        <v/>
      </c>
    </row>
    <row r="1598" spans="2:27" x14ac:dyDescent="0.25">
      <c r="B1598" s="7">
        <f>_xlfn.ISOWEEKNUM(CHPP_DELAY[[#This Row],[DATE]])</f>
        <v>52</v>
      </c>
      <c r="C1598" s="2" t="str">
        <f>UPPER(TEXT(MONTH(CHPP_DELAY[[#This Row],[DATE]])*29,"mmm"))</f>
        <v>JAN</v>
      </c>
      <c r="D1598" s="27">
        <f>YEAR(CHPP_DELAY[[#This Row],[DATE]])</f>
        <v>1900</v>
      </c>
      <c r="E1598" s="11">
        <f>(CHPP_DELAY[[#This Row],[START]]-CHPP_DELAY[[#This Row],[STOP]])*24</f>
        <v>0</v>
      </c>
      <c r="F1598" s="14" t="str" cm="1">
        <f t="array" ref="F1598">_xlfn.IFNA(_xlfn.IFS(CHPP_DELAY[[#This Row],[SCH MTN]]&lt;&gt;"","Scheduled",CHPP_DELAY[[#This Row],[UNSCH MTN]]&lt;&gt;"","Unscheduled"),"")</f>
        <v/>
      </c>
      <c r="G1598" s="26">
        <f>24*(DAY(EOMONTH(CHPP_DELAY[[#This Row],[DATE]],0)))</f>
        <v>744</v>
      </c>
      <c r="H1598" s="14">
        <v>0.85</v>
      </c>
      <c r="I1598" s="14">
        <v>0.9</v>
      </c>
      <c r="J1598" s="14"/>
      <c r="K1598" s="14"/>
      <c r="L1598" s="3"/>
      <c r="M1598" s="6"/>
      <c r="N1598" s="6"/>
      <c r="Q1598" s="19"/>
      <c r="AA1598" t="str" cm="1">
        <f t="array" ref="AA1598">_xlfn.IFS(AND(CHPP_DELAY[[#This Row],[Column1]]="",CHPP_DELAY[[#This Row],[Column2]]=""),"",CHPP_DELAY[[#This Row],[Column1]]&lt;&gt;"",CHPP_DELAY[[#This Row],[Column1]],CHPP_DELAY[[#This Row],[Column2]]&lt;&gt;"",CHPP_DELAY[[#This Row],[Column2]])</f>
        <v/>
      </c>
    </row>
    <row r="1599" spans="2:27" x14ac:dyDescent="0.25">
      <c r="B1599" s="7">
        <f>_xlfn.ISOWEEKNUM(CHPP_DELAY[[#This Row],[DATE]])</f>
        <v>52</v>
      </c>
      <c r="C1599" s="2" t="str">
        <f>UPPER(TEXT(MONTH(CHPP_DELAY[[#This Row],[DATE]])*29,"mmm"))</f>
        <v>JAN</v>
      </c>
      <c r="D1599" s="27">
        <f>YEAR(CHPP_DELAY[[#This Row],[DATE]])</f>
        <v>1900</v>
      </c>
      <c r="E1599" s="11">
        <f>(CHPP_DELAY[[#This Row],[START]]-CHPP_DELAY[[#This Row],[STOP]])*24</f>
        <v>0</v>
      </c>
      <c r="F1599" s="14" t="str" cm="1">
        <f t="array" ref="F1599">_xlfn.IFNA(_xlfn.IFS(CHPP_DELAY[[#This Row],[SCH MTN]]&lt;&gt;"","Scheduled",CHPP_DELAY[[#This Row],[UNSCH MTN]]&lt;&gt;"","Unscheduled"),"")</f>
        <v/>
      </c>
      <c r="G1599" s="26">
        <f>24*(DAY(EOMONTH(CHPP_DELAY[[#This Row],[DATE]],0)))</f>
        <v>744</v>
      </c>
      <c r="H1599" s="14">
        <v>0.85</v>
      </c>
      <c r="I1599" s="14">
        <v>0.9</v>
      </c>
      <c r="J1599" s="14"/>
      <c r="K1599" s="14"/>
      <c r="L1599" s="3"/>
      <c r="M1599" s="6"/>
      <c r="N1599" s="6"/>
      <c r="Q1599" s="19"/>
      <c r="AA1599" t="str" cm="1">
        <f t="array" ref="AA1599">_xlfn.IFS(AND(CHPP_DELAY[[#This Row],[Column1]]="",CHPP_DELAY[[#This Row],[Column2]]=""),"",CHPP_DELAY[[#This Row],[Column1]]&lt;&gt;"",CHPP_DELAY[[#This Row],[Column1]],CHPP_DELAY[[#This Row],[Column2]]&lt;&gt;"",CHPP_DELAY[[#This Row],[Column2]])</f>
        <v/>
      </c>
    </row>
    <row r="1600" spans="2:27" x14ac:dyDescent="0.25">
      <c r="B1600" s="7">
        <f>_xlfn.ISOWEEKNUM(CHPP_DELAY[[#This Row],[DATE]])</f>
        <v>52</v>
      </c>
      <c r="C1600" s="2" t="str">
        <f>UPPER(TEXT(MONTH(CHPP_DELAY[[#This Row],[DATE]])*29,"mmm"))</f>
        <v>JAN</v>
      </c>
      <c r="D1600" s="27">
        <f>YEAR(CHPP_DELAY[[#This Row],[DATE]])</f>
        <v>1900</v>
      </c>
      <c r="E1600" s="11">
        <f>(CHPP_DELAY[[#This Row],[START]]-CHPP_DELAY[[#This Row],[STOP]])*24</f>
        <v>0</v>
      </c>
      <c r="F1600" s="14" t="str" cm="1">
        <f t="array" ref="F1600">_xlfn.IFNA(_xlfn.IFS(CHPP_DELAY[[#This Row],[SCH MTN]]&lt;&gt;"","Scheduled",CHPP_DELAY[[#This Row],[UNSCH MTN]]&lt;&gt;"","Unscheduled"),"")</f>
        <v/>
      </c>
      <c r="G1600" s="26">
        <f>24*(DAY(EOMONTH(CHPP_DELAY[[#This Row],[DATE]],0)))</f>
        <v>744</v>
      </c>
      <c r="H1600" s="14">
        <v>0.85</v>
      </c>
      <c r="I1600" s="14">
        <v>0.9</v>
      </c>
      <c r="J1600" s="14"/>
      <c r="K1600" s="14"/>
      <c r="L1600" s="3"/>
      <c r="M1600" s="6"/>
      <c r="N1600" s="6"/>
      <c r="Q1600" s="19"/>
      <c r="AA1600" t="str" cm="1">
        <f t="array" ref="AA1600">_xlfn.IFS(AND(CHPP_DELAY[[#This Row],[Column1]]="",CHPP_DELAY[[#This Row],[Column2]]=""),"",CHPP_DELAY[[#This Row],[Column1]]&lt;&gt;"",CHPP_DELAY[[#This Row],[Column1]],CHPP_DELAY[[#This Row],[Column2]]&lt;&gt;"",CHPP_DELAY[[#This Row],[Column2]])</f>
        <v/>
      </c>
    </row>
    <row r="1601" spans="2:27" x14ac:dyDescent="0.25">
      <c r="B1601" s="7">
        <f>_xlfn.ISOWEEKNUM(CHPP_DELAY[[#This Row],[DATE]])</f>
        <v>52</v>
      </c>
      <c r="C1601" s="2" t="str">
        <f>UPPER(TEXT(MONTH(CHPP_DELAY[[#This Row],[DATE]])*29,"mmm"))</f>
        <v>JAN</v>
      </c>
      <c r="D1601" s="27">
        <f>YEAR(CHPP_DELAY[[#This Row],[DATE]])</f>
        <v>1900</v>
      </c>
      <c r="E1601" s="11">
        <f>(CHPP_DELAY[[#This Row],[START]]-CHPP_DELAY[[#This Row],[STOP]])*24</f>
        <v>0</v>
      </c>
      <c r="F1601" s="14" t="str" cm="1">
        <f t="array" ref="F1601">_xlfn.IFNA(_xlfn.IFS(CHPP_DELAY[[#This Row],[SCH MTN]]&lt;&gt;"","Scheduled",CHPP_DELAY[[#This Row],[UNSCH MTN]]&lt;&gt;"","Unscheduled"),"")</f>
        <v/>
      </c>
      <c r="G1601" s="26">
        <f>24*(DAY(EOMONTH(CHPP_DELAY[[#This Row],[DATE]],0)))</f>
        <v>744</v>
      </c>
      <c r="H1601" s="14">
        <v>0.85</v>
      </c>
      <c r="I1601" s="14">
        <v>0.9</v>
      </c>
      <c r="J1601" s="14"/>
      <c r="K1601" s="14"/>
      <c r="L1601" s="3"/>
      <c r="M1601" s="6"/>
      <c r="N1601" s="6"/>
      <c r="Q1601" s="19"/>
      <c r="AA1601" t="str" cm="1">
        <f t="array" ref="AA1601">_xlfn.IFS(AND(CHPP_DELAY[[#This Row],[Column1]]="",CHPP_DELAY[[#This Row],[Column2]]=""),"",CHPP_DELAY[[#This Row],[Column1]]&lt;&gt;"",CHPP_DELAY[[#This Row],[Column1]],CHPP_DELAY[[#This Row],[Column2]]&lt;&gt;"",CHPP_DELAY[[#This Row],[Column2]])</f>
        <v/>
      </c>
    </row>
    <row r="1602" spans="2:27" x14ac:dyDescent="0.25">
      <c r="B1602" s="7">
        <f>_xlfn.ISOWEEKNUM(CHPP_DELAY[[#This Row],[DATE]])</f>
        <v>52</v>
      </c>
      <c r="C1602" s="2" t="str">
        <f>UPPER(TEXT(MONTH(CHPP_DELAY[[#This Row],[DATE]])*29,"mmm"))</f>
        <v>JAN</v>
      </c>
      <c r="D1602" s="27">
        <f>YEAR(CHPP_DELAY[[#This Row],[DATE]])</f>
        <v>1900</v>
      </c>
      <c r="E1602" s="11">
        <f>(CHPP_DELAY[[#This Row],[START]]-CHPP_DELAY[[#This Row],[STOP]])*24</f>
        <v>0</v>
      </c>
      <c r="F1602" s="14" t="str" cm="1">
        <f t="array" ref="F1602">_xlfn.IFNA(_xlfn.IFS(CHPP_DELAY[[#This Row],[SCH MTN]]&lt;&gt;"","Scheduled",CHPP_DELAY[[#This Row],[UNSCH MTN]]&lt;&gt;"","Unscheduled"),"")</f>
        <v/>
      </c>
      <c r="G1602" s="26">
        <f>24*(DAY(EOMONTH(CHPP_DELAY[[#This Row],[DATE]],0)))</f>
        <v>744</v>
      </c>
      <c r="H1602" s="14">
        <v>0.85</v>
      </c>
      <c r="I1602" s="14">
        <v>0.9</v>
      </c>
      <c r="J1602" s="14"/>
      <c r="K1602" s="14"/>
      <c r="L1602" s="3"/>
      <c r="M1602" s="6"/>
      <c r="N1602" s="6"/>
      <c r="Q1602" s="19"/>
      <c r="AA1602" t="str" cm="1">
        <f t="array" ref="AA1602">_xlfn.IFS(AND(CHPP_DELAY[[#This Row],[Column1]]="",CHPP_DELAY[[#This Row],[Column2]]=""),"",CHPP_DELAY[[#This Row],[Column1]]&lt;&gt;"",CHPP_DELAY[[#This Row],[Column1]],CHPP_DELAY[[#This Row],[Column2]]&lt;&gt;"",CHPP_DELAY[[#This Row],[Column2]])</f>
        <v/>
      </c>
    </row>
    <row r="1603" spans="2:27" x14ac:dyDescent="0.25">
      <c r="B1603" s="7">
        <f>_xlfn.ISOWEEKNUM(CHPP_DELAY[[#This Row],[DATE]])</f>
        <v>52</v>
      </c>
      <c r="C1603" s="2" t="str">
        <f>UPPER(TEXT(MONTH(CHPP_DELAY[[#This Row],[DATE]])*29,"mmm"))</f>
        <v>JAN</v>
      </c>
      <c r="D1603" s="27">
        <f>YEAR(CHPP_DELAY[[#This Row],[DATE]])</f>
        <v>1900</v>
      </c>
      <c r="E1603" s="11">
        <f>(CHPP_DELAY[[#This Row],[START]]-CHPP_DELAY[[#This Row],[STOP]])*24</f>
        <v>0</v>
      </c>
      <c r="F1603" s="14" t="str" cm="1">
        <f t="array" ref="F1603">_xlfn.IFNA(_xlfn.IFS(CHPP_DELAY[[#This Row],[SCH MTN]]&lt;&gt;"","Scheduled",CHPP_DELAY[[#This Row],[UNSCH MTN]]&lt;&gt;"","Unscheduled"),"")</f>
        <v/>
      </c>
      <c r="G1603" s="26">
        <f>24*(DAY(EOMONTH(CHPP_DELAY[[#This Row],[DATE]],0)))</f>
        <v>744</v>
      </c>
      <c r="H1603" s="14">
        <v>0.85</v>
      </c>
      <c r="I1603" s="14">
        <v>0.9</v>
      </c>
      <c r="J1603" s="14"/>
      <c r="K1603" s="14"/>
      <c r="L1603" s="3"/>
      <c r="M1603" s="6"/>
      <c r="N1603" s="6"/>
      <c r="Q1603" s="19"/>
      <c r="AA1603" t="str" cm="1">
        <f t="array" ref="AA1603">_xlfn.IFS(AND(CHPP_DELAY[[#This Row],[Column1]]="",CHPP_DELAY[[#This Row],[Column2]]=""),"",CHPP_DELAY[[#This Row],[Column1]]&lt;&gt;"",CHPP_DELAY[[#This Row],[Column1]],CHPP_DELAY[[#This Row],[Column2]]&lt;&gt;"",CHPP_DELAY[[#This Row],[Column2]])</f>
        <v/>
      </c>
    </row>
    <row r="1604" spans="2:27" x14ac:dyDescent="0.25">
      <c r="B1604" s="7">
        <f>_xlfn.ISOWEEKNUM(CHPP_DELAY[[#This Row],[DATE]])</f>
        <v>52</v>
      </c>
      <c r="C1604" s="2" t="str">
        <f>UPPER(TEXT(MONTH(CHPP_DELAY[[#This Row],[DATE]])*29,"mmm"))</f>
        <v>JAN</v>
      </c>
      <c r="D1604" s="27">
        <f>YEAR(CHPP_DELAY[[#This Row],[DATE]])</f>
        <v>1900</v>
      </c>
      <c r="E1604" s="11">
        <f>(CHPP_DELAY[[#This Row],[START]]-CHPP_DELAY[[#This Row],[STOP]])*24</f>
        <v>0</v>
      </c>
      <c r="F1604" s="14" t="str" cm="1">
        <f t="array" ref="F1604">_xlfn.IFNA(_xlfn.IFS(CHPP_DELAY[[#This Row],[SCH MTN]]&lt;&gt;"","Scheduled",CHPP_DELAY[[#This Row],[UNSCH MTN]]&lt;&gt;"","Unscheduled"),"")</f>
        <v/>
      </c>
      <c r="G1604" s="26">
        <f>24*(DAY(EOMONTH(CHPP_DELAY[[#This Row],[DATE]],0)))</f>
        <v>744</v>
      </c>
      <c r="H1604" s="14">
        <v>0.85</v>
      </c>
      <c r="I1604" s="14">
        <v>0.9</v>
      </c>
      <c r="J1604" s="14"/>
      <c r="K1604" s="14"/>
      <c r="L1604" s="3"/>
      <c r="M1604" s="6"/>
      <c r="N1604" s="6"/>
      <c r="Q1604" s="19"/>
      <c r="AA1604" t="str" cm="1">
        <f t="array" ref="AA1604">_xlfn.IFS(AND(CHPP_DELAY[[#This Row],[Column1]]="",CHPP_DELAY[[#This Row],[Column2]]=""),"",CHPP_DELAY[[#This Row],[Column1]]&lt;&gt;"",CHPP_DELAY[[#This Row],[Column1]],CHPP_DELAY[[#This Row],[Column2]]&lt;&gt;"",CHPP_DELAY[[#This Row],[Column2]])</f>
        <v/>
      </c>
    </row>
    <row r="1605" spans="2:27" x14ac:dyDescent="0.25">
      <c r="B1605" s="7">
        <f>_xlfn.ISOWEEKNUM(CHPP_DELAY[[#This Row],[DATE]])</f>
        <v>52</v>
      </c>
      <c r="C1605" s="2" t="str">
        <f>UPPER(TEXT(MONTH(CHPP_DELAY[[#This Row],[DATE]])*29,"mmm"))</f>
        <v>JAN</v>
      </c>
      <c r="D1605" s="27">
        <f>YEAR(CHPP_DELAY[[#This Row],[DATE]])</f>
        <v>1900</v>
      </c>
      <c r="E1605" s="11">
        <f>(CHPP_DELAY[[#This Row],[START]]-CHPP_DELAY[[#This Row],[STOP]])*24</f>
        <v>0</v>
      </c>
      <c r="F1605" s="14" t="str" cm="1">
        <f t="array" ref="F1605">_xlfn.IFNA(_xlfn.IFS(CHPP_DELAY[[#This Row],[SCH MTN]]&lt;&gt;"","Scheduled",CHPP_DELAY[[#This Row],[UNSCH MTN]]&lt;&gt;"","Unscheduled"),"")</f>
        <v/>
      </c>
      <c r="G1605" s="26">
        <f>24*(DAY(EOMONTH(CHPP_DELAY[[#This Row],[DATE]],0)))</f>
        <v>744</v>
      </c>
      <c r="H1605" s="14">
        <v>0.85</v>
      </c>
      <c r="I1605" s="14">
        <v>0.9</v>
      </c>
      <c r="J1605" s="14"/>
      <c r="K1605" s="14"/>
      <c r="L1605" s="3"/>
      <c r="M1605" s="6"/>
      <c r="N1605" s="6"/>
      <c r="Q1605" s="19"/>
      <c r="AA1605" t="str" cm="1">
        <f t="array" ref="AA1605">_xlfn.IFS(AND(CHPP_DELAY[[#This Row],[Column1]]="",CHPP_DELAY[[#This Row],[Column2]]=""),"",CHPP_DELAY[[#This Row],[Column1]]&lt;&gt;"",CHPP_DELAY[[#This Row],[Column1]],CHPP_DELAY[[#This Row],[Column2]]&lt;&gt;"",CHPP_DELAY[[#This Row],[Column2]])</f>
        <v/>
      </c>
    </row>
    <row r="1606" spans="2:27" x14ac:dyDescent="0.25">
      <c r="B1606" s="7">
        <f>_xlfn.ISOWEEKNUM(CHPP_DELAY[[#This Row],[DATE]])</f>
        <v>52</v>
      </c>
      <c r="C1606" s="2" t="str">
        <f>UPPER(TEXT(MONTH(CHPP_DELAY[[#This Row],[DATE]])*29,"mmm"))</f>
        <v>JAN</v>
      </c>
      <c r="D1606" s="27">
        <f>YEAR(CHPP_DELAY[[#This Row],[DATE]])</f>
        <v>1900</v>
      </c>
      <c r="E1606" s="11">
        <f>(CHPP_DELAY[[#This Row],[START]]-CHPP_DELAY[[#This Row],[STOP]])*24</f>
        <v>0</v>
      </c>
      <c r="F1606" s="14" t="str" cm="1">
        <f t="array" ref="F1606">_xlfn.IFNA(_xlfn.IFS(CHPP_DELAY[[#This Row],[SCH MTN]]&lt;&gt;"","Scheduled",CHPP_DELAY[[#This Row],[UNSCH MTN]]&lt;&gt;"","Unscheduled"),"")</f>
        <v/>
      </c>
      <c r="G1606" s="26">
        <f>24*(DAY(EOMONTH(CHPP_DELAY[[#This Row],[DATE]],0)))</f>
        <v>744</v>
      </c>
      <c r="H1606" s="14">
        <v>0.85</v>
      </c>
      <c r="I1606" s="14">
        <v>0.9</v>
      </c>
      <c r="J1606" s="14"/>
      <c r="K1606" s="14"/>
      <c r="L1606" s="3"/>
      <c r="M1606" s="6"/>
      <c r="N1606" s="6"/>
      <c r="Q1606" s="19"/>
      <c r="AA1606" t="str" cm="1">
        <f t="array" ref="AA1606">_xlfn.IFS(AND(CHPP_DELAY[[#This Row],[Column1]]="",CHPP_DELAY[[#This Row],[Column2]]=""),"",CHPP_DELAY[[#This Row],[Column1]]&lt;&gt;"",CHPP_DELAY[[#This Row],[Column1]],CHPP_DELAY[[#This Row],[Column2]]&lt;&gt;"",CHPP_DELAY[[#This Row],[Column2]])</f>
        <v/>
      </c>
    </row>
    <row r="1607" spans="2:27" x14ac:dyDescent="0.25">
      <c r="B1607" s="7">
        <f>_xlfn.ISOWEEKNUM(CHPP_DELAY[[#This Row],[DATE]])</f>
        <v>52</v>
      </c>
      <c r="C1607" s="2" t="str">
        <f>UPPER(TEXT(MONTH(CHPP_DELAY[[#This Row],[DATE]])*29,"mmm"))</f>
        <v>JAN</v>
      </c>
      <c r="D1607" s="27">
        <f>YEAR(CHPP_DELAY[[#This Row],[DATE]])</f>
        <v>1900</v>
      </c>
      <c r="E1607" s="11">
        <f>(CHPP_DELAY[[#This Row],[START]]-CHPP_DELAY[[#This Row],[STOP]])*24</f>
        <v>0</v>
      </c>
      <c r="F1607" s="14" t="str" cm="1">
        <f t="array" ref="F1607">_xlfn.IFNA(_xlfn.IFS(CHPP_DELAY[[#This Row],[SCH MTN]]&lt;&gt;"","Scheduled",CHPP_DELAY[[#This Row],[UNSCH MTN]]&lt;&gt;"","Unscheduled"),"")</f>
        <v/>
      </c>
      <c r="G1607" s="26">
        <f>24*(DAY(EOMONTH(CHPP_DELAY[[#This Row],[DATE]],0)))</f>
        <v>744</v>
      </c>
      <c r="H1607" s="14">
        <v>0.85</v>
      </c>
      <c r="I1607" s="14">
        <v>0.9</v>
      </c>
      <c r="J1607" s="14"/>
      <c r="K1607" s="14"/>
      <c r="L1607" s="3"/>
      <c r="M1607" s="6"/>
      <c r="N1607" s="6"/>
      <c r="Q1607" s="19"/>
      <c r="AA1607" t="str" cm="1">
        <f t="array" ref="AA1607">_xlfn.IFS(AND(CHPP_DELAY[[#This Row],[Column1]]="",CHPP_DELAY[[#This Row],[Column2]]=""),"",CHPP_DELAY[[#This Row],[Column1]]&lt;&gt;"",CHPP_DELAY[[#This Row],[Column1]],CHPP_DELAY[[#This Row],[Column2]]&lt;&gt;"",CHPP_DELAY[[#This Row],[Column2]])</f>
        <v/>
      </c>
    </row>
    <row r="1608" spans="2:27" x14ac:dyDescent="0.25">
      <c r="B1608" s="7">
        <f>_xlfn.ISOWEEKNUM(CHPP_DELAY[[#This Row],[DATE]])</f>
        <v>52</v>
      </c>
      <c r="C1608" s="2" t="str">
        <f>UPPER(TEXT(MONTH(CHPP_DELAY[[#This Row],[DATE]])*29,"mmm"))</f>
        <v>JAN</v>
      </c>
      <c r="D1608" s="27">
        <f>YEAR(CHPP_DELAY[[#This Row],[DATE]])</f>
        <v>1900</v>
      </c>
      <c r="E1608" s="11">
        <f>(CHPP_DELAY[[#This Row],[START]]-CHPP_DELAY[[#This Row],[STOP]])*24</f>
        <v>0</v>
      </c>
      <c r="F1608" s="14" t="str" cm="1">
        <f t="array" ref="F1608">_xlfn.IFNA(_xlfn.IFS(CHPP_DELAY[[#This Row],[SCH MTN]]&lt;&gt;"","Scheduled",CHPP_DELAY[[#This Row],[UNSCH MTN]]&lt;&gt;"","Unscheduled"),"")</f>
        <v/>
      </c>
      <c r="G1608" s="26">
        <f>24*(DAY(EOMONTH(CHPP_DELAY[[#This Row],[DATE]],0)))</f>
        <v>744</v>
      </c>
      <c r="H1608" s="14">
        <v>0.85</v>
      </c>
      <c r="I1608" s="14">
        <v>0.9</v>
      </c>
      <c r="J1608" s="14"/>
      <c r="K1608" s="14"/>
      <c r="L1608" s="3"/>
      <c r="M1608" s="6"/>
      <c r="N1608" s="6"/>
      <c r="Q1608" s="19"/>
      <c r="AA1608" t="str" cm="1">
        <f t="array" ref="AA1608">_xlfn.IFS(AND(CHPP_DELAY[[#This Row],[Column1]]="",CHPP_DELAY[[#This Row],[Column2]]=""),"",CHPP_DELAY[[#This Row],[Column1]]&lt;&gt;"",CHPP_DELAY[[#This Row],[Column1]],CHPP_DELAY[[#This Row],[Column2]]&lt;&gt;"",CHPP_DELAY[[#This Row],[Column2]])</f>
        <v/>
      </c>
    </row>
    <row r="1609" spans="2:27" x14ac:dyDescent="0.25">
      <c r="B1609" s="7">
        <f>_xlfn.ISOWEEKNUM(CHPP_DELAY[[#This Row],[DATE]])</f>
        <v>52</v>
      </c>
      <c r="C1609" s="2" t="str">
        <f>UPPER(TEXT(MONTH(CHPP_DELAY[[#This Row],[DATE]])*29,"mmm"))</f>
        <v>JAN</v>
      </c>
      <c r="D1609" s="27">
        <f>YEAR(CHPP_DELAY[[#This Row],[DATE]])</f>
        <v>1900</v>
      </c>
      <c r="E1609" s="11">
        <f>(CHPP_DELAY[[#This Row],[START]]-CHPP_DELAY[[#This Row],[STOP]])*24</f>
        <v>0</v>
      </c>
      <c r="F1609" s="14" t="str" cm="1">
        <f t="array" ref="F1609">_xlfn.IFNA(_xlfn.IFS(CHPP_DELAY[[#This Row],[SCH MTN]]&lt;&gt;"","Scheduled",CHPP_DELAY[[#This Row],[UNSCH MTN]]&lt;&gt;"","Unscheduled"),"")</f>
        <v/>
      </c>
      <c r="G1609" s="26">
        <f>24*(DAY(EOMONTH(CHPP_DELAY[[#This Row],[DATE]],0)))</f>
        <v>744</v>
      </c>
      <c r="H1609" s="14">
        <v>0.85</v>
      </c>
      <c r="I1609" s="14">
        <v>0.9</v>
      </c>
      <c r="J1609" s="14"/>
      <c r="K1609" s="14"/>
      <c r="L1609" s="3"/>
      <c r="M1609" s="6"/>
      <c r="N1609" s="6"/>
      <c r="Q1609" s="19"/>
      <c r="AA1609" t="str" cm="1">
        <f t="array" ref="AA1609">_xlfn.IFS(AND(CHPP_DELAY[[#This Row],[Column1]]="",CHPP_DELAY[[#This Row],[Column2]]=""),"",CHPP_DELAY[[#This Row],[Column1]]&lt;&gt;"",CHPP_DELAY[[#This Row],[Column1]],CHPP_DELAY[[#This Row],[Column2]]&lt;&gt;"",CHPP_DELAY[[#This Row],[Column2]])</f>
        <v/>
      </c>
    </row>
    <row r="1610" spans="2:27" x14ac:dyDescent="0.25">
      <c r="B1610" s="7">
        <f>_xlfn.ISOWEEKNUM(CHPP_DELAY[[#This Row],[DATE]])</f>
        <v>52</v>
      </c>
      <c r="C1610" s="2" t="str">
        <f>UPPER(TEXT(MONTH(CHPP_DELAY[[#This Row],[DATE]])*29,"mmm"))</f>
        <v>JAN</v>
      </c>
      <c r="D1610" s="27">
        <f>YEAR(CHPP_DELAY[[#This Row],[DATE]])</f>
        <v>1900</v>
      </c>
      <c r="E1610" s="11">
        <f>(CHPP_DELAY[[#This Row],[START]]-CHPP_DELAY[[#This Row],[STOP]])*24</f>
        <v>0</v>
      </c>
      <c r="F1610" s="14" t="str" cm="1">
        <f t="array" ref="F1610">_xlfn.IFNA(_xlfn.IFS(CHPP_DELAY[[#This Row],[SCH MTN]]&lt;&gt;"","Scheduled",CHPP_DELAY[[#This Row],[UNSCH MTN]]&lt;&gt;"","Unscheduled"),"")</f>
        <v/>
      </c>
      <c r="G1610" s="26">
        <f>24*(DAY(EOMONTH(CHPP_DELAY[[#This Row],[DATE]],0)))</f>
        <v>744</v>
      </c>
      <c r="H1610" s="14">
        <v>0.85</v>
      </c>
      <c r="I1610" s="14">
        <v>0.9</v>
      </c>
      <c r="J1610" s="14"/>
      <c r="K1610" s="14"/>
      <c r="L1610" s="3"/>
      <c r="M1610" s="6"/>
      <c r="N1610" s="6"/>
      <c r="Q1610" s="19"/>
      <c r="AA1610" t="str" cm="1">
        <f t="array" ref="AA1610">_xlfn.IFS(AND(CHPP_DELAY[[#This Row],[Column1]]="",CHPP_DELAY[[#This Row],[Column2]]=""),"",CHPP_DELAY[[#This Row],[Column1]]&lt;&gt;"",CHPP_DELAY[[#This Row],[Column1]],CHPP_DELAY[[#This Row],[Column2]]&lt;&gt;"",CHPP_DELAY[[#This Row],[Column2]])</f>
        <v/>
      </c>
    </row>
    <row r="1611" spans="2:27" x14ac:dyDescent="0.25">
      <c r="B1611" s="7">
        <f>_xlfn.ISOWEEKNUM(CHPP_DELAY[[#This Row],[DATE]])</f>
        <v>52</v>
      </c>
      <c r="C1611" s="2" t="str">
        <f>UPPER(TEXT(MONTH(CHPP_DELAY[[#This Row],[DATE]])*29,"mmm"))</f>
        <v>JAN</v>
      </c>
      <c r="D1611" s="27">
        <f>YEAR(CHPP_DELAY[[#This Row],[DATE]])</f>
        <v>1900</v>
      </c>
      <c r="E1611" s="11">
        <f>(CHPP_DELAY[[#This Row],[START]]-CHPP_DELAY[[#This Row],[STOP]])*24</f>
        <v>0</v>
      </c>
      <c r="F1611" s="14" t="str" cm="1">
        <f t="array" ref="F1611">_xlfn.IFNA(_xlfn.IFS(CHPP_DELAY[[#This Row],[SCH MTN]]&lt;&gt;"","Scheduled",CHPP_DELAY[[#This Row],[UNSCH MTN]]&lt;&gt;"","Unscheduled"),"")</f>
        <v/>
      </c>
      <c r="G1611" s="26">
        <f>24*(DAY(EOMONTH(CHPP_DELAY[[#This Row],[DATE]],0)))</f>
        <v>744</v>
      </c>
      <c r="H1611" s="14">
        <v>0.85</v>
      </c>
      <c r="I1611" s="14">
        <v>0.9</v>
      </c>
      <c r="J1611" s="14"/>
      <c r="K1611" s="14"/>
      <c r="L1611" s="3"/>
      <c r="M1611" s="6"/>
      <c r="N1611" s="6"/>
      <c r="Q1611" s="19"/>
      <c r="AA1611" t="str" cm="1">
        <f t="array" ref="AA1611">_xlfn.IFS(AND(CHPP_DELAY[[#This Row],[Column1]]="",CHPP_DELAY[[#This Row],[Column2]]=""),"",CHPP_DELAY[[#This Row],[Column1]]&lt;&gt;"",CHPP_DELAY[[#This Row],[Column1]],CHPP_DELAY[[#This Row],[Column2]]&lt;&gt;"",CHPP_DELAY[[#This Row],[Column2]])</f>
        <v/>
      </c>
    </row>
    <row r="1612" spans="2:27" x14ac:dyDescent="0.25">
      <c r="B1612" s="7">
        <f>_xlfn.ISOWEEKNUM(CHPP_DELAY[[#This Row],[DATE]])</f>
        <v>52</v>
      </c>
      <c r="C1612" s="2" t="str">
        <f>UPPER(TEXT(MONTH(CHPP_DELAY[[#This Row],[DATE]])*29,"mmm"))</f>
        <v>JAN</v>
      </c>
      <c r="D1612" s="27">
        <f>YEAR(CHPP_DELAY[[#This Row],[DATE]])</f>
        <v>1900</v>
      </c>
      <c r="E1612" s="11">
        <f>(CHPP_DELAY[[#This Row],[START]]-CHPP_DELAY[[#This Row],[STOP]])*24</f>
        <v>0</v>
      </c>
      <c r="F1612" s="14" t="str" cm="1">
        <f t="array" ref="F1612">_xlfn.IFNA(_xlfn.IFS(CHPP_DELAY[[#This Row],[SCH MTN]]&lt;&gt;"","Scheduled",CHPP_DELAY[[#This Row],[UNSCH MTN]]&lt;&gt;"","Unscheduled"),"")</f>
        <v/>
      </c>
      <c r="G1612" s="26">
        <f>24*(DAY(EOMONTH(CHPP_DELAY[[#This Row],[DATE]],0)))</f>
        <v>744</v>
      </c>
      <c r="H1612" s="14">
        <v>0.85</v>
      </c>
      <c r="I1612" s="14">
        <v>0.9</v>
      </c>
      <c r="J1612" s="14"/>
      <c r="K1612" s="14"/>
      <c r="L1612" s="3"/>
      <c r="M1612" s="6"/>
      <c r="N1612" s="6"/>
      <c r="Q1612" s="19"/>
      <c r="AA1612" t="str" cm="1">
        <f t="array" ref="AA1612">_xlfn.IFS(AND(CHPP_DELAY[[#This Row],[Column1]]="",CHPP_DELAY[[#This Row],[Column2]]=""),"",CHPP_DELAY[[#This Row],[Column1]]&lt;&gt;"",CHPP_DELAY[[#This Row],[Column1]],CHPP_DELAY[[#This Row],[Column2]]&lt;&gt;"",CHPP_DELAY[[#This Row],[Column2]])</f>
        <v/>
      </c>
    </row>
    <row r="1613" spans="2:27" x14ac:dyDescent="0.25">
      <c r="B1613" s="7">
        <f>_xlfn.ISOWEEKNUM(CHPP_DELAY[[#This Row],[DATE]])</f>
        <v>52</v>
      </c>
      <c r="C1613" s="2" t="str">
        <f>UPPER(TEXT(MONTH(CHPP_DELAY[[#This Row],[DATE]])*29,"mmm"))</f>
        <v>JAN</v>
      </c>
      <c r="D1613" s="27">
        <f>YEAR(CHPP_DELAY[[#This Row],[DATE]])</f>
        <v>1900</v>
      </c>
      <c r="E1613" s="11">
        <f>(CHPP_DELAY[[#This Row],[START]]-CHPP_DELAY[[#This Row],[STOP]])*24</f>
        <v>0</v>
      </c>
      <c r="F1613" s="14" t="str" cm="1">
        <f t="array" ref="F1613">_xlfn.IFNA(_xlfn.IFS(CHPP_DELAY[[#This Row],[SCH MTN]]&lt;&gt;"","Scheduled",CHPP_DELAY[[#This Row],[UNSCH MTN]]&lt;&gt;"","Unscheduled"),"")</f>
        <v/>
      </c>
      <c r="G1613" s="26">
        <f>24*(DAY(EOMONTH(CHPP_DELAY[[#This Row],[DATE]],0)))</f>
        <v>744</v>
      </c>
      <c r="H1613" s="14">
        <v>0.85</v>
      </c>
      <c r="I1613" s="14">
        <v>0.9</v>
      </c>
      <c r="J1613" s="14"/>
      <c r="K1613" s="14"/>
      <c r="L1613" s="3"/>
      <c r="M1613" s="6"/>
      <c r="N1613" s="6"/>
      <c r="Q1613" s="19"/>
      <c r="AA1613" t="str" cm="1">
        <f t="array" ref="AA1613">_xlfn.IFS(AND(CHPP_DELAY[[#This Row],[Column1]]="",CHPP_DELAY[[#This Row],[Column2]]=""),"",CHPP_DELAY[[#This Row],[Column1]]&lt;&gt;"",CHPP_DELAY[[#This Row],[Column1]],CHPP_DELAY[[#This Row],[Column2]]&lt;&gt;"",CHPP_DELAY[[#This Row],[Column2]])</f>
        <v/>
      </c>
    </row>
    <row r="1614" spans="2:27" x14ac:dyDescent="0.25">
      <c r="B1614" s="7">
        <f>_xlfn.ISOWEEKNUM(CHPP_DELAY[[#This Row],[DATE]])</f>
        <v>52</v>
      </c>
      <c r="C1614" s="2" t="str">
        <f>UPPER(TEXT(MONTH(CHPP_DELAY[[#This Row],[DATE]])*29,"mmm"))</f>
        <v>JAN</v>
      </c>
      <c r="D1614" s="27">
        <f>YEAR(CHPP_DELAY[[#This Row],[DATE]])</f>
        <v>1900</v>
      </c>
      <c r="E1614" s="11">
        <f>(CHPP_DELAY[[#This Row],[START]]-CHPP_DELAY[[#This Row],[STOP]])*24</f>
        <v>0</v>
      </c>
      <c r="F1614" s="14" t="str" cm="1">
        <f t="array" ref="F1614">_xlfn.IFNA(_xlfn.IFS(CHPP_DELAY[[#This Row],[SCH MTN]]&lt;&gt;"","Scheduled",CHPP_DELAY[[#This Row],[UNSCH MTN]]&lt;&gt;"","Unscheduled"),"")</f>
        <v/>
      </c>
      <c r="G1614" s="26">
        <f>24*(DAY(EOMONTH(CHPP_DELAY[[#This Row],[DATE]],0)))</f>
        <v>744</v>
      </c>
      <c r="H1614" s="14">
        <v>0.85</v>
      </c>
      <c r="I1614" s="14">
        <v>0.9</v>
      </c>
      <c r="J1614" s="14"/>
      <c r="K1614" s="14"/>
      <c r="L1614" s="3"/>
      <c r="M1614" s="6"/>
      <c r="N1614" s="6"/>
      <c r="Q1614" s="19"/>
      <c r="AA1614" t="str" cm="1">
        <f t="array" ref="AA1614">_xlfn.IFS(AND(CHPP_DELAY[[#This Row],[Column1]]="",CHPP_DELAY[[#This Row],[Column2]]=""),"",CHPP_DELAY[[#This Row],[Column1]]&lt;&gt;"",CHPP_DELAY[[#This Row],[Column1]],CHPP_DELAY[[#This Row],[Column2]]&lt;&gt;"",CHPP_DELAY[[#This Row],[Column2]])</f>
        <v/>
      </c>
    </row>
    <row r="1615" spans="2:27" x14ac:dyDescent="0.25">
      <c r="B1615" s="7">
        <f>_xlfn.ISOWEEKNUM(CHPP_DELAY[[#This Row],[DATE]])</f>
        <v>52</v>
      </c>
      <c r="C1615" s="2" t="str">
        <f>UPPER(TEXT(MONTH(CHPP_DELAY[[#This Row],[DATE]])*29,"mmm"))</f>
        <v>JAN</v>
      </c>
      <c r="D1615" s="27">
        <f>YEAR(CHPP_DELAY[[#This Row],[DATE]])</f>
        <v>1900</v>
      </c>
      <c r="E1615" s="11">
        <f>(CHPP_DELAY[[#This Row],[START]]-CHPP_DELAY[[#This Row],[STOP]])*24</f>
        <v>0</v>
      </c>
      <c r="F1615" s="14" t="str" cm="1">
        <f t="array" ref="F1615">_xlfn.IFNA(_xlfn.IFS(CHPP_DELAY[[#This Row],[SCH MTN]]&lt;&gt;"","Scheduled",CHPP_DELAY[[#This Row],[UNSCH MTN]]&lt;&gt;"","Unscheduled"),"")</f>
        <v/>
      </c>
      <c r="G1615" s="26">
        <f>24*(DAY(EOMONTH(CHPP_DELAY[[#This Row],[DATE]],0)))</f>
        <v>744</v>
      </c>
      <c r="H1615" s="14">
        <v>0.85</v>
      </c>
      <c r="I1615" s="14">
        <v>0.9</v>
      </c>
      <c r="J1615" s="14"/>
      <c r="K1615" s="14"/>
      <c r="L1615" s="3"/>
      <c r="M1615" s="6"/>
      <c r="N1615" s="6"/>
      <c r="Q1615" s="19"/>
      <c r="AA1615" t="str" cm="1">
        <f t="array" ref="AA1615">_xlfn.IFS(AND(CHPP_DELAY[[#This Row],[Column1]]="",CHPP_DELAY[[#This Row],[Column2]]=""),"",CHPP_DELAY[[#This Row],[Column1]]&lt;&gt;"",CHPP_DELAY[[#This Row],[Column1]],CHPP_DELAY[[#This Row],[Column2]]&lt;&gt;"",CHPP_DELAY[[#This Row],[Column2]])</f>
        <v/>
      </c>
    </row>
    <row r="1616" spans="2:27" x14ac:dyDescent="0.25">
      <c r="B1616" s="7">
        <f>_xlfn.ISOWEEKNUM(CHPP_DELAY[[#This Row],[DATE]])</f>
        <v>52</v>
      </c>
      <c r="C1616" s="2" t="str">
        <f>UPPER(TEXT(MONTH(CHPP_DELAY[[#This Row],[DATE]])*29,"mmm"))</f>
        <v>JAN</v>
      </c>
      <c r="D1616" s="27">
        <f>YEAR(CHPP_DELAY[[#This Row],[DATE]])</f>
        <v>1900</v>
      </c>
      <c r="E1616" s="11">
        <f>(CHPP_DELAY[[#This Row],[START]]-CHPP_DELAY[[#This Row],[STOP]])*24</f>
        <v>0</v>
      </c>
      <c r="F1616" s="14" t="str" cm="1">
        <f t="array" ref="F1616">_xlfn.IFNA(_xlfn.IFS(CHPP_DELAY[[#This Row],[SCH MTN]]&lt;&gt;"","Scheduled",CHPP_DELAY[[#This Row],[UNSCH MTN]]&lt;&gt;"","Unscheduled"),"")</f>
        <v/>
      </c>
      <c r="G1616" s="26">
        <f>24*(DAY(EOMONTH(CHPP_DELAY[[#This Row],[DATE]],0)))</f>
        <v>744</v>
      </c>
      <c r="H1616" s="14">
        <v>0.85</v>
      </c>
      <c r="I1616" s="14">
        <v>0.9</v>
      </c>
      <c r="J1616" s="14"/>
      <c r="K1616" s="14"/>
      <c r="L1616" s="3"/>
      <c r="M1616" s="6"/>
      <c r="N1616" s="6"/>
      <c r="Q1616" s="19"/>
      <c r="AA1616" t="str" cm="1">
        <f t="array" ref="AA1616">_xlfn.IFS(AND(CHPP_DELAY[[#This Row],[Column1]]="",CHPP_DELAY[[#This Row],[Column2]]=""),"",CHPP_DELAY[[#This Row],[Column1]]&lt;&gt;"",CHPP_DELAY[[#This Row],[Column1]],CHPP_DELAY[[#This Row],[Column2]]&lt;&gt;"",CHPP_DELAY[[#This Row],[Column2]])</f>
        <v/>
      </c>
    </row>
    <row r="1617" spans="2:27" x14ac:dyDescent="0.25">
      <c r="B1617" s="7">
        <f>_xlfn.ISOWEEKNUM(CHPP_DELAY[[#This Row],[DATE]])</f>
        <v>52</v>
      </c>
      <c r="C1617" s="2" t="str">
        <f>UPPER(TEXT(MONTH(CHPP_DELAY[[#This Row],[DATE]])*29,"mmm"))</f>
        <v>JAN</v>
      </c>
      <c r="D1617" s="27">
        <f>YEAR(CHPP_DELAY[[#This Row],[DATE]])</f>
        <v>1900</v>
      </c>
      <c r="E1617" s="11">
        <f>(CHPP_DELAY[[#This Row],[START]]-CHPP_DELAY[[#This Row],[STOP]])*24</f>
        <v>0</v>
      </c>
      <c r="F1617" s="14" t="str" cm="1">
        <f t="array" ref="F1617">_xlfn.IFNA(_xlfn.IFS(CHPP_DELAY[[#This Row],[SCH MTN]]&lt;&gt;"","Scheduled",CHPP_DELAY[[#This Row],[UNSCH MTN]]&lt;&gt;"","Unscheduled"),"")</f>
        <v/>
      </c>
      <c r="G1617" s="26">
        <f>24*(DAY(EOMONTH(CHPP_DELAY[[#This Row],[DATE]],0)))</f>
        <v>744</v>
      </c>
      <c r="H1617" s="14">
        <v>0.85</v>
      </c>
      <c r="I1617" s="14">
        <v>0.9</v>
      </c>
      <c r="J1617" s="14"/>
      <c r="K1617" s="14"/>
      <c r="L1617" s="3"/>
      <c r="M1617" s="6"/>
      <c r="N1617" s="6"/>
      <c r="Q1617" s="19"/>
      <c r="AA1617" t="str" cm="1">
        <f t="array" ref="AA1617">_xlfn.IFS(AND(CHPP_DELAY[[#This Row],[Column1]]="",CHPP_DELAY[[#This Row],[Column2]]=""),"",CHPP_DELAY[[#This Row],[Column1]]&lt;&gt;"",CHPP_DELAY[[#This Row],[Column1]],CHPP_DELAY[[#This Row],[Column2]]&lt;&gt;"",CHPP_DELAY[[#This Row],[Column2]])</f>
        <v/>
      </c>
    </row>
    <row r="1618" spans="2:27" x14ac:dyDescent="0.25">
      <c r="B1618" s="7">
        <f>_xlfn.ISOWEEKNUM(CHPP_DELAY[[#This Row],[DATE]])</f>
        <v>52</v>
      </c>
      <c r="C1618" s="2" t="str">
        <f>UPPER(TEXT(MONTH(CHPP_DELAY[[#This Row],[DATE]])*29,"mmm"))</f>
        <v>JAN</v>
      </c>
      <c r="D1618" s="27">
        <f>YEAR(CHPP_DELAY[[#This Row],[DATE]])</f>
        <v>1900</v>
      </c>
      <c r="E1618" s="11">
        <f>(CHPP_DELAY[[#This Row],[START]]-CHPP_DELAY[[#This Row],[STOP]])*24</f>
        <v>0</v>
      </c>
      <c r="F1618" s="14" t="str" cm="1">
        <f t="array" ref="F1618">_xlfn.IFNA(_xlfn.IFS(CHPP_DELAY[[#This Row],[SCH MTN]]&lt;&gt;"","Scheduled",CHPP_DELAY[[#This Row],[UNSCH MTN]]&lt;&gt;"","Unscheduled"),"")</f>
        <v/>
      </c>
      <c r="G1618" s="26">
        <f>24*(DAY(EOMONTH(CHPP_DELAY[[#This Row],[DATE]],0)))</f>
        <v>744</v>
      </c>
      <c r="H1618" s="14">
        <v>0.85</v>
      </c>
      <c r="I1618" s="14">
        <v>0.9</v>
      </c>
      <c r="J1618" s="14"/>
      <c r="K1618" s="14"/>
      <c r="L1618" s="3"/>
      <c r="M1618" s="6"/>
      <c r="N1618" s="6"/>
      <c r="Q1618" s="19"/>
      <c r="AA1618" t="str" cm="1">
        <f t="array" ref="AA1618">_xlfn.IFS(AND(CHPP_DELAY[[#This Row],[Column1]]="",CHPP_DELAY[[#This Row],[Column2]]=""),"",CHPP_DELAY[[#This Row],[Column1]]&lt;&gt;"",CHPP_DELAY[[#This Row],[Column1]],CHPP_DELAY[[#This Row],[Column2]]&lt;&gt;"",CHPP_DELAY[[#This Row],[Column2]])</f>
        <v/>
      </c>
    </row>
    <row r="1619" spans="2:27" x14ac:dyDescent="0.25">
      <c r="B1619" s="7">
        <f>_xlfn.ISOWEEKNUM(CHPP_DELAY[[#This Row],[DATE]])</f>
        <v>52</v>
      </c>
      <c r="C1619" s="2" t="str">
        <f>UPPER(TEXT(MONTH(CHPP_DELAY[[#This Row],[DATE]])*29,"mmm"))</f>
        <v>JAN</v>
      </c>
      <c r="D1619" s="27">
        <f>YEAR(CHPP_DELAY[[#This Row],[DATE]])</f>
        <v>1900</v>
      </c>
      <c r="E1619" s="11">
        <f>(CHPP_DELAY[[#This Row],[START]]-CHPP_DELAY[[#This Row],[STOP]])*24</f>
        <v>0</v>
      </c>
      <c r="F1619" s="14" t="str" cm="1">
        <f t="array" ref="F1619">_xlfn.IFNA(_xlfn.IFS(CHPP_DELAY[[#This Row],[SCH MTN]]&lt;&gt;"","Scheduled",CHPP_DELAY[[#This Row],[UNSCH MTN]]&lt;&gt;"","Unscheduled"),"")</f>
        <v/>
      </c>
      <c r="G1619" s="26">
        <f>24*(DAY(EOMONTH(CHPP_DELAY[[#This Row],[DATE]],0)))</f>
        <v>744</v>
      </c>
      <c r="H1619" s="14">
        <v>0.85</v>
      </c>
      <c r="I1619" s="14">
        <v>0.9</v>
      </c>
      <c r="J1619" s="14"/>
      <c r="K1619" s="14"/>
      <c r="L1619" s="3"/>
      <c r="M1619" s="6"/>
      <c r="N1619" s="6"/>
      <c r="Q1619" s="19"/>
      <c r="AA1619" t="str" cm="1">
        <f t="array" ref="AA1619">_xlfn.IFS(AND(CHPP_DELAY[[#This Row],[Column1]]="",CHPP_DELAY[[#This Row],[Column2]]=""),"",CHPP_DELAY[[#This Row],[Column1]]&lt;&gt;"",CHPP_DELAY[[#This Row],[Column1]],CHPP_DELAY[[#This Row],[Column2]]&lt;&gt;"",CHPP_DELAY[[#This Row],[Column2]])</f>
        <v/>
      </c>
    </row>
    <row r="1620" spans="2:27" x14ac:dyDescent="0.25">
      <c r="B1620" s="7">
        <f>_xlfn.ISOWEEKNUM(CHPP_DELAY[[#This Row],[DATE]])</f>
        <v>52</v>
      </c>
      <c r="C1620" s="2" t="str">
        <f>UPPER(TEXT(MONTH(CHPP_DELAY[[#This Row],[DATE]])*29,"mmm"))</f>
        <v>JAN</v>
      </c>
      <c r="D1620" s="27">
        <f>YEAR(CHPP_DELAY[[#This Row],[DATE]])</f>
        <v>1900</v>
      </c>
      <c r="E1620" s="11">
        <f>(CHPP_DELAY[[#This Row],[START]]-CHPP_DELAY[[#This Row],[STOP]])*24</f>
        <v>0</v>
      </c>
      <c r="F1620" s="14" t="str" cm="1">
        <f t="array" ref="F1620">_xlfn.IFNA(_xlfn.IFS(CHPP_DELAY[[#This Row],[SCH MTN]]&lt;&gt;"","Scheduled",CHPP_DELAY[[#This Row],[UNSCH MTN]]&lt;&gt;"","Unscheduled"),"")</f>
        <v/>
      </c>
      <c r="G1620" s="26">
        <f>24*(DAY(EOMONTH(CHPP_DELAY[[#This Row],[DATE]],0)))</f>
        <v>744</v>
      </c>
      <c r="H1620" s="14">
        <v>0.85</v>
      </c>
      <c r="I1620" s="14">
        <v>0.9</v>
      </c>
      <c r="J1620" s="14"/>
      <c r="K1620" s="14"/>
      <c r="L1620" s="3"/>
      <c r="M1620" s="6"/>
      <c r="N1620" s="6"/>
      <c r="Q1620" s="19"/>
      <c r="AA1620" t="str" cm="1">
        <f t="array" ref="AA1620">_xlfn.IFS(AND(CHPP_DELAY[[#This Row],[Column1]]="",CHPP_DELAY[[#This Row],[Column2]]=""),"",CHPP_DELAY[[#This Row],[Column1]]&lt;&gt;"",CHPP_DELAY[[#This Row],[Column1]],CHPP_DELAY[[#This Row],[Column2]]&lt;&gt;"",CHPP_DELAY[[#This Row],[Column2]])</f>
        <v/>
      </c>
    </row>
    <row r="1621" spans="2:27" x14ac:dyDescent="0.25">
      <c r="B1621" s="7">
        <f>_xlfn.ISOWEEKNUM(CHPP_DELAY[[#This Row],[DATE]])</f>
        <v>52</v>
      </c>
      <c r="C1621" s="2" t="str">
        <f>UPPER(TEXT(MONTH(CHPP_DELAY[[#This Row],[DATE]])*29,"mmm"))</f>
        <v>JAN</v>
      </c>
      <c r="D1621" s="27">
        <f>YEAR(CHPP_DELAY[[#This Row],[DATE]])</f>
        <v>1900</v>
      </c>
      <c r="E1621" s="11">
        <f>(CHPP_DELAY[[#This Row],[START]]-CHPP_DELAY[[#This Row],[STOP]])*24</f>
        <v>0</v>
      </c>
      <c r="F1621" s="14" t="str" cm="1">
        <f t="array" ref="F1621">_xlfn.IFNA(_xlfn.IFS(CHPP_DELAY[[#This Row],[SCH MTN]]&lt;&gt;"","Scheduled",CHPP_DELAY[[#This Row],[UNSCH MTN]]&lt;&gt;"","Unscheduled"),"")</f>
        <v/>
      </c>
      <c r="G1621" s="26">
        <f>24*(DAY(EOMONTH(CHPP_DELAY[[#This Row],[DATE]],0)))</f>
        <v>744</v>
      </c>
      <c r="H1621" s="14">
        <v>0.85</v>
      </c>
      <c r="I1621" s="14">
        <v>0.9</v>
      </c>
      <c r="J1621" s="14"/>
      <c r="K1621" s="14"/>
      <c r="L1621" s="3"/>
      <c r="M1621" s="6"/>
      <c r="N1621" s="6"/>
      <c r="Q1621" s="19"/>
      <c r="AA1621" t="str" cm="1">
        <f t="array" ref="AA1621">_xlfn.IFS(AND(CHPP_DELAY[[#This Row],[Column1]]="",CHPP_DELAY[[#This Row],[Column2]]=""),"",CHPP_DELAY[[#This Row],[Column1]]&lt;&gt;"",CHPP_DELAY[[#This Row],[Column1]],CHPP_DELAY[[#This Row],[Column2]]&lt;&gt;"",CHPP_DELAY[[#This Row],[Column2]])</f>
        <v/>
      </c>
    </row>
    <row r="1622" spans="2:27" x14ac:dyDescent="0.25">
      <c r="B1622" s="7">
        <f>_xlfn.ISOWEEKNUM(CHPP_DELAY[[#This Row],[DATE]])</f>
        <v>52</v>
      </c>
      <c r="C1622" s="2" t="str">
        <f>UPPER(TEXT(MONTH(CHPP_DELAY[[#This Row],[DATE]])*29,"mmm"))</f>
        <v>JAN</v>
      </c>
      <c r="D1622" s="27">
        <f>YEAR(CHPP_DELAY[[#This Row],[DATE]])</f>
        <v>1900</v>
      </c>
      <c r="E1622" s="11">
        <f>(CHPP_DELAY[[#This Row],[START]]-CHPP_DELAY[[#This Row],[STOP]])*24</f>
        <v>0</v>
      </c>
      <c r="F1622" s="14" t="str" cm="1">
        <f t="array" ref="F1622">_xlfn.IFNA(_xlfn.IFS(CHPP_DELAY[[#This Row],[SCH MTN]]&lt;&gt;"","Scheduled",CHPP_DELAY[[#This Row],[UNSCH MTN]]&lt;&gt;"","Unscheduled"),"")</f>
        <v/>
      </c>
      <c r="G1622" s="26">
        <f>24*(DAY(EOMONTH(CHPP_DELAY[[#This Row],[DATE]],0)))</f>
        <v>744</v>
      </c>
      <c r="H1622" s="14">
        <v>0.85</v>
      </c>
      <c r="I1622" s="14">
        <v>0.9</v>
      </c>
      <c r="J1622" s="14"/>
      <c r="K1622" s="14"/>
      <c r="L1622" s="3"/>
      <c r="M1622" s="6"/>
      <c r="N1622" s="6"/>
      <c r="Q1622" s="19"/>
      <c r="AA1622" t="str" cm="1">
        <f t="array" ref="AA1622">_xlfn.IFS(AND(CHPP_DELAY[[#This Row],[Column1]]="",CHPP_DELAY[[#This Row],[Column2]]=""),"",CHPP_DELAY[[#This Row],[Column1]]&lt;&gt;"",CHPP_DELAY[[#This Row],[Column1]],CHPP_DELAY[[#This Row],[Column2]]&lt;&gt;"",CHPP_DELAY[[#This Row],[Column2]])</f>
        <v/>
      </c>
    </row>
    <row r="1623" spans="2:27" x14ac:dyDescent="0.25">
      <c r="B1623" s="7">
        <f>_xlfn.ISOWEEKNUM(CHPP_DELAY[[#This Row],[DATE]])</f>
        <v>52</v>
      </c>
      <c r="C1623" s="2" t="str">
        <f>UPPER(TEXT(MONTH(CHPP_DELAY[[#This Row],[DATE]])*29,"mmm"))</f>
        <v>JAN</v>
      </c>
      <c r="D1623" s="27">
        <f>YEAR(CHPP_DELAY[[#This Row],[DATE]])</f>
        <v>1900</v>
      </c>
      <c r="E1623" s="11">
        <f>(CHPP_DELAY[[#This Row],[START]]-CHPP_DELAY[[#This Row],[STOP]])*24</f>
        <v>0</v>
      </c>
      <c r="F1623" s="14" t="str" cm="1">
        <f t="array" ref="F1623">_xlfn.IFNA(_xlfn.IFS(CHPP_DELAY[[#This Row],[SCH MTN]]&lt;&gt;"","Scheduled",CHPP_DELAY[[#This Row],[UNSCH MTN]]&lt;&gt;"","Unscheduled"),"")</f>
        <v/>
      </c>
      <c r="G1623" s="26">
        <f>24*(DAY(EOMONTH(CHPP_DELAY[[#This Row],[DATE]],0)))</f>
        <v>744</v>
      </c>
      <c r="H1623" s="14">
        <v>0.85</v>
      </c>
      <c r="I1623" s="14">
        <v>0.9</v>
      </c>
      <c r="J1623" s="14"/>
      <c r="K1623" s="14"/>
      <c r="L1623" s="3"/>
      <c r="M1623" s="6"/>
      <c r="N1623" s="6"/>
      <c r="Q1623" s="19"/>
      <c r="AA1623" t="str" cm="1">
        <f t="array" ref="AA1623">_xlfn.IFS(AND(CHPP_DELAY[[#This Row],[Column1]]="",CHPP_DELAY[[#This Row],[Column2]]=""),"",CHPP_DELAY[[#This Row],[Column1]]&lt;&gt;"",CHPP_DELAY[[#This Row],[Column1]],CHPP_DELAY[[#This Row],[Column2]]&lt;&gt;"",CHPP_DELAY[[#This Row],[Column2]])</f>
        <v/>
      </c>
    </row>
    <row r="1624" spans="2:27" x14ac:dyDescent="0.25">
      <c r="B1624" s="7">
        <f>_xlfn.ISOWEEKNUM(CHPP_DELAY[[#This Row],[DATE]])</f>
        <v>52</v>
      </c>
      <c r="C1624" s="2" t="str">
        <f>UPPER(TEXT(MONTH(CHPP_DELAY[[#This Row],[DATE]])*29,"mmm"))</f>
        <v>JAN</v>
      </c>
      <c r="D1624" s="27">
        <f>YEAR(CHPP_DELAY[[#This Row],[DATE]])</f>
        <v>1900</v>
      </c>
      <c r="E1624" s="11">
        <f>(CHPP_DELAY[[#This Row],[START]]-CHPP_DELAY[[#This Row],[STOP]])*24</f>
        <v>0</v>
      </c>
      <c r="F1624" s="14" t="str" cm="1">
        <f t="array" ref="F1624">_xlfn.IFNA(_xlfn.IFS(CHPP_DELAY[[#This Row],[SCH MTN]]&lt;&gt;"","Scheduled",CHPP_DELAY[[#This Row],[UNSCH MTN]]&lt;&gt;"","Unscheduled"),"")</f>
        <v/>
      </c>
      <c r="G1624" s="26">
        <f>24*(DAY(EOMONTH(CHPP_DELAY[[#This Row],[DATE]],0)))</f>
        <v>744</v>
      </c>
      <c r="H1624" s="14">
        <v>0.85</v>
      </c>
      <c r="I1624" s="14">
        <v>0.9</v>
      </c>
      <c r="J1624" s="14"/>
      <c r="K1624" s="14"/>
      <c r="L1624" s="3"/>
      <c r="M1624" s="6"/>
      <c r="N1624" s="6"/>
      <c r="Q1624" s="19"/>
      <c r="AA1624" t="str" cm="1">
        <f t="array" ref="AA1624">_xlfn.IFS(AND(CHPP_DELAY[[#This Row],[Column1]]="",CHPP_DELAY[[#This Row],[Column2]]=""),"",CHPP_DELAY[[#This Row],[Column1]]&lt;&gt;"",CHPP_DELAY[[#This Row],[Column1]],CHPP_DELAY[[#This Row],[Column2]]&lt;&gt;"",CHPP_DELAY[[#This Row],[Column2]])</f>
        <v/>
      </c>
    </row>
    <row r="1625" spans="2:27" x14ac:dyDescent="0.25">
      <c r="B1625" s="7">
        <f>_xlfn.ISOWEEKNUM(CHPP_DELAY[[#This Row],[DATE]])</f>
        <v>52</v>
      </c>
      <c r="C1625" s="2" t="str">
        <f>UPPER(TEXT(MONTH(CHPP_DELAY[[#This Row],[DATE]])*29,"mmm"))</f>
        <v>JAN</v>
      </c>
      <c r="D1625" s="27">
        <f>YEAR(CHPP_DELAY[[#This Row],[DATE]])</f>
        <v>1900</v>
      </c>
      <c r="E1625" s="11">
        <f>(CHPP_DELAY[[#This Row],[START]]-CHPP_DELAY[[#This Row],[STOP]])*24</f>
        <v>0</v>
      </c>
      <c r="F1625" s="14" t="str" cm="1">
        <f t="array" ref="F1625">_xlfn.IFNA(_xlfn.IFS(CHPP_DELAY[[#This Row],[SCH MTN]]&lt;&gt;"","Scheduled",CHPP_DELAY[[#This Row],[UNSCH MTN]]&lt;&gt;"","Unscheduled"),"")</f>
        <v/>
      </c>
      <c r="G1625" s="26">
        <f>24*(DAY(EOMONTH(CHPP_DELAY[[#This Row],[DATE]],0)))</f>
        <v>744</v>
      </c>
      <c r="H1625" s="14">
        <v>0.85</v>
      </c>
      <c r="I1625" s="14">
        <v>0.9</v>
      </c>
      <c r="J1625" s="14"/>
      <c r="K1625" s="14"/>
      <c r="L1625" s="3"/>
      <c r="M1625" s="6"/>
      <c r="N1625" s="6"/>
      <c r="Q1625" s="19"/>
      <c r="AA1625" t="str" cm="1">
        <f t="array" ref="AA1625">_xlfn.IFS(AND(CHPP_DELAY[[#This Row],[Column1]]="",CHPP_DELAY[[#This Row],[Column2]]=""),"",CHPP_DELAY[[#This Row],[Column1]]&lt;&gt;"",CHPP_DELAY[[#This Row],[Column1]],CHPP_DELAY[[#This Row],[Column2]]&lt;&gt;"",CHPP_DELAY[[#This Row],[Column2]])</f>
        <v/>
      </c>
    </row>
    <row r="1626" spans="2:27" x14ac:dyDescent="0.25">
      <c r="B1626" s="7">
        <f>_xlfn.ISOWEEKNUM(CHPP_DELAY[[#This Row],[DATE]])</f>
        <v>52</v>
      </c>
      <c r="C1626" s="2" t="str">
        <f>UPPER(TEXT(MONTH(CHPP_DELAY[[#This Row],[DATE]])*29,"mmm"))</f>
        <v>JAN</v>
      </c>
      <c r="D1626" s="27">
        <f>YEAR(CHPP_DELAY[[#This Row],[DATE]])</f>
        <v>1900</v>
      </c>
      <c r="E1626" s="11">
        <f>(CHPP_DELAY[[#This Row],[START]]-CHPP_DELAY[[#This Row],[STOP]])*24</f>
        <v>0</v>
      </c>
      <c r="F1626" s="14" t="str" cm="1">
        <f t="array" ref="F1626">_xlfn.IFNA(_xlfn.IFS(CHPP_DELAY[[#This Row],[SCH MTN]]&lt;&gt;"","Scheduled",CHPP_DELAY[[#This Row],[UNSCH MTN]]&lt;&gt;"","Unscheduled"),"")</f>
        <v/>
      </c>
      <c r="G1626" s="26">
        <f>24*(DAY(EOMONTH(CHPP_DELAY[[#This Row],[DATE]],0)))</f>
        <v>744</v>
      </c>
      <c r="H1626" s="14">
        <v>0.85</v>
      </c>
      <c r="I1626" s="14">
        <v>0.9</v>
      </c>
      <c r="J1626" s="14"/>
      <c r="K1626" s="14"/>
      <c r="L1626" s="3"/>
      <c r="M1626" s="6"/>
      <c r="N1626" s="6"/>
      <c r="Q1626" s="19"/>
      <c r="AA1626" t="str" cm="1">
        <f t="array" ref="AA1626">_xlfn.IFS(AND(CHPP_DELAY[[#This Row],[Column1]]="",CHPP_DELAY[[#This Row],[Column2]]=""),"",CHPP_DELAY[[#This Row],[Column1]]&lt;&gt;"",CHPP_DELAY[[#This Row],[Column1]],CHPP_DELAY[[#This Row],[Column2]]&lt;&gt;"",CHPP_DELAY[[#This Row],[Column2]])</f>
        <v/>
      </c>
    </row>
    <row r="1627" spans="2:27" x14ac:dyDescent="0.25">
      <c r="B1627" s="7">
        <f>_xlfn.ISOWEEKNUM(CHPP_DELAY[[#This Row],[DATE]])</f>
        <v>52</v>
      </c>
      <c r="C1627" s="2" t="str">
        <f>UPPER(TEXT(MONTH(CHPP_DELAY[[#This Row],[DATE]])*29,"mmm"))</f>
        <v>JAN</v>
      </c>
      <c r="D1627" s="27">
        <f>YEAR(CHPP_DELAY[[#This Row],[DATE]])</f>
        <v>1900</v>
      </c>
      <c r="E1627" s="11">
        <f>(CHPP_DELAY[[#This Row],[START]]-CHPP_DELAY[[#This Row],[STOP]])*24</f>
        <v>0</v>
      </c>
      <c r="F1627" s="14" t="str" cm="1">
        <f t="array" ref="F1627">_xlfn.IFNA(_xlfn.IFS(CHPP_DELAY[[#This Row],[SCH MTN]]&lt;&gt;"","Scheduled",CHPP_DELAY[[#This Row],[UNSCH MTN]]&lt;&gt;"","Unscheduled"),"")</f>
        <v/>
      </c>
      <c r="G1627" s="26">
        <f>24*(DAY(EOMONTH(CHPP_DELAY[[#This Row],[DATE]],0)))</f>
        <v>744</v>
      </c>
      <c r="H1627" s="14">
        <v>0.85</v>
      </c>
      <c r="I1627" s="14">
        <v>0.9</v>
      </c>
      <c r="J1627" s="14"/>
      <c r="K1627" s="14"/>
      <c r="L1627" s="3"/>
      <c r="M1627" s="6"/>
      <c r="N1627" s="6"/>
      <c r="Q1627" s="19"/>
      <c r="AA1627" t="str" cm="1">
        <f t="array" ref="AA1627">_xlfn.IFS(AND(CHPP_DELAY[[#This Row],[Column1]]="",CHPP_DELAY[[#This Row],[Column2]]=""),"",CHPP_DELAY[[#This Row],[Column1]]&lt;&gt;"",CHPP_DELAY[[#This Row],[Column1]],CHPP_DELAY[[#This Row],[Column2]]&lt;&gt;"",CHPP_DELAY[[#This Row],[Column2]])</f>
        <v/>
      </c>
    </row>
    <row r="1628" spans="2:27" x14ac:dyDescent="0.25">
      <c r="B1628" s="7">
        <f>_xlfn.ISOWEEKNUM(CHPP_DELAY[[#This Row],[DATE]])</f>
        <v>52</v>
      </c>
      <c r="C1628" s="2" t="str">
        <f>UPPER(TEXT(MONTH(CHPP_DELAY[[#This Row],[DATE]])*29,"mmm"))</f>
        <v>JAN</v>
      </c>
      <c r="D1628" s="27">
        <f>YEAR(CHPP_DELAY[[#This Row],[DATE]])</f>
        <v>1900</v>
      </c>
      <c r="E1628" s="11">
        <f>(CHPP_DELAY[[#This Row],[START]]-CHPP_DELAY[[#This Row],[STOP]])*24</f>
        <v>0</v>
      </c>
      <c r="F1628" s="14" t="str" cm="1">
        <f t="array" ref="F1628">_xlfn.IFNA(_xlfn.IFS(CHPP_DELAY[[#This Row],[SCH MTN]]&lt;&gt;"","Scheduled",CHPP_DELAY[[#This Row],[UNSCH MTN]]&lt;&gt;"","Unscheduled"),"")</f>
        <v/>
      </c>
      <c r="G1628" s="26">
        <f>24*(DAY(EOMONTH(CHPP_DELAY[[#This Row],[DATE]],0)))</f>
        <v>744</v>
      </c>
      <c r="H1628" s="14">
        <v>0.85</v>
      </c>
      <c r="I1628" s="14">
        <v>0.9</v>
      </c>
      <c r="J1628" s="14"/>
      <c r="K1628" s="14"/>
      <c r="L1628" s="3"/>
      <c r="M1628" s="6"/>
      <c r="N1628" s="6"/>
      <c r="Q1628" s="19"/>
      <c r="AA1628" t="str" cm="1">
        <f t="array" ref="AA1628">_xlfn.IFS(AND(CHPP_DELAY[[#This Row],[Column1]]="",CHPP_DELAY[[#This Row],[Column2]]=""),"",CHPP_DELAY[[#This Row],[Column1]]&lt;&gt;"",CHPP_DELAY[[#This Row],[Column1]],CHPP_DELAY[[#This Row],[Column2]]&lt;&gt;"",CHPP_DELAY[[#This Row],[Column2]])</f>
        <v/>
      </c>
    </row>
    <row r="1629" spans="2:27" x14ac:dyDescent="0.25">
      <c r="B1629" s="7">
        <f>_xlfn.ISOWEEKNUM(CHPP_DELAY[[#This Row],[DATE]])</f>
        <v>52</v>
      </c>
      <c r="C1629" s="2" t="str">
        <f>UPPER(TEXT(MONTH(CHPP_DELAY[[#This Row],[DATE]])*29,"mmm"))</f>
        <v>JAN</v>
      </c>
      <c r="D1629" s="27">
        <f>YEAR(CHPP_DELAY[[#This Row],[DATE]])</f>
        <v>1900</v>
      </c>
      <c r="E1629" s="11">
        <f>(CHPP_DELAY[[#This Row],[START]]-CHPP_DELAY[[#This Row],[STOP]])*24</f>
        <v>0</v>
      </c>
      <c r="F1629" s="14" t="str" cm="1">
        <f t="array" ref="F1629">_xlfn.IFNA(_xlfn.IFS(CHPP_DELAY[[#This Row],[SCH MTN]]&lt;&gt;"","Scheduled",CHPP_DELAY[[#This Row],[UNSCH MTN]]&lt;&gt;"","Unscheduled"),"")</f>
        <v/>
      </c>
      <c r="G1629" s="26">
        <f>24*(DAY(EOMONTH(CHPP_DELAY[[#This Row],[DATE]],0)))</f>
        <v>744</v>
      </c>
      <c r="H1629" s="14">
        <v>0.85</v>
      </c>
      <c r="I1629" s="14">
        <v>0.9</v>
      </c>
      <c r="J1629" s="14"/>
      <c r="K1629" s="14"/>
      <c r="L1629" s="3"/>
      <c r="M1629" s="6"/>
      <c r="N1629" s="6"/>
      <c r="Q1629" s="19"/>
      <c r="AA1629" t="str" cm="1">
        <f t="array" ref="AA1629">_xlfn.IFS(AND(CHPP_DELAY[[#This Row],[Column1]]="",CHPP_DELAY[[#This Row],[Column2]]=""),"",CHPP_DELAY[[#This Row],[Column1]]&lt;&gt;"",CHPP_DELAY[[#This Row],[Column1]],CHPP_DELAY[[#This Row],[Column2]]&lt;&gt;"",CHPP_DELAY[[#This Row],[Column2]])</f>
        <v/>
      </c>
    </row>
    <row r="1630" spans="2:27" x14ac:dyDescent="0.25">
      <c r="B1630" s="7">
        <f>_xlfn.ISOWEEKNUM(CHPP_DELAY[[#This Row],[DATE]])</f>
        <v>52</v>
      </c>
      <c r="C1630" s="2" t="str">
        <f>UPPER(TEXT(MONTH(CHPP_DELAY[[#This Row],[DATE]])*29,"mmm"))</f>
        <v>JAN</v>
      </c>
      <c r="D1630" s="27">
        <f>YEAR(CHPP_DELAY[[#This Row],[DATE]])</f>
        <v>1900</v>
      </c>
      <c r="E1630" s="11">
        <f>(CHPP_DELAY[[#This Row],[START]]-CHPP_DELAY[[#This Row],[STOP]])*24</f>
        <v>0</v>
      </c>
      <c r="F1630" s="14" t="str" cm="1">
        <f t="array" ref="F1630">_xlfn.IFNA(_xlfn.IFS(CHPP_DELAY[[#This Row],[SCH MTN]]&lt;&gt;"","Scheduled",CHPP_DELAY[[#This Row],[UNSCH MTN]]&lt;&gt;"","Unscheduled"),"")</f>
        <v/>
      </c>
      <c r="G1630" s="26">
        <f>24*(DAY(EOMONTH(CHPP_DELAY[[#This Row],[DATE]],0)))</f>
        <v>744</v>
      </c>
      <c r="H1630" s="14">
        <v>0.85</v>
      </c>
      <c r="I1630" s="14">
        <v>0.9</v>
      </c>
      <c r="J1630" s="14"/>
      <c r="K1630" s="14"/>
      <c r="L1630" s="3"/>
      <c r="M1630" s="6"/>
      <c r="N1630" s="6"/>
      <c r="Q1630" s="19"/>
      <c r="AA1630" t="str" cm="1">
        <f t="array" ref="AA1630">_xlfn.IFS(AND(CHPP_DELAY[[#This Row],[Column1]]="",CHPP_DELAY[[#This Row],[Column2]]=""),"",CHPP_DELAY[[#This Row],[Column1]]&lt;&gt;"",CHPP_DELAY[[#This Row],[Column1]],CHPP_DELAY[[#This Row],[Column2]]&lt;&gt;"",CHPP_DELAY[[#This Row],[Column2]])</f>
        <v/>
      </c>
    </row>
    <row r="1631" spans="2:27" x14ac:dyDescent="0.25">
      <c r="B1631" s="7">
        <f>_xlfn.ISOWEEKNUM(CHPP_DELAY[[#This Row],[DATE]])</f>
        <v>52</v>
      </c>
      <c r="C1631" s="2" t="str">
        <f>UPPER(TEXT(MONTH(CHPP_DELAY[[#This Row],[DATE]])*29,"mmm"))</f>
        <v>JAN</v>
      </c>
      <c r="D1631" s="27">
        <f>YEAR(CHPP_DELAY[[#This Row],[DATE]])</f>
        <v>1900</v>
      </c>
      <c r="E1631" s="11">
        <f>(CHPP_DELAY[[#This Row],[START]]-CHPP_DELAY[[#This Row],[STOP]])*24</f>
        <v>0</v>
      </c>
      <c r="F1631" s="14" t="str" cm="1">
        <f t="array" ref="F1631">_xlfn.IFNA(_xlfn.IFS(CHPP_DELAY[[#This Row],[SCH MTN]]&lt;&gt;"","Scheduled",CHPP_DELAY[[#This Row],[UNSCH MTN]]&lt;&gt;"","Unscheduled"),"")</f>
        <v/>
      </c>
      <c r="G1631" s="26">
        <f>24*(DAY(EOMONTH(CHPP_DELAY[[#This Row],[DATE]],0)))</f>
        <v>744</v>
      </c>
      <c r="H1631" s="14">
        <v>0.85</v>
      </c>
      <c r="I1631" s="14">
        <v>0.9</v>
      </c>
      <c r="J1631" s="14"/>
      <c r="K1631" s="14"/>
      <c r="L1631" s="3"/>
      <c r="M1631" s="6"/>
      <c r="N1631" s="6"/>
      <c r="Q1631" s="19"/>
      <c r="AA1631" t="str" cm="1">
        <f t="array" ref="AA1631">_xlfn.IFS(AND(CHPP_DELAY[[#This Row],[Column1]]="",CHPP_DELAY[[#This Row],[Column2]]=""),"",CHPP_DELAY[[#This Row],[Column1]]&lt;&gt;"",CHPP_DELAY[[#This Row],[Column1]],CHPP_DELAY[[#This Row],[Column2]]&lt;&gt;"",CHPP_DELAY[[#This Row],[Column2]])</f>
        <v/>
      </c>
    </row>
    <row r="1632" spans="2:27" x14ac:dyDescent="0.25">
      <c r="B1632" s="7">
        <f>_xlfn.ISOWEEKNUM(CHPP_DELAY[[#This Row],[DATE]])</f>
        <v>52</v>
      </c>
      <c r="C1632" s="2" t="str">
        <f>UPPER(TEXT(MONTH(CHPP_DELAY[[#This Row],[DATE]])*29,"mmm"))</f>
        <v>JAN</v>
      </c>
      <c r="D1632" s="27">
        <f>YEAR(CHPP_DELAY[[#This Row],[DATE]])</f>
        <v>1900</v>
      </c>
      <c r="E1632" s="11">
        <f>(CHPP_DELAY[[#This Row],[START]]-CHPP_DELAY[[#This Row],[STOP]])*24</f>
        <v>0</v>
      </c>
      <c r="F1632" s="14" t="str" cm="1">
        <f t="array" ref="F1632">_xlfn.IFNA(_xlfn.IFS(CHPP_DELAY[[#This Row],[SCH MTN]]&lt;&gt;"","Scheduled",CHPP_DELAY[[#This Row],[UNSCH MTN]]&lt;&gt;"","Unscheduled"),"")</f>
        <v/>
      </c>
      <c r="G1632" s="26">
        <f>24*(DAY(EOMONTH(CHPP_DELAY[[#This Row],[DATE]],0)))</f>
        <v>744</v>
      </c>
      <c r="H1632" s="14">
        <v>0.85</v>
      </c>
      <c r="I1632" s="14">
        <v>0.9</v>
      </c>
      <c r="J1632" s="14"/>
      <c r="K1632" s="14"/>
      <c r="L1632" s="3"/>
      <c r="M1632" s="6"/>
      <c r="N1632" s="6"/>
      <c r="Q1632" s="19"/>
      <c r="AA1632" t="str" cm="1">
        <f t="array" ref="AA1632">_xlfn.IFS(AND(CHPP_DELAY[[#This Row],[Column1]]="",CHPP_DELAY[[#This Row],[Column2]]=""),"",CHPP_DELAY[[#This Row],[Column1]]&lt;&gt;"",CHPP_DELAY[[#This Row],[Column1]],CHPP_DELAY[[#This Row],[Column2]]&lt;&gt;"",CHPP_DELAY[[#This Row],[Column2]])</f>
        <v/>
      </c>
    </row>
    <row r="1633" spans="2:27" x14ac:dyDescent="0.25">
      <c r="B1633" s="7">
        <f>_xlfn.ISOWEEKNUM(CHPP_DELAY[[#This Row],[DATE]])</f>
        <v>52</v>
      </c>
      <c r="C1633" s="2" t="str">
        <f>UPPER(TEXT(MONTH(CHPP_DELAY[[#This Row],[DATE]])*29,"mmm"))</f>
        <v>JAN</v>
      </c>
      <c r="D1633" s="27">
        <f>YEAR(CHPP_DELAY[[#This Row],[DATE]])</f>
        <v>1900</v>
      </c>
      <c r="E1633" s="11">
        <f>(CHPP_DELAY[[#This Row],[START]]-CHPP_DELAY[[#This Row],[STOP]])*24</f>
        <v>0</v>
      </c>
      <c r="F1633" s="14" t="str" cm="1">
        <f t="array" ref="F1633">_xlfn.IFNA(_xlfn.IFS(CHPP_DELAY[[#This Row],[SCH MTN]]&lt;&gt;"","Scheduled",CHPP_DELAY[[#This Row],[UNSCH MTN]]&lt;&gt;"","Unscheduled"),"")</f>
        <v/>
      </c>
      <c r="G1633" s="26">
        <f>24*(DAY(EOMONTH(CHPP_DELAY[[#This Row],[DATE]],0)))</f>
        <v>744</v>
      </c>
      <c r="H1633" s="14">
        <v>0.85</v>
      </c>
      <c r="I1633" s="14">
        <v>0.9</v>
      </c>
      <c r="J1633" s="14"/>
      <c r="K1633" s="14"/>
      <c r="L1633" s="3"/>
      <c r="M1633" s="6"/>
      <c r="N1633" s="6"/>
      <c r="Q1633" s="19"/>
      <c r="AA1633" t="str" cm="1">
        <f t="array" ref="AA1633">_xlfn.IFS(AND(CHPP_DELAY[[#This Row],[Column1]]="",CHPP_DELAY[[#This Row],[Column2]]=""),"",CHPP_DELAY[[#This Row],[Column1]]&lt;&gt;"",CHPP_DELAY[[#This Row],[Column1]],CHPP_DELAY[[#This Row],[Column2]]&lt;&gt;"",CHPP_DELAY[[#This Row],[Column2]])</f>
        <v/>
      </c>
    </row>
    <row r="1634" spans="2:27" x14ac:dyDescent="0.25">
      <c r="B1634" s="7">
        <f>_xlfn.ISOWEEKNUM(CHPP_DELAY[[#This Row],[DATE]])</f>
        <v>52</v>
      </c>
      <c r="C1634" s="2" t="str">
        <f>UPPER(TEXT(MONTH(CHPP_DELAY[[#This Row],[DATE]])*29,"mmm"))</f>
        <v>JAN</v>
      </c>
      <c r="D1634" s="27">
        <f>YEAR(CHPP_DELAY[[#This Row],[DATE]])</f>
        <v>1900</v>
      </c>
      <c r="E1634" s="11">
        <f>(CHPP_DELAY[[#This Row],[START]]-CHPP_DELAY[[#This Row],[STOP]])*24</f>
        <v>0</v>
      </c>
      <c r="F1634" s="14" t="str" cm="1">
        <f t="array" ref="F1634">_xlfn.IFNA(_xlfn.IFS(CHPP_DELAY[[#This Row],[SCH MTN]]&lt;&gt;"","Scheduled",CHPP_DELAY[[#This Row],[UNSCH MTN]]&lt;&gt;"","Unscheduled"),"")</f>
        <v/>
      </c>
      <c r="G1634" s="26">
        <f>24*(DAY(EOMONTH(CHPP_DELAY[[#This Row],[DATE]],0)))</f>
        <v>744</v>
      </c>
      <c r="H1634" s="14">
        <v>0.85</v>
      </c>
      <c r="I1634" s="14">
        <v>0.9</v>
      </c>
      <c r="J1634" s="14"/>
      <c r="K1634" s="14"/>
      <c r="L1634" s="3"/>
      <c r="M1634" s="6"/>
      <c r="N1634" s="6"/>
      <c r="Q1634" s="19"/>
      <c r="AA1634" t="str" cm="1">
        <f t="array" ref="AA1634">_xlfn.IFS(AND(CHPP_DELAY[[#This Row],[Column1]]="",CHPP_DELAY[[#This Row],[Column2]]=""),"",CHPP_DELAY[[#This Row],[Column1]]&lt;&gt;"",CHPP_DELAY[[#This Row],[Column1]],CHPP_DELAY[[#This Row],[Column2]]&lt;&gt;"",CHPP_DELAY[[#This Row],[Column2]])</f>
        <v/>
      </c>
    </row>
    <row r="1635" spans="2:27" x14ac:dyDescent="0.25">
      <c r="B1635" s="7">
        <f>_xlfn.ISOWEEKNUM(CHPP_DELAY[[#This Row],[DATE]])</f>
        <v>52</v>
      </c>
      <c r="C1635" s="2" t="str">
        <f>UPPER(TEXT(MONTH(CHPP_DELAY[[#This Row],[DATE]])*29,"mmm"))</f>
        <v>JAN</v>
      </c>
      <c r="D1635" s="27">
        <f>YEAR(CHPP_DELAY[[#This Row],[DATE]])</f>
        <v>1900</v>
      </c>
      <c r="E1635" s="11">
        <f>(CHPP_DELAY[[#This Row],[START]]-CHPP_DELAY[[#This Row],[STOP]])*24</f>
        <v>0</v>
      </c>
      <c r="F1635" s="14" t="str" cm="1">
        <f t="array" ref="F1635">_xlfn.IFNA(_xlfn.IFS(CHPP_DELAY[[#This Row],[SCH MTN]]&lt;&gt;"","Scheduled",CHPP_DELAY[[#This Row],[UNSCH MTN]]&lt;&gt;"","Unscheduled"),"")</f>
        <v/>
      </c>
      <c r="G1635" s="26">
        <f>24*(DAY(EOMONTH(CHPP_DELAY[[#This Row],[DATE]],0)))</f>
        <v>744</v>
      </c>
      <c r="H1635" s="14">
        <v>0.85</v>
      </c>
      <c r="I1635" s="14">
        <v>0.9</v>
      </c>
      <c r="J1635" s="14"/>
      <c r="K1635" s="14"/>
      <c r="L1635" s="3"/>
      <c r="M1635" s="6"/>
      <c r="N1635" s="6"/>
      <c r="Q1635" s="19"/>
      <c r="AA1635" t="str" cm="1">
        <f t="array" ref="AA1635">_xlfn.IFS(AND(CHPP_DELAY[[#This Row],[Column1]]="",CHPP_DELAY[[#This Row],[Column2]]=""),"",CHPP_DELAY[[#This Row],[Column1]]&lt;&gt;"",CHPP_DELAY[[#This Row],[Column1]],CHPP_DELAY[[#This Row],[Column2]]&lt;&gt;"",CHPP_DELAY[[#This Row],[Column2]])</f>
        <v/>
      </c>
    </row>
    <row r="1636" spans="2:27" x14ac:dyDescent="0.25">
      <c r="B1636" s="7">
        <f>_xlfn.ISOWEEKNUM(CHPP_DELAY[[#This Row],[DATE]])</f>
        <v>52</v>
      </c>
      <c r="C1636" s="2" t="str">
        <f>UPPER(TEXT(MONTH(CHPP_DELAY[[#This Row],[DATE]])*29,"mmm"))</f>
        <v>JAN</v>
      </c>
      <c r="D1636" s="27">
        <f>YEAR(CHPP_DELAY[[#This Row],[DATE]])</f>
        <v>1900</v>
      </c>
      <c r="E1636" s="11">
        <f>(CHPP_DELAY[[#This Row],[START]]-CHPP_DELAY[[#This Row],[STOP]])*24</f>
        <v>0</v>
      </c>
      <c r="F1636" s="14" t="str" cm="1">
        <f t="array" ref="F1636">_xlfn.IFNA(_xlfn.IFS(CHPP_DELAY[[#This Row],[SCH MTN]]&lt;&gt;"","Scheduled",CHPP_DELAY[[#This Row],[UNSCH MTN]]&lt;&gt;"","Unscheduled"),"")</f>
        <v/>
      </c>
      <c r="G1636" s="26">
        <f>24*(DAY(EOMONTH(CHPP_DELAY[[#This Row],[DATE]],0)))</f>
        <v>744</v>
      </c>
      <c r="H1636" s="14">
        <v>0.85</v>
      </c>
      <c r="I1636" s="14">
        <v>0.9</v>
      </c>
      <c r="J1636" s="14"/>
      <c r="K1636" s="14"/>
      <c r="L1636" s="3"/>
      <c r="M1636" s="6"/>
      <c r="N1636" s="6"/>
      <c r="Q1636" s="19"/>
      <c r="AA1636" t="str" cm="1">
        <f t="array" ref="AA1636">_xlfn.IFS(AND(CHPP_DELAY[[#This Row],[Column1]]="",CHPP_DELAY[[#This Row],[Column2]]=""),"",CHPP_DELAY[[#This Row],[Column1]]&lt;&gt;"",CHPP_DELAY[[#This Row],[Column1]],CHPP_DELAY[[#This Row],[Column2]]&lt;&gt;"",CHPP_DELAY[[#This Row],[Column2]])</f>
        <v/>
      </c>
    </row>
    <row r="1637" spans="2:27" x14ac:dyDescent="0.25">
      <c r="B1637" s="7">
        <f>_xlfn.ISOWEEKNUM(CHPP_DELAY[[#This Row],[DATE]])</f>
        <v>52</v>
      </c>
      <c r="C1637" s="2" t="str">
        <f>UPPER(TEXT(MONTH(CHPP_DELAY[[#This Row],[DATE]])*29,"mmm"))</f>
        <v>JAN</v>
      </c>
      <c r="D1637" s="27">
        <f>YEAR(CHPP_DELAY[[#This Row],[DATE]])</f>
        <v>1900</v>
      </c>
      <c r="E1637" s="11">
        <f>(CHPP_DELAY[[#This Row],[START]]-CHPP_DELAY[[#This Row],[STOP]])*24</f>
        <v>0</v>
      </c>
      <c r="F1637" s="14" t="str" cm="1">
        <f t="array" ref="F1637">_xlfn.IFNA(_xlfn.IFS(CHPP_DELAY[[#This Row],[SCH MTN]]&lt;&gt;"","Scheduled",CHPP_DELAY[[#This Row],[UNSCH MTN]]&lt;&gt;"","Unscheduled"),"")</f>
        <v/>
      </c>
      <c r="G1637" s="26">
        <f>24*(DAY(EOMONTH(CHPP_DELAY[[#This Row],[DATE]],0)))</f>
        <v>744</v>
      </c>
      <c r="H1637" s="14">
        <v>0.85</v>
      </c>
      <c r="I1637" s="14">
        <v>0.9</v>
      </c>
      <c r="J1637" s="14"/>
      <c r="K1637" s="14"/>
      <c r="L1637" s="3"/>
      <c r="M1637" s="6"/>
      <c r="N1637" s="6"/>
      <c r="Q1637" s="19"/>
      <c r="AA1637" t="str" cm="1">
        <f t="array" ref="AA1637">_xlfn.IFS(AND(CHPP_DELAY[[#This Row],[Column1]]="",CHPP_DELAY[[#This Row],[Column2]]=""),"",CHPP_DELAY[[#This Row],[Column1]]&lt;&gt;"",CHPP_DELAY[[#This Row],[Column1]],CHPP_DELAY[[#This Row],[Column2]]&lt;&gt;"",CHPP_DELAY[[#This Row],[Column2]])</f>
        <v/>
      </c>
    </row>
    <row r="1638" spans="2:27" x14ac:dyDescent="0.25">
      <c r="B1638" s="7">
        <f>_xlfn.ISOWEEKNUM(CHPP_DELAY[[#This Row],[DATE]])</f>
        <v>52</v>
      </c>
      <c r="C1638" s="2" t="str">
        <f>UPPER(TEXT(MONTH(CHPP_DELAY[[#This Row],[DATE]])*29,"mmm"))</f>
        <v>JAN</v>
      </c>
      <c r="D1638" s="27">
        <f>YEAR(CHPP_DELAY[[#This Row],[DATE]])</f>
        <v>1900</v>
      </c>
      <c r="E1638" s="11">
        <f>(CHPP_DELAY[[#This Row],[START]]-CHPP_DELAY[[#This Row],[STOP]])*24</f>
        <v>0</v>
      </c>
      <c r="F1638" s="14" t="str" cm="1">
        <f t="array" ref="F1638">_xlfn.IFNA(_xlfn.IFS(CHPP_DELAY[[#This Row],[SCH MTN]]&lt;&gt;"","Scheduled",CHPP_DELAY[[#This Row],[UNSCH MTN]]&lt;&gt;"","Unscheduled"),"")</f>
        <v/>
      </c>
      <c r="G1638" s="26">
        <f>24*(DAY(EOMONTH(CHPP_DELAY[[#This Row],[DATE]],0)))</f>
        <v>744</v>
      </c>
      <c r="H1638" s="14">
        <v>0.85</v>
      </c>
      <c r="I1638" s="14">
        <v>0.9</v>
      </c>
      <c r="J1638" s="14"/>
      <c r="K1638" s="14"/>
      <c r="L1638" s="3"/>
      <c r="M1638" s="6"/>
      <c r="N1638" s="6"/>
      <c r="Q1638" s="19"/>
      <c r="AA1638" t="str" cm="1">
        <f t="array" ref="AA1638">_xlfn.IFS(AND(CHPP_DELAY[[#This Row],[Column1]]="",CHPP_DELAY[[#This Row],[Column2]]=""),"",CHPP_DELAY[[#This Row],[Column1]]&lt;&gt;"",CHPP_DELAY[[#This Row],[Column1]],CHPP_DELAY[[#This Row],[Column2]]&lt;&gt;"",CHPP_DELAY[[#This Row],[Column2]])</f>
        <v/>
      </c>
    </row>
    <row r="1639" spans="2:27" x14ac:dyDescent="0.25">
      <c r="B1639" s="7">
        <f>_xlfn.ISOWEEKNUM(CHPP_DELAY[[#This Row],[DATE]])</f>
        <v>52</v>
      </c>
      <c r="C1639" s="2" t="str">
        <f>UPPER(TEXT(MONTH(CHPP_DELAY[[#This Row],[DATE]])*29,"mmm"))</f>
        <v>JAN</v>
      </c>
      <c r="D1639" s="27">
        <f>YEAR(CHPP_DELAY[[#This Row],[DATE]])</f>
        <v>1900</v>
      </c>
      <c r="E1639" s="11">
        <f>(CHPP_DELAY[[#This Row],[START]]-CHPP_DELAY[[#This Row],[STOP]])*24</f>
        <v>0</v>
      </c>
      <c r="F1639" s="14" t="str" cm="1">
        <f t="array" ref="F1639">_xlfn.IFNA(_xlfn.IFS(CHPP_DELAY[[#This Row],[SCH MTN]]&lt;&gt;"","Scheduled",CHPP_DELAY[[#This Row],[UNSCH MTN]]&lt;&gt;"","Unscheduled"),"")</f>
        <v/>
      </c>
      <c r="G1639" s="26">
        <f>24*(DAY(EOMONTH(CHPP_DELAY[[#This Row],[DATE]],0)))</f>
        <v>744</v>
      </c>
      <c r="H1639" s="14">
        <v>0.85</v>
      </c>
      <c r="I1639" s="14">
        <v>0.9</v>
      </c>
      <c r="J1639" s="14"/>
      <c r="K1639" s="14"/>
      <c r="L1639" s="3"/>
      <c r="M1639" s="6"/>
      <c r="N1639" s="6"/>
      <c r="Q1639" s="19"/>
      <c r="AA1639" t="str" cm="1">
        <f t="array" ref="AA1639">_xlfn.IFS(AND(CHPP_DELAY[[#This Row],[Column1]]="",CHPP_DELAY[[#This Row],[Column2]]=""),"",CHPP_DELAY[[#This Row],[Column1]]&lt;&gt;"",CHPP_DELAY[[#This Row],[Column1]],CHPP_DELAY[[#This Row],[Column2]]&lt;&gt;"",CHPP_DELAY[[#This Row],[Column2]])</f>
        <v/>
      </c>
    </row>
    <row r="1640" spans="2:27" x14ac:dyDescent="0.25">
      <c r="B1640" s="7">
        <f>_xlfn.ISOWEEKNUM(CHPP_DELAY[[#This Row],[DATE]])</f>
        <v>52</v>
      </c>
      <c r="C1640" s="2" t="str">
        <f>UPPER(TEXT(MONTH(CHPP_DELAY[[#This Row],[DATE]])*29,"mmm"))</f>
        <v>JAN</v>
      </c>
      <c r="D1640" s="27">
        <f>YEAR(CHPP_DELAY[[#This Row],[DATE]])</f>
        <v>1900</v>
      </c>
      <c r="E1640" s="11">
        <f>(CHPP_DELAY[[#This Row],[START]]-CHPP_DELAY[[#This Row],[STOP]])*24</f>
        <v>0</v>
      </c>
      <c r="F1640" s="14" t="str" cm="1">
        <f t="array" ref="F1640">_xlfn.IFNA(_xlfn.IFS(CHPP_DELAY[[#This Row],[SCH MTN]]&lt;&gt;"","Scheduled",CHPP_DELAY[[#This Row],[UNSCH MTN]]&lt;&gt;"","Unscheduled"),"")</f>
        <v/>
      </c>
      <c r="G1640" s="26">
        <f>24*(DAY(EOMONTH(CHPP_DELAY[[#This Row],[DATE]],0)))</f>
        <v>744</v>
      </c>
      <c r="H1640" s="14">
        <v>0.85</v>
      </c>
      <c r="I1640" s="14">
        <v>0.9</v>
      </c>
      <c r="J1640" s="14"/>
      <c r="K1640" s="14"/>
      <c r="L1640" s="3"/>
      <c r="M1640" s="6"/>
      <c r="N1640" s="6"/>
      <c r="Q1640" s="19"/>
      <c r="AA1640" t="str" cm="1">
        <f t="array" ref="AA1640">_xlfn.IFS(AND(CHPP_DELAY[[#This Row],[Column1]]="",CHPP_DELAY[[#This Row],[Column2]]=""),"",CHPP_DELAY[[#This Row],[Column1]]&lt;&gt;"",CHPP_DELAY[[#This Row],[Column1]],CHPP_DELAY[[#This Row],[Column2]]&lt;&gt;"",CHPP_DELAY[[#This Row],[Column2]])</f>
        <v/>
      </c>
    </row>
    <row r="1641" spans="2:27" x14ac:dyDescent="0.25">
      <c r="B1641" s="7">
        <f>_xlfn.ISOWEEKNUM(CHPP_DELAY[[#This Row],[DATE]])</f>
        <v>52</v>
      </c>
      <c r="C1641" s="2" t="str">
        <f>UPPER(TEXT(MONTH(CHPP_DELAY[[#This Row],[DATE]])*29,"mmm"))</f>
        <v>JAN</v>
      </c>
      <c r="D1641" s="27">
        <f>YEAR(CHPP_DELAY[[#This Row],[DATE]])</f>
        <v>1900</v>
      </c>
      <c r="E1641" s="11">
        <f>(CHPP_DELAY[[#This Row],[START]]-CHPP_DELAY[[#This Row],[STOP]])*24</f>
        <v>0</v>
      </c>
      <c r="F1641" s="14" t="str" cm="1">
        <f t="array" ref="F1641">_xlfn.IFNA(_xlfn.IFS(CHPP_DELAY[[#This Row],[SCH MTN]]&lt;&gt;"","Scheduled",CHPP_DELAY[[#This Row],[UNSCH MTN]]&lt;&gt;"","Unscheduled"),"")</f>
        <v/>
      </c>
      <c r="G1641" s="26">
        <f>24*(DAY(EOMONTH(CHPP_DELAY[[#This Row],[DATE]],0)))</f>
        <v>744</v>
      </c>
      <c r="H1641" s="14">
        <v>0.85</v>
      </c>
      <c r="I1641" s="14">
        <v>0.9</v>
      </c>
      <c r="J1641" s="14"/>
      <c r="K1641" s="14"/>
      <c r="L1641" s="3"/>
      <c r="M1641" s="6"/>
      <c r="N1641" s="6"/>
      <c r="Q1641" s="19"/>
      <c r="AA1641" t="str" cm="1">
        <f t="array" ref="AA1641">_xlfn.IFS(AND(CHPP_DELAY[[#This Row],[Column1]]="",CHPP_DELAY[[#This Row],[Column2]]=""),"",CHPP_DELAY[[#This Row],[Column1]]&lt;&gt;"",CHPP_DELAY[[#This Row],[Column1]],CHPP_DELAY[[#This Row],[Column2]]&lt;&gt;"",CHPP_DELAY[[#This Row],[Column2]])</f>
        <v/>
      </c>
    </row>
    <row r="1642" spans="2:27" x14ac:dyDescent="0.25">
      <c r="B1642" s="7">
        <f>_xlfn.ISOWEEKNUM(CHPP_DELAY[[#This Row],[DATE]])</f>
        <v>52</v>
      </c>
      <c r="C1642" s="2" t="str">
        <f>UPPER(TEXT(MONTH(CHPP_DELAY[[#This Row],[DATE]])*29,"mmm"))</f>
        <v>JAN</v>
      </c>
      <c r="D1642" s="27">
        <f>YEAR(CHPP_DELAY[[#This Row],[DATE]])</f>
        <v>1900</v>
      </c>
      <c r="E1642" s="11">
        <f>(CHPP_DELAY[[#This Row],[START]]-CHPP_DELAY[[#This Row],[STOP]])*24</f>
        <v>0</v>
      </c>
      <c r="F1642" s="14" t="str" cm="1">
        <f t="array" ref="F1642">_xlfn.IFNA(_xlfn.IFS(CHPP_DELAY[[#This Row],[SCH MTN]]&lt;&gt;"","Scheduled",CHPP_DELAY[[#This Row],[UNSCH MTN]]&lt;&gt;"","Unscheduled"),"")</f>
        <v/>
      </c>
      <c r="G1642" s="26">
        <f>24*(DAY(EOMONTH(CHPP_DELAY[[#This Row],[DATE]],0)))</f>
        <v>744</v>
      </c>
      <c r="H1642" s="14">
        <v>0.85</v>
      </c>
      <c r="I1642" s="14">
        <v>0.9</v>
      </c>
      <c r="J1642" s="14"/>
      <c r="K1642" s="14"/>
      <c r="L1642" s="3"/>
      <c r="M1642" s="6"/>
      <c r="N1642" s="6"/>
      <c r="Q1642" s="19"/>
      <c r="AA1642" t="str" cm="1">
        <f t="array" ref="AA1642">_xlfn.IFS(AND(CHPP_DELAY[[#This Row],[Column1]]="",CHPP_DELAY[[#This Row],[Column2]]=""),"",CHPP_DELAY[[#This Row],[Column1]]&lt;&gt;"",CHPP_DELAY[[#This Row],[Column1]],CHPP_DELAY[[#This Row],[Column2]]&lt;&gt;"",CHPP_DELAY[[#This Row],[Column2]])</f>
        <v/>
      </c>
    </row>
    <row r="1643" spans="2:27" x14ac:dyDescent="0.25">
      <c r="B1643" s="7">
        <f>_xlfn.ISOWEEKNUM(CHPP_DELAY[[#This Row],[DATE]])</f>
        <v>52</v>
      </c>
      <c r="C1643" s="2" t="str">
        <f>UPPER(TEXT(MONTH(CHPP_DELAY[[#This Row],[DATE]])*29,"mmm"))</f>
        <v>JAN</v>
      </c>
      <c r="D1643" s="27">
        <f>YEAR(CHPP_DELAY[[#This Row],[DATE]])</f>
        <v>1900</v>
      </c>
      <c r="E1643" s="11">
        <f>(CHPP_DELAY[[#This Row],[START]]-CHPP_DELAY[[#This Row],[STOP]])*24</f>
        <v>0</v>
      </c>
      <c r="F1643" s="14" t="str" cm="1">
        <f t="array" ref="F1643">_xlfn.IFNA(_xlfn.IFS(CHPP_DELAY[[#This Row],[SCH MTN]]&lt;&gt;"","Scheduled",CHPP_DELAY[[#This Row],[UNSCH MTN]]&lt;&gt;"","Unscheduled"),"")</f>
        <v/>
      </c>
      <c r="G1643" s="26">
        <f>24*(DAY(EOMONTH(CHPP_DELAY[[#This Row],[DATE]],0)))</f>
        <v>744</v>
      </c>
      <c r="H1643" s="14">
        <v>0.85</v>
      </c>
      <c r="I1643" s="14">
        <v>0.9</v>
      </c>
      <c r="J1643" s="14"/>
      <c r="K1643" s="14"/>
      <c r="L1643" s="3"/>
      <c r="M1643" s="6"/>
      <c r="N1643" s="6"/>
      <c r="Q1643" s="19"/>
      <c r="AA1643" t="str" cm="1">
        <f t="array" ref="AA1643">_xlfn.IFS(AND(CHPP_DELAY[[#This Row],[Column1]]="",CHPP_DELAY[[#This Row],[Column2]]=""),"",CHPP_DELAY[[#This Row],[Column1]]&lt;&gt;"",CHPP_DELAY[[#This Row],[Column1]],CHPP_DELAY[[#This Row],[Column2]]&lt;&gt;"",CHPP_DELAY[[#This Row],[Column2]])</f>
        <v/>
      </c>
    </row>
    <row r="1644" spans="2:27" x14ac:dyDescent="0.25">
      <c r="B1644" s="7">
        <f>_xlfn.ISOWEEKNUM(CHPP_DELAY[[#This Row],[DATE]])</f>
        <v>52</v>
      </c>
      <c r="C1644" s="2" t="str">
        <f>UPPER(TEXT(MONTH(CHPP_DELAY[[#This Row],[DATE]])*29,"mmm"))</f>
        <v>JAN</v>
      </c>
      <c r="D1644" s="27">
        <f>YEAR(CHPP_DELAY[[#This Row],[DATE]])</f>
        <v>1900</v>
      </c>
      <c r="E1644" s="11">
        <f>(CHPP_DELAY[[#This Row],[START]]-CHPP_DELAY[[#This Row],[STOP]])*24</f>
        <v>0</v>
      </c>
      <c r="F1644" s="14" t="str" cm="1">
        <f t="array" ref="F1644">_xlfn.IFNA(_xlfn.IFS(CHPP_DELAY[[#This Row],[SCH MTN]]&lt;&gt;"","Scheduled",CHPP_DELAY[[#This Row],[UNSCH MTN]]&lt;&gt;"","Unscheduled"),"")</f>
        <v/>
      </c>
      <c r="G1644" s="26">
        <f>24*(DAY(EOMONTH(CHPP_DELAY[[#This Row],[DATE]],0)))</f>
        <v>744</v>
      </c>
      <c r="H1644" s="14">
        <v>0.85</v>
      </c>
      <c r="I1644" s="14">
        <v>0.9</v>
      </c>
      <c r="J1644" s="14"/>
      <c r="K1644" s="14"/>
      <c r="L1644" s="3"/>
      <c r="M1644" s="6"/>
      <c r="N1644" s="6"/>
      <c r="Q1644" s="19"/>
      <c r="AA1644" t="str" cm="1">
        <f t="array" ref="AA1644">_xlfn.IFS(AND(CHPP_DELAY[[#This Row],[Column1]]="",CHPP_DELAY[[#This Row],[Column2]]=""),"",CHPP_DELAY[[#This Row],[Column1]]&lt;&gt;"",CHPP_DELAY[[#This Row],[Column1]],CHPP_DELAY[[#This Row],[Column2]]&lt;&gt;"",CHPP_DELAY[[#This Row],[Column2]])</f>
        <v/>
      </c>
    </row>
    <row r="1645" spans="2:27" x14ac:dyDescent="0.25">
      <c r="B1645" s="7">
        <f>_xlfn.ISOWEEKNUM(CHPP_DELAY[[#This Row],[DATE]])</f>
        <v>52</v>
      </c>
      <c r="C1645" s="2" t="str">
        <f>UPPER(TEXT(MONTH(CHPP_DELAY[[#This Row],[DATE]])*29,"mmm"))</f>
        <v>JAN</v>
      </c>
      <c r="D1645" s="27">
        <f>YEAR(CHPP_DELAY[[#This Row],[DATE]])</f>
        <v>1900</v>
      </c>
      <c r="E1645" s="11">
        <f>(CHPP_DELAY[[#This Row],[START]]-CHPP_DELAY[[#This Row],[STOP]])*24</f>
        <v>0</v>
      </c>
      <c r="F1645" s="14" t="str" cm="1">
        <f t="array" ref="F1645">_xlfn.IFNA(_xlfn.IFS(CHPP_DELAY[[#This Row],[SCH MTN]]&lt;&gt;"","Scheduled",CHPP_DELAY[[#This Row],[UNSCH MTN]]&lt;&gt;"","Unscheduled"),"")</f>
        <v/>
      </c>
      <c r="G1645" s="26">
        <f>24*(DAY(EOMONTH(CHPP_DELAY[[#This Row],[DATE]],0)))</f>
        <v>744</v>
      </c>
      <c r="H1645" s="14">
        <v>0.85</v>
      </c>
      <c r="I1645" s="14">
        <v>0.9</v>
      </c>
      <c r="J1645" s="14"/>
      <c r="K1645" s="14"/>
      <c r="L1645" s="3"/>
      <c r="M1645" s="6"/>
      <c r="N1645" s="6"/>
      <c r="Q1645" s="19"/>
      <c r="AA1645" t="str" cm="1">
        <f t="array" ref="AA1645">_xlfn.IFS(AND(CHPP_DELAY[[#This Row],[Column1]]="",CHPP_DELAY[[#This Row],[Column2]]=""),"",CHPP_DELAY[[#This Row],[Column1]]&lt;&gt;"",CHPP_DELAY[[#This Row],[Column1]],CHPP_DELAY[[#This Row],[Column2]]&lt;&gt;"",CHPP_DELAY[[#This Row],[Column2]])</f>
        <v/>
      </c>
    </row>
    <row r="1646" spans="2:27" x14ac:dyDescent="0.25">
      <c r="B1646" s="7">
        <f>_xlfn.ISOWEEKNUM(CHPP_DELAY[[#This Row],[DATE]])</f>
        <v>52</v>
      </c>
      <c r="C1646" s="2" t="str">
        <f>UPPER(TEXT(MONTH(CHPP_DELAY[[#This Row],[DATE]])*29,"mmm"))</f>
        <v>JAN</v>
      </c>
      <c r="D1646" s="27">
        <f>YEAR(CHPP_DELAY[[#This Row],[DATE]])</f>
        <v>1900</v>
      </c>
      <c r="E1646" s="11">
        <f>(CHPP_DELAY[[#This Row],[START]]-CHPP_DELAY[[#This Row],[STOP]])*24</f>
        <v>0</v>
      </c>
      <c r="F1646" s="14" t="str" cm="1">
        <f t="array" ref="F1646">_xlfn.IFNA(_xlfn.IFS(CHPP_DELAY[[#This Row],[SCH MTN]]&lt;&gt;"","Scheduled",CHPP_DELAY[[#This Row],[UNSCH MTN]]&lt;&gt;"","Unscheduled"),"")</f>
        <v/>
      </c>
      <c r="G1646" s="26">
        <f>24*(DAY(EOMONTH(CHPP_DELAY[[#This Row],[DATE]],0)))</f>
        <v>744</v>
      </c>
      <c r="H1646" s="14">
        <v>0.85</v>
      </c>
      <c r="I1646" s="14">
        <v>0.9</v>
      </c>
      <c r="J1646" s="14"/>
      <c r="K1646" s="14"/>
      <c r="L1646" s="3"/>
      <c r="M1646" s="6"/>
      <c r="N1646" s="6"/>
      <c r="Q1646" s="19"/>
      <c r="AA1646" t="str" cm="1">
        <f t="array" ref="AA1646">_xlfn.IFS(AND(CHPP_DELAY[[#This Row],[Column1]]="",CHPP_DELAY[[#This Row],[Column2]]=""),"",CHPP_DELAY[[#This Row],[Column1]]&lt;&gt;"",CHPP_DELAY[[#This Row],[Column1]],CHPP_DELAY[[#This Row],[Column2]]&lt;&gt;"",CHPP_DELAY[[#This Row],[Column2]])</f>
        <v/>
      </c>
    </row>
    <row r="1647" spans="2:27" x14ac:dyDescent="0.25">
      <c r="B1647" s="7">
        <f>_xlfn.ISOWEEKNUM(CHPP_DELAY[[#This Row],[DATE]])</f>
        <v>52</v>
      </c>
      <c r="C1647" s="2" t="str">
        <f>UPPER(TEXT(MONTH(CHPP_DELAY[[#This Row],[DATE]])*29,"mmm"))</f>
        <v>JAN</v>
      </c>
      <c r="D1647" s="27">
        <f>YEAR(CHPP_DELAY[[#This Row],[DATE]])</f>
        <v>1900</v>
      </c>
      <c r="E1647" s="11">
        <f>(CHPP_DELAY[[#This Row],[START]]-CHPP_DELAY[[#This Row],[STOP]])*24</f>
        <v>0</v>
      </c>
      <c r="F1647" s="14" t="str" cm="1">
        <f t="array" ref="F1647">_xlfn.IFNA(_xlfn.IFS(CHPP_DELAY[[#This Row],[SCH MTN]]&lt;&gt;"","Scheduled",CHPP_DELAY[[#This Row],[UNSCH MTN]]&lt;&gt;"","Unscheduled"),"")</f>
        <v/>
      </c>
      <c r="G1647" s="26">
        <f>24*(DAY(EOMONTH(CHPP_DELAY[[#This Row],[DATE]],0)))</f>
        <v>744</v>
      </c>
      <c r="H1647" s="14">
        <v>0.85</v>
      </c>
      <c r="I1647" s="14">
        <v>0.9</v>
      </c>
      <c r="J1647" s="14"/>
      <c r="K1647" s="14"/>
      <c r="L1647" s="3"/>
      <c r="M1647" s="6"/>
      <c r="N1647" s="6"/>
      <c r="Q1647" s="19"/>
      <c r="AA1647" t="str" cm="1">
        <f t="array" ref="AA1647">_xlfn.IFS(AND(CHPP_DELAY[[#This Row],[Column1]]="",CHPP_DELAY[[#This Row],[Column2]]=""),"",CHPP_DELAY[[#This Row],[Column1]]&lt;&gt;"",CHPP_DELAY[[#This Row],[Column1]],CHPP_DELAY[[#This Row],[Column2]]&lt;&gt;"",CHPP_DELAY[[#This Row],[Column2]])</f>
        <v/>
      </c>
    </row>
    <row r="1648" spans="2:27" x14ac:dyDescent="0.25">
      <c r="B1648" s="7">
        <f>_xlfn.ISOWEEKNUM(CHPP_DELAY[[#This Row],[DATE]])</f>
        <v>52</v>
      </c>
      <c r="C1648" s="2" t="str">
        <f>UPPER(TEXT(MONTH(CHPP_DELAY[[#This Row],[DATE]])*29,"mmm"))</f>
        <v>JAN</v>
      </c>
      <c r="D1648" s="27">
        <f>YEAR(CHPP_DELAY[[#This Row],[DATE]])</f>
        <v>1900</v>
      </c>
      <c r="E1648" s="11">
        <f>(CHPP_DELAY[[#This Row],[START]]-CHPP_DELAY[[#This Row],[STOP]])*24</f>
        <v>0</v>
      </c>
      <c r="F1648" s="14" t="str" cm="1">
        <f t="array" ref="F1648">_xlfn.IFNA(_xlfn.IFS(CHPP_DELAY[[#This Row],[SCH MTN]]&lt;&gt;"","Scheduled",CHPP_DELAY[[#This Row],[UNSCH MTN]]&lt;&gt;"","Unscheduled"),"")</f>
        <v/>
      </c>
      <c r="G1648" s="26">
        <f>24*(DAY(EOMONTH(CHPP_DELAY[[#This Row],[DATE]],0)))</f>
        <v>744</v>
      </c>
      <c r="H1648" s="14">
        <v>0.85</v>
      </c>
      <c r="I1648" s="14">
        <v>0.9</v>
      </c>
      <c r="J1648" s="14"/>
      <c r="K1648" s="14"/>
      <c r="L1648" s="3"/>
      <c r="M1648" s="6"/>
      <c r="N1648" s="6"/>
      <c r="Q1648" s="19"/>
      <c r="AA1648" t="str" cm="1">
        <f t="array" ref="AA1648">_xlfn.IFS(AND(CHPP_DELAY[[#This Row],[Column1]]="",CHPP_DELAY[[#This Row],[Column2]]=""),"",CHPP_DELAY[[#This Row],[Column1]]&lt;&gt;"",CHPP_DELAY[[#This Row],[Column1]],CHPP_DELAY[[#This Row],[Column2]]&lt;&gt;"",CHPP_DELAY[[#This Row],[Column2]])</f>
        <v/>
      </c>
    </row>
    <row r="1649" spans="2:27" x14ac:dyDescent="0.25">
      <c r="B1649" s="7">
        <f>_xlfn.ISOWEEKNUM(CHPP_DELAY[[#This Row],[DATE]])</f>
        <v>52</v>
      </c>
      <c r="C1649" s="2" t="str">
        <f>UPPER(TEXT(MONTH(CHPP_DELAY[[#This Row],[DATE]])*29,"mmm"))</f>
        <v>JAN</v>
      </c>
      <c r="D1649" s="27">
        <f>YEAR(CHPP_DELAY[[#This Row],[DATE]])</f>
        <v>1900</v>
      </c>
      <c r="E1649" s="11">
        <f>(CHPP_DELAY[[#This Row],[START]]-CHPP_DELAY[[#This Row],[STOP]])*24</f>
        <v>0</v>
      </c>
      <c r="F1649" s="14" t="str" cm="1">
        <f t="array" ref="F1649">_xlfn.IFNA(_xlfn.IFS(CHPP_DELAY[[#This Row],[SCH MTN]]&lt;&gt;"","Scheduled",CHPP_DELAY[[#This Row],[UNSCH MTN]]&lt;&gt;"","Unscheduled"),"")</f>
        <v/>
      </c>
      <c r="G1649" s="26">
        <f>24*(DAY(EOMONTH(CHPP_DELAY[[#This Row],[DATE]],0)))</f>
        <v>744</v>
      </c>
      <c r="H1649" s="14">
        <v>0.85</v>
      </c>
      <c r="I1649" s="14">
        <v>0.9</v>
      </c>
      <c r="J1649" s="14"/>
      <c r="K1649" s="14"/>
      <c r="L1649" s="3"/>
      <c r="M1649" s="6"/>
      <c r="N1649" s="6"/>
      <c r="Q1649" s="19"/>
      <c r="AA1649" t="str" cm="1">
        <f t="array" ref="AA1649">_xlfn.IFS(AND(CHPP_DELAY[[#This Row],[Column1]]="",CHPP_DELAY[[#This Row],[Column2]]=""),"",CHPP_DELAY[[#This Row],[Column1]]&lt;&gt;"",CHPP_DELAY[[#This Row],[Column1]],CHPP_DELAY[[#This Row],[Column2]]&lt;&gt;"",CHPP_DELAY[[#This Row],[Column2]])</f>
        <v/>
      </c>
    </row>
    <row r="1650" spans="2:27" x14ac:dyDescent="0.25">
      <c r="B1650" s="7">
        <f>_xlfn.ISOWEEKNUM(CHPP_DELAY[[#This Row],[DATE]])</f>
        <v>52</v>
      </c>
      <c r="C1650" s="2" t="str">
        <f>UPPER(TEXT(MONTH(CHPP_DELAY[[#This Row],[DATE]])*29,"mmm"))</f>
        <v>JAN</v>
      </c>
      <c r="D1650" s="27">
        <f>YEAR(CHPP_DELAY[[#This Row],[DATE]])</f>
        <v>1900</v>
      </c>
      <c r="E1650" s="11">
        <f>(CHPP_DELAY[[#This Row],[START]]-CHPP_DELAY[[#This Row],[STOP]])*24</f>
        <v>0</v>
      </c>
      <c r="F1650" s="14" t="str" cm="1">
        <f t="array" ref="F1650">_xlfn.IFNA(_xlfn.IFS(CHPP_DELAY[[#This Row],[SCH MTN]]&lt;&gt;"","Scheduled",CHPP_DELAY[[#This Row],[UNSCH MTN]]&lt;&gt;"","Unscheduled"),"")</f>
        <v/>
      </c>
      <c r="G1650" s="26">
        <f>24*(DAY(EOMONTH(CHPP_DELAY[[#This Row],[DATE]],0)))</f>
        <v>744</v>
      </c>
      <c r="H1650" s="14">
        <v>0.85</v>
      </c>
      <c r="I1650" s="14">
        <v>0.9</v>
      </c>
      <c r="J1650" s="14"/>
      <c r="K1650" s="14"/>
      <c r="L1650" s="3"/>
      <c r="M1650" s="6"/>
      <c r="N1650" s="6"/>
      <c r="Q1650" s="19"/>
      <c r="AA1650" t="str" cm="1">
        <f t="array" ref="AA1650">_xlfn.IFS(AND(CHPP_DELAY[[#This Row],[Column1]]="",CHPP_DELAY[[#This Row],[Column2]]=""),"",CHPP_DELAY[[#This Row],[Column1]]&lt;&gt;"",CHPP_DELAY[[#This Row],[Column1]],CHPP_DELAY[[#This Row],[Column2]]&lt;&gt;"",CHPP_DELAY[[#This Row],[Column2]])</f>
        <v/>
      </c>
    </row>
    <row r="1651" spans="2:27" x14ac:dyDescent="0.25">
      <c r="B1651" s="7">
        <f>_xlfn.ISOWEEKNUM(CHPP_DELAY[[#This Row],[DATE]])</f>
        <v>52</v>
      </c>
      <c r="C1651" s="2" t="str">
        <f>UPPER(TEXT(MONTH(CHPP_DELAY[[#This Row],[DATE]])*29,"mmm"))</f>
        <v>JAN</v>
      </c>
      <c r="D1651" s="27">
        <f>YEAR(CHPP_DELAY[[#This Row],[DATE]])</f>
        <v>1900</v>
      </c>
      <c r="E1651" s="11">
        <f>(CHPP_DELAY[[#This Row],[START]]-CHPP_DELAY[[#This Row],[STOP]])*24</f>
        <v>0</v>
      </c>
      <c r="F1651" s="14" t="str" cm="1">
        <f t="array" ref="F1651">_xlfn.IFNA(_xlfn.IFS(CHPP_DELAY[[#This Row],[SCH MTN]]&lt;&gt;"","Scheduled",CHPP_DELAY[[#This Row],[UNSCH MTN]]&lt;&gt;"","Unscheduled"),"")</f>
        <v/>
      </c>
      <c r="G1651" s="26">
        <f>24*(DAY(EOMONTH(CHPP_DELAY[[#This Row],[DATE]],0)))</f>
        <v>744</v>
      </c>
      <c r="H1651" s="14">
        <v>0.85</v>
      </c>
      <c r="I1651" s="14">
        <v>0.9</v>
      </c>
      <c r="J1651" s="14"/>
      <c r="K1651" s="14"/>
      <c r="L1651" s="3"/>
      <c r="M1651" s="6"/>
      <c r="N1651" s="6"/>
      <c r="Q1651" s="19"/>
      <c r="AA1651" t="str" cm="1">
        <f t="array" ref="AA1651">_xlfn.IFS(AND(CHPP_DELAY[[#This Row],[Column1]]="",CHPP_DELAY[[#This Row],[Column2]]=""),"",CHPP_DELAY[[#This Row],[Column1]]&lt;&gt;"",CHPP_DELAY[[#This Row],[Column1]],CHPP_DELAY[[#This Row],[Column2]]&lt;&gt;"",CHPP_DELAY[[#This Row],[Column2]])</f>
        <v/>
      </c>
    </row>
    <row r="1652" spans="2:27" x14ac:dyDescent="0.25">
      <c r="B1652" s="7">
        <f>_xlfn.ISOWEEKNUM(CHPP_DELAY[[#This Row],[DATE]])</f>
        <v>52</v>
      </c>
      <c r="C1652" s="2" t="str">
        <f>UPPER(TEXT(MONTH(CHPP_DELAY[[#This Row],[DATE]])*29,"mmm"))</f>
        <v>JAN</v>
      </c>
      <c r="D1652" s="27">
        <f>YEAR(CHPP_DELAY[[#This Row],[DATE]])</f>
        <v>1900</v>
      </c>
      <c r="E1652" s="11">
        <f>(CHPP_DELAY[[#This Row],[START]]-CHPP_DELAY[[#This Row],[STOP]])*24</f>
        <v>0</v>
      </c>
      <c r="F1652" s="14" t="str" cm="1">
        <f t="array" ref="F1652">_xlfn.IFNA(_xlfn.IFS(CHPP_DELAY[[#This Row],[SCH MTN]]&lt;&gt;"","Scheduled",CHPP_DELAY[[#This Row],[UNSCH MTN]]&lt;&gt;"","Unscheduled"),"")</f>
        <v/>
      </c>
      <c r="G1652" s="26">
        <f>24*(DAY(EOMONTH(CHPP_DELAY[[#This Row],[DATE]],0)))</f>
        <v>744</v>
      </c>
      <c r="H1652" s="14">
        <v>0.85</v>
      </c>
      <c r="I1652" s="14">
        <v>0.9</v>
      </c>
      <c r="J1652" s="14"/>
      <c r="K1652" s="14"/>
      <c r="L1652" s="3"/>
      <c r="M1652" s="6"/>
      <c r="N1652" s="6"/>
      <c r="Q1652" s="19"/>
      <c r="AA1652" t="str" cm="1">
        <f t="array" ref="AA1652">_xlfn.IFS(AND(CHPP_DELAY[[#This Row],[Column1]]="",CHPP_DELAY[[#This Row],[Column2]]=""),"",CHPP_DELAY[[#This Row],[Column1]]&lt;&gt;"",CHPP_DELAY[[#This Row],[Column1]],CHPP_DELAY[[#This Row],[Column2]]&lt;&gt;"",CHPP_DELAY[[#This Row],[Column2]])</f>
        <v/>
      </c>
    </row>
    <row r="1653" spans="2:27" x14ac:dyDescent="0.25">
      <c r="B1653" s="7">
        <f>_xlfn.ISOWEEKNUM(CHPP_DELAY[[#This Row],[DATE]])</f>
        <v>52</v>
      </c>
      <c r="C1653" s="2" t="str">
        <f>UPPER(TEXT(MONTH(CHPP_DELAY[[#This Row],[DATE]])*29,"mmm"))</f>
        <v>JAN</v>
      </c>
      <c r="D1653" s="27">
        <f>YEAR(CHPP_DELAY[[#This Row],[DATE]])</f>
        <v>1900</v>
      </c>
      <c r="E1653" s="11">
        <f>(CHPP_DELAY[[#This Row],[START]]-CHPP_DELAY[[#This Row],[STOP]])*24</f>
        <v>0</v>
      </c>
      <c r="F1653" s="14" t="str" cm="1">
        <f t="array" ref="F1653">_xlfn.IFNA(_xlfn.IFS(CHPP_DELAY[[#This Row],[SCH MTN]]&lt;&gt;"","Scheduled",CHPP_DELAY[[#This Row],[UNSCH MTN]]&lt;&gt;"","Unscheduled"),"")</f>
        <v/>
      </c>
      <c r="G1653" s="26">
        <f>24*(DAY(EOMONTH(CHPP_DELAY[[#This Row],[DATE]],0)))</f>
        <v>744</v>
      </c>
      <c r="H1653" s="14">
        <v>0.85</v>
      </c>
      <c r="I1653" s="14">
        <v>0.9</v>
      </c>
      <c r="J1653" s="14"/>
      <c r="K1653" s="14"/>
      <c r="L1653" s="3"/>
      <c r="M1653" s="6"/>
      <c r="N1653" s="6"/>
      <c r="Q1653" s="19"/>
      <c r="AA1653" t="str" cm="1">
        <f t="array" ref="AA1653">_xlfn.IFS(AND(CHPP_DELAY[[#This Row],[Column1]]="",CHPP_DELAY[[#This Row],[Column2]]=""),"",CHPP_DELAY[[#This Row],[Column1]]&lt;&gt;"",CHPP_DELAY[[#This Row],[Column1]],CHPP_DELAY[[#This Row],[Column2]]&lt;&gt;"",CHPP_DELAY[[#This Row],[Column2]])</f>
        <v/>
      </c>
    </row>
    <row r="1654" spans="2:27" x14ac:dyDescent="0.25">
      <c r="B1654" s="7">
        <f>_xlfn.ISOWEEKNUM(CHPP_DELAY[[#This Row],[DATE]])</f>
        <v>52</v>
      </c>
      <c r="C1654" s="2" t="str">
        <f>UPPER(TEXT(MONTH(CHPP_DELAY[[#This Row],[DATE]])*29,"mmm"))</f>
        <v>JAN</v>
      </c>
      <c r="D1654" s="27">
        <f>YEAR(CHPP_DELAY[[#This Row],[DATE]])</f>
        <v>1900</v>
      </c>
      <c r="E1654" s="11">
        <f>(CHPP_DELAY[[#This Row],[START]]-CHPP_DELAY[[#This Row],[STOP]])*24</f>
        <v>0</v>
      </c>
      <c r="F1654" s="14" t="str" cm="1">
        <f t="array" ref="F1654">_xlfn.IFNA(_xlfn.IFS(CHPP_DELAY[[#This Row],[SCH MTN]]&lt;&gt;"","Scheduled",CHPP_DELAY[[#This Row],[UNSCH MTN]]&lt;&gt;"","Unscheduled"),"")</f>
        <v/>
      </c>
      <c r="G1654" s="26">
        <f>24*(DAY(EOMONTH(CHPP_DELAY[[#This Row],[DATE]],0)))</f>
        <v>744</v>
      </c>
      <c r="H1654" s="14">
        <v>0.85</v>
      </c>
      <c r="I1654" s="14">
        <v>0.9</v>
      </c>
      <c r="J1654" s="14"/>
      <c r="K1654" s="14"/>
      <c r="L1654" s="3"/>
      <c r="M1654" s="6"/>
      <c r="N1654" s="6"/>
      <c r="Q1654" s="19"/>
      <c r="AA1654" t="str" cm="1">
        <f t="array" ref="AA1654">_xlfn.IFS(AND(CHPP_DELAY[[#This Row],[Column1]]="",CHPP_DELAY[[#This Row],[Column2]]=""),"",CHPP_DELAY[[#This Row],[Column1]]&lt;&gt;"",CHPP_DELAY[[#This Row],[Column1]],CHPP_DELAY[[#This Row],[Column2]]&lt;&gt;"",CHPP_DELAY[[#This Row],[Column2]])</f>
        <v/>
      </c>
    </row>
    <row r="1655" spans="2:27" x14ac:dyDescent="0.25">
      <c r="B1655" s="7">
        <f>_xlfn.ISOWEEKNUM(CHPP_DELAY[[#This Row],[DATE]])</f>
        <v>52</v>
      </c>
      <c r="C1655" s="2" t="str">
        <f>UPPER(TEXT(MONTH(CHPP_DELAY[[#This Row],[DATE]])*29,"mmm"))</f>
        <v>JAN</v>
      </c>
      <c r="D1655" s="27">
        <f>YEAR(CHPP_DELAY[[#This Row],[DATE]])</f>
        <v>1900</v>
      </c>
      <c r="E1655" s="11">
        <f>(CHPP_DELAY[[#This Row],[START]]-CHPP_DELAY[[#This Row],[STOP]])*24</f>
        <v>0</v>
      </c>
      <c r="F1655" s="14" t="str" cm="1">
        <f t="array" ref="F1655">_xlfn.IFNA(_xlfn.IFS(CHPP_DELAY[[#This Row],[SCH MTN]]&lt;&gt;"","Scheduled",CHPP_DELAY[[#This Row],[UNSCH MTN]]&lt;&gt;"","Unscheduled"),"")</f>
        <v/>
      </c>
      <c r="G1655" s="26">
        <f>24*(DAY(EOMONTH(CHPP_DELAY[[#This Row],[DATE]],0)))</f>
        <v>744</v>
      </c>
      <c r="H1655" s="14">
        <v>0.85</v>
      </c>
      <c r="I1655" s="14">
        <v>0.9</v>
      </c>
      <c r="J1655" s="14"/>
      <c r="K1655" s="14"/>
      <c r="L1655" s="3"/>
      <c r="M1655" s="6"/>
      <c r="N1655" s="6"/>
      <c r="Q1655" s="19"/>
      <c r="AA1655" t="str" cm="1">
        <f t="array" ref="AA1655">_xlfn.IFS(AND(CHPP_DELAY[[#This Row],[Column1]]="",CHPP_DELAY[[#This Row],[Column2]]=""),"",CHPP_DELAY[[#This Row],[Column1]]&lt;&gt;"",CHPP_DELAY[[#This Row],[Column1]],CHPP_DELAY[[#This Row],[Column2]]&lt;&gt;"",CHPP_DELAY[[#This Row],[Column2]])</f>
        <v/>
      </c>
    </row>
    <row r="1656" spans="2:27" x14ac:dyDescent="0.25">
      <c r="B1656" s="7">
        <f>_xlfn.ISOWEEKNUM(CHPP_DELAY[[#This Row],[DATE]])</f>
        <v>52</v>
      </c>
      <c r="C1656" s="2" t="str">
        <f>UPPER(TEXT(MONTH(CHPP_DELAY[[#This Row],[DATE]])*29,"mmm"))</f>
        <v>JAN</v>
      </c>
      <c r="D1656" s="27">
        <f>YEAR(CHPP_DELAY[[#This Row],[DATE]])</f>
        <v>1900</v>
      </c>
      <c r="E1656" s="11">
        <f>(CHPP_DELAY[[#This Row],[START]]-CHPP_DELAY[[#This Row],[STOP]])*24</f>
        <v>0</v>
      </c>
      <c r="F1656" s="14" t="str" cm="1">
        <f t="array" ref="F1656">_xlfn.IFNA(_xlfn.IFS(CHPP_DELAY[[#This Row],[SCH MTN]]&lt;&gt;"","Scheduled",CHPP_DELAY[[#This Row],[UNSCH MTN]]&lt;&gt;"","Unscheduled"),"")</f>
        <v/>
      </c>
      <c r="G1656" s="26">
        <f>24*(DAY(EOMONTH(CHPP_DELAY[[#This Row],[DATE]],0)))</f>
        <v>744</v>
      </c>
      <c r="H1656" s="14">
        <v>0.85</v>
      </c>
      <c r="I1656" s="14">
        <v>0.9</v>
      </c>
      <c r="J1656" s="14"/>
      <c r="K1656" s="14"/>
      <c r="L1656" s="3"/>
      <c r="M1656" s="6"/>
      <c r="N1656" s="6"/>
      <c r="Q1656" s="19"/>
      <c r="AA1656" t="str" cm="1">
        <f t="array" ref="AA1656">_xlfn.IFS(AND(CHPP_DELAY[[#This Row],[Column1]]="",CHPP_DELAY[[#This Row],[Column2]]=""),"",CHPP_DELAY[[#This Row],[Column1]]&lt;&gt;"",CHPP_DELAY[[#This Row],[Column1]],CHPP_DELAY[[#This Row],[Column2]]&lt;&gt;"",CHPP_DELAY[[#This Row],[Column2]])</f>
        <v/>
      </c>
    </row>
    <row r="1657" spans="2:27" x14ac:dyDescent="0.25">
      <c r="B1657" s="7">
        <f>_xlfn.ISOWEEKNUM(CHPP_DELAY[[#This Row],[DATE]])</f>
        <v>52</v>
      </c>
      <c r="C1657" s="2" t="str">
        <f>UPPER(TEXT(MONTH(CHPP_DELAY[[#This Row],[DATE]])*29,"mmm"))</f>
        <v>JAN</v>
      </c>
      <c r="D1657" s="27">
        <f>YEAR(CHPP_DELAY[[#This Row],[DATE]])</f>
        <v>1900</v>
      </c>
      <c r="E1657" s="11">
        <f>(CHPP_DELAY[[#This Row],[START]]-CHPP_DELAY[[#This Row],[STOP]])*24</f>
        <v>0</v>
      </c>
      <c r="F1657" s="14" t="str" cm="1">
        <f t="array" ref="F1657">_xlfn.IFNA(_xlfn.IFS(CHPP_DELAY[[#This Row],[SCH MTN]]&lt;&gt;"","Scheduled",CHPP_DELAY[[#This Row],[UNSCH MTN]]&lt;&gt;"","Unscheduled"),"")</f>
        <v/>
      </c>
      <c r="G1657" s="26">
        <f>24*(DAY(EOMONTH(CHPP_DELAY[[#This Row],[DATE]],0)))</f>
        <v>744</v>
      </c>
      <c r="H1657" s="14">
        <v>0.85</v>
      </c>
      <c r="I1657" s="14">
        <v>0.9</v>
      </c>
      <c r="J1657" s="14"/>
      <c r="K1657" s="14"/>
      <c r="L1657" s="3"/>
      <c r="M1657" s="6"/>
      <c r="N1657" s="6"/>
      <c r="Q1657" s="19"/>
      <c r="AA1657" t="str" cm="1">
        <f t="array" ref="AA1657">_xlfn.IFS(AND(CHPP_DELAY[[#This Row],[Column1]]="",CHPP_DELAY[[#This Row],[Column2]]=""),"",CHPP_DELAY[[#This Row],[Column1]]&lt;&gt;"",CHPP_DELAY[[#This Row],[Column1]],CHPP_DELAY[[#This Row],[Column2]]&lt;&gt;"",CHPP_DELAY[[#This Row],[Column2]])</f>
        <v/>
      </c>
    </row>
    <row r="1658" spans="2:27" x14ac:dyDescent="0.25">
      <c r="B1658" s="7">
        <f>_xlfn.ISOWEEKNUM(CHPP_DELAY[[#This Row],[DATE]])</f>
        <v>52</v>
      </c>
      <c r="C1658" s="2" t="str">
        <f>UPPER(TEXT(MONTH(CHPP_DELAY[[#This Row],[DATE]])*29,"mmm"))</f>
        <v>JAN</v>
      </c>
      <c r="D1658" s="27">
        <f>YEAR(CHPP_DELAY[[#This Row],[DATE]])</f>
        <v>1900</v>
      </c>
      <c r="E1658" s="11">
        <f>(CHPP_DELAY[[#This Row],[START]]-CHPP_DELAY[[#This Row],[STOP]])*24</f>
        <v>0</v>
      </c>
      <c r="F1658" s="14" t="str" cm="1">
        <f t="array" ref="F1658">_xlfn.IFNA(_xlfn.IFS(CHPP_DELAY[[#This Row],[SCH MTN]]&lt;&gt;"","Scheduled",CHPP_DELAY[[#This Row],[UNSCH MTN]]&lt;&gt;"","Unscheduled"),"")</f>
        <v/>
      </c>
      <c r="G1658" s="26">
        <f>24*(DAY(EOMONTH(CHPP_DELAY[[#This Row],[DATE]],0)))</f>
        <v>744</v>
      </c>
      <c r="H1658" s="14">
        <v>0.85</v>
      </c>
      <c r="I1658" s="14">
        <v>0.9</v>
      </c>
      <c r="J1658" s="14"/>
      <c r="K1658" s="14"/>
      <c r="L1658" s="3"/>
      <c r="M1658" s="6"/>
      <c r="N1658" s="6"/>
      <c r="Q1658" s="19"/>
      <c r="AA1658" t="str" cm="1">
        <f t="array" ref="AA1658">_xlfn.IFS(AND(CHPP_DELAY[[#This Row],[Column1]]="",CHPP_DELAY[[#This Row],[Column2]]=""),"",CHPP_DELAY[[#This Row],[Column1]]&lt;&gt;"",CHPP_DELAY[[#This Row],[Column1]],CHPP_DELAY[[#This Row],[Column2]]&lt;&gt;"",CHPP_DELAY[[#This Row],[Column2]])</f>
        <v/>
      </c>
    </row>
    <row r="1659" spans="2:27" x14ac:dyDescent="0.25">
      <c r="B1659" s="7">
        <f>_xlfn.ISOWEEKNUM(CHPP_DELAY[[#This Row],[DATE]])</f>
        <v>52</v>
      </c>
      <c r="C1659" s="2" t="str">
        <f>UPPER(TEXT(MONTH(CHPP_DELAY[[#This Row],[DATE]])*29,"mmm"))</f>
        <v>JAN</v>
      </c>
      <c r="D1659" s="27">
        <f>YEAR(CHPP_DELAY[[#This Row],[DATE]])</f>
        <v>1900</v>
      </c>
      <c r="E1659" s="11">
        <f>(CHPP_DELAY[[#This Row],[START]]-CHPP_DELAY[[#This Row],[STOP]])*24</f>
        <v>0</v>
      </c>
      <c r="F1659" s="14" t="str" cm="1">
        <f t="array" ref="F1659">_xlfn.IFNA(_xlfn.IFS(CHPP_DELAY[[#This Row],[SCH MTN]]&lt;&gt;"","Scheduled",CHPP_DELAY[[#This Row],[UNSCH MTN]]&lt;&gt;"","Unscheduled"),"")</f>
        <v/>
      </c>
      <c r="G1659" s="26">
        <f>24*(DAY(EOMONTH(CHPP_DELAY[[#This Row],[DATE]],0)))</f>
        <v>744</v>
      </c>
      <c r="H1659" s="14">
        <v>0.85</v>
      </c>
      <c r="I1659" s="14">
        <v>0.9</v>
      </c>
      <c r="J1659" s="14"/>
      <c r="K1659" s="14"/>
      <c r="L1659" s="3"/>
      <c r="M1659" s="6"/>
      <c r="N1659" s="6"/>
      <c r="Q1659" s="19"/>
      <c r="AA1659" t="str" cm="1">
        <f t="array" ref="AA1659">_xlfn.IFS(AND(CHPP_DELAY[[#This Row],[Column1]]="",CHPP_DELAY[[#This Row],[Column2]]=""),"",CHPP_DELAY[[#This Row],[Column1]]&lt;&gt;"",CHPP_DELAY[[#This Row],[Column1]],CHPP_DELAY[[#This Row],[Column2]]&lt;&gt;"",CHPP_DELAY[[#This Row],[Column2]])</f>
        <v/>
      </c>
    </row>
    <row r="1660" spans="2:27" x14ac:dyDescent="0.25">
      <c r="B1660" s="7">
        <f>_xlfn.ISOWEEKNUM(CHPP_DELAY[[#This Row],[DATE]])</f>
        <v>52</v>
      </c>
      <c r="C1660" s="2" t="str">
        <f>UPPER(TEXT(MONTH(CHPP_DELAY[[#This Row],[DATE]])*29,"mmm"))</f>
        <v>JAN</v>
      </c>
      <c r="D1660" s="27">
        <f>YEAR(CHPP_DELAY[[#This Row],[DATE]])</f>
        <v>1900</v>
      </c>
      <c r="E1660" s="11">
        <f>(CHPP_DELAY[[#This Row],[START]]-CHPP_DELAY[[#This Row],[STOP]])*24</f>
        <v>0</v>
      </c>
      <c r="F1660" s="14" t="str" cm="1">
        <f t="array" ref="F1660">_xlfn.IFNA(_xlfn.IFS(CHPP_DELAY[[#This Row],[SCH MTN]]&lt;&gt;"","Scheduled",CHPP_DELAY[[#This Row],[UNSCH MTN]]&lt;&gt;"","Unscheduled"),"")</f>
        <v/>
      </c>
      <c r="G1660" s="26">
        <f>24*(DAY(EOMONTH(CHPP_DELAY[[#This Row],[DATE]],0)))</f>
        <v>744</v>
      </c>
      <c r="H1660" s="14">
        <v>0.85</v>
      </c>
      <c r="I1660" s="14">
        <v>0.9</v>
      </c>
      <c r="J1660" s="14"/>
      <c r="K1660" s="14"/>
      <c r="L1660" s="3"/>
      <c r="M1660" s="6"/>
      <c r="N1660" s="6"/>
      <c r="Q1660" s="19"/>
      <c r="AA1660" t="str" cm="1">
        <f t="array" ref="AA1660">_xlfn.IFS(AND(CHPP_DELAY[[#This Row],[Column1]]="",CHPP_DELAY[[#This Row],[Column2]]=""),"",CHPP_DELAY[[#This Row],[Column1]]&lt;&gt;"",CHPP_DELAY[[#This Row],[Column1]],CHPP_DELAY[[#This Row],[Column2]]&lt;&gt;"",CHPP_DELAY[[#This Row],[Column2]])</f>
        <v/>
      </c>
    </row>
    <row r="1661" spans="2:27" x14ac:dyDescent="0.25">
      <c r="B1661" s="7">
        <f>_xlfn.ISOWEEKNUM(CHPP_DELAY[[#This Row],[DATE]])</f>
        <v>52</v>
      </c>
      <c r="C1661" s="2" t="str">
        <f>UPPER(TEXT(MONTH(CHPP_DELAY[[#This Row],[DATE]])*29,"mmm"))</f>
        <v>JAN</v>
      </c>
      <c r="D1661" s="27">
        <f>YEAR(CHPP_DELAY[[#This Row],[DATE]])</f>
        <v>1900</v>
      </c>
      <c r="E1661" s="11">
        <f>(CHPP_DELAY[[#This Row],[START]]-CHPP_DELAY[[#This Row],[STOP]])*24</f>
        <v>0</v>
      </c>
      <c r="F1661" s="14" t="str" cm="1">
        <f t="array" ref="F1661">_xlfn.IFNA(_xlfn.IFS(CHPP_DELAY[[#This Row],[SCH MTN]]&lt;&gt;"","Scheduled",CHPP_DELAY[[#This Row],[UNSCH MTN]]&lt;&gt;"","Unscheduled"),"")</f>
        <v/>
      </c>
      <c r="G1661" s="26">
        <f>24*(DAY(EOMONTH(CHPP_DELAY[[#This Row],[DATE]],0)))</f>
        <v>744</v>
      </c>
      <c r="H1661" s="14">
        <v>0.85</v>
      </c>
      <c r="I1661" s="14">
        <v>0.9</v>
      </c>
      <c r="J1661" s="14"/>
      <c r="K1661" s="14"/>
      <c r="L1661" s="3"/>
      <c r="M1661" s="6"/>
      <c r="N1661" s="6"/>
      <c r="Q1661" s="19"/>
      <c r="AA1661" t="str" cm="1">
        <f t="array" ref="AA1661">_xlfn.IFS(AND(CHPP_DELAY[[#This Row],[Column1]]="",CHPP_DELAY[[#This Row],[Column2]]=""),"",CHPP_DELAY[[#This Row],[Column1]]&lt;&gt;"",CHPP_DELAY[[#This Row],[Column1]],CHPP_DELAY[[#This Row],[Column2]]&lt;&gt;"",CHPP_DELAY[[#This Row],[Column2]])</f>
        <v/>
      </c>
    </row>
    <row r="1662" spans="2:27" x14ac:dyDescent="0.25">
      <c r="B1662" s="7">
        <f>_xlfn.ISOWEEKNUM(CHPP_DELAY[[#This Row],[DATE]])</f>
        <v>52</v>
      </c>
      <c r="C1662" s="2" t="str">
        <f>UPPER(TEXT(MONTH(CHPP_DELAY[[#This Row],[DATE]])*29,"mmm"))</f>
        <v>JAN</v>
      </c>
      <c r="D1662" s="27">
        <f>YEAR(CHPP_DELAY[[#This Row],[DATE]])</f>
        <v>1900</v>
      </c>
      <c r="E1662" s="11">
        <f>(CHPP_DELAY[[#This Row],[START]]-CHPP_DELAY[[#This Row],[STOP]])*24</f>
        <v>0</v>
      </c>
      <c r="F1662" s="14" t="str" cm="1">
        <f t="array" ref="F1662">_xlfn.IFNA(_xlfn.IFS(CHPP_DELAY[[#This Row],[SCH MTN]]&lt;&gt;"","Scheduled",CHPP_DELAY[[#This Row],[UNSCH MTN]]&lt;&gt;"","Unscheduled"),"")</f>
        <v/>
      </c>
      <c r="G1662" s="26">
        <f>24*(DAY(EOMONTH(CHPP_DELAY[[#This Row],[DATE]],0)))</f>
        <v>744</v>
      </c>
      <c r="H1662" s="14">
        <v>0.85</v>
      </c>
      <c r="I1662" s="14">
        <v>0.9</v>
      </c>
      <c r="J1662" s="14"/>
      <c r="K1662" s="14"/>
      <c r="L1662" s="3"/>
      <c r="M1662" s="6"/>
      <c r="N1662" s="6"/>
      <c r="Q1662" s="19"/>
      <c r="AA1662" t="str" cm="1">
        <f t="array" ref="AA1662">_xlfn.IFS(AND(CHPP_DELAY[[#This Row],[Column1]]="",CHPP_DELAY[[#This Row],[Column2]]=""),"",CHPP_DELAY[[#This Row],[Column1]]&lt;&gt;"",CHPP_DELAY[[#This Row],[Column1]],CHPP_DELAY[[#This Row],[Column2]]&lt;&gt;"",CHPP_DELAY[[#This Row],[Column2]])</f>
        <v/>
      </c>
    </row>
    <row r="1663" spans="2:27" x14ac:dyDescent="0.25">
      <c r="B1663" s="7">
        <f>_xlfn.ISOWEEKNUM(CHPP_DELAY[[#This Row],[DATE]])</f>
        <v>52</v>
      </c>
      <c r="C1663" s="2" t="str">
        <f>UPPER(TEXT(MONTH(CHPP_DELAY[[#This Row],[DATE]])*29,"mmm"))</f>
        <v>JAN</v>
      </c>
      <c r="D1663" s="27">
        <f>YEAR(CHPP_DELAY[[#This Row],[DATE]])</f>
        <v>1900</v>
      </c>
      <c r="E1663" s="11">
        <f>(CHPP_DELAY[[#This Row],[START]]-CHPP_DELAY[[#This Row],[STOP]])*24</f>
        <v>0</v>
      </c>
      <c r="F1663" s="14" t="str" cm="1">
        <f t="array" ref="F1663">_xlfn.IFNA(_xlfn.IFS(CHPP_DELAY[[#This Row],[SCH MTN]]&lt;&gt;"","Scheduled",CHPP_DELAY[[#This Row],[UNSCH MTN]]&lt;&gt;"","Unscheduled"),"")</f>
        <v/>
      </c>
      <c r="G1663" s="26">
        <f>24*(DAY(EOMONTH(CHPP_DELAY[[#This Row],[DATE]],0)))</f>
        <v>744</v>
      </c>
      <c r="H1663" s="14">
        <v>0.85</v>
      </c>
      <c r="I1663" s="14">
        <v>0.9</v>
      </c>
      <c r="J1663" s="14"/>
      <c r="K1663" s="14"/>
      <c r="L1663" s="3"/>
      <c r="M1663" s="6"/>
      <c r="N1663" s="6"/>
      <c r="Q1663" s="19"/>
      <c r="AA1663" t="str" cm="1">
        <f t="array" ref="AA1663">_xlfn.IFS(AND(CHPP_DELAY[[#This Row],[Column1]]="",CHPP_DELAY[[#This Row],[Column2]]=""),"",CHPP_DELAY[[#This Row],[Column1]]&lt;&gt;"",CHPP_DELAY[[#This Row],[Column1]],CHPP_DELAY[[#This Row],[Column2]]&lt;&gt;"",CHPP_DELAY[[#This Row],[Column2]])</f>
        <v/>
      </c>
    </row>
    <row r="1664" spans="2:27" x14ac:dyDescent="0.25">
      <c r="B1664" s="7">
        <f>_xlfn.ISOWEEKNUM(CHPP_DELAY[[#This Row],[DATE]])</f>
        <v>52</v>
      </c>
      <c r="C1664" s="2" t="str">
        <f>UPPER(TEXT(MONTH(CHPP_DELAY[[#This Row],[DATE]])*29,"mmm"))</f>
        <v>JAN</v>
      </c>
      <c r="D1664" s="27">
        <f>YEAR(CHPP_DELAY[[#This Row],[DATE]])</f>
        <v>1900</v>
      </c>
      <c r="E1664" s="11">
        <f>(CHPP_DELAY[[#This Row],[START]]-CHPP_DELAY[[#This Row],[STOP]])*24</f>
        <v>0</v>
      </c>
      <c r="F1664" s="14" t="str" cm="1">
        <f t="array" ref="F1664">_xlfn.IFNA(_xlfn.IFS(CHPP_DELAY[[#This Row],[SCH MTN]]&lt;&gt;"","Scheduled",CHPP_DELAY[[#This Row],[UNSCH MTN]]&lt;&gt;"","Unscheduled"),"")</f>
        <v/>
      </c>
      <c r="G1664" s="26">
        <f>24*(DAY(EOMONTH(CHPP_DELAY[[#This Row],[DATE]],0)))</f>
        <v>744</v>
      </c>
      <c r="H1664" s="14">
        <v>0.85</v>
      </c>
      <c r="I1664" s="14">
        <v>0.9</v>
      </c>
      <c r="J1664" s="14"/>
      <c r="K1664" s="14"/>
      <c r="L1664" s="3"/>
      <c r="M1664" s="6"/>
      <c r="N1664" s="6"/>
      <c r="Q1664" s="19"/>
      <c r="AA1664" t="str" cm="1">
        <f t="array" ref="AA1664">_xlfn.IFS(AND(CHPP_DELAY[[#This Row],[Column1]]="",CHPP_DELAY[[#This Row],[Column2]]=""),"",CHPP_DELAY[[#This Row],[Column1]]&lt;&gt;"",CHPP_DELAY[[#This Row],[Column1]],CHPP_DELAY[[#This Row],[Column2]]&lt;&gt;"",CHPP_DELAY[[#This Row],[Column2]])</f>
        <v/>
      </c>
    </row>
    <row r="1665" spans="2:27" x14ac:dyDescent="0.25">
      <c r="B1665" s="7">
        <f>_xlfn.ISOWEEKNUM(CHPP_DELAY[[#This Row],[DATE]])</f>
        <v>52</v>
      </c>
      <c r="C1665" s="2" t="str">
        <f>UPPER(TEXT(MONTH(CHPP_DELAY[[#This Row],[DATE]])*29,"mmm"))</f>
        <v>JAN</v>
      </c>
      <c r="D1665" s="27">
        <f>YEAR(CHPP_DELAY[[#This Row],[DATE]])</f>
        <v>1900</v>
      </c>
      <c r="E1665" s="11">
        <f>(CHPP_DELAY[[#This Row],[START]]-CHPP_DELAY[[#This Row],[STOP]])*24</f>
        <v>0</v>
      </c>
      <c r="F1665" s="14" t="str" cm="1">
        <f t="array" ref="F1665">_xlfn.IFNA(_xlfn.IFS(CHPP_DELAY[[#This Row],[SCH MTN]]&lt;&gt;"","Scheduled",CHPP_DELAY[[#This Row],[UNSCH MTN]]&lt;&gt;"","Unscheduled"),"")</f>
        <v/>
      </c>
      <c r="G1665" s="26">
        <f>24*(DAY(EOMONTH(CHPP_DELAY[[#This Row],[DATE]],0)))</f>
        <v>744</v>
      </c>
      <c r="H1665" s="14">
        <v>0.85</v>
      </c>
      <c r="I1665" s="14">
        <v>0.9</v>
      </c>
      <c r="J1665" s="14"/>
      <c r="K1665" s="14"/>
      <c r="L1665" s="3"/>
      <c r="M1665" s="6"/>
      <c r="N1665" s="6"/>
      <c r="Q1665" s="19"/>
      <c r="AA1665" t="str" cm="1">
        <f t="array" ref="AA1665">_xlfn.IFS(AND(CHPP_DELAY[[#This Row],[Column1]]="",CHPP_DELAY[[#This Row],[Column2]]=""),"",CHPP_DELAY[[#This Row],[Column1]]&lt;&gt;"",CHPP_DELAY[[#This Row],[Column1]],CHPP_DELAY[[#This Row],[Column2]]&lt;&gt;"",CHPP_DELAY[[#This Row],[Column2]])</f>
        <v/>
      </c>
    </row>
    <row r="1666" spans="2:27" x14ac:dyDescent="0.25">
      <c r="B1666" s="7">
        <f>_xlfn.ISOWEEKNUM(CHPP_DELAY[[#This Row],[DATE]])</f>
        <v>52</v>
      </c>
      <c r="C1666" s="2" t="str">
        <f>UPPER(TEXT(MONTH(CHPP_DELAY[[#This Row],[DATE]])*29,"mmm"))</f>
        <v>JAN</v>
      </c>
      <c r="D1666" s="27">
        <f>YEAR(CHPP_DELAY[[#This Row],[DATE]])</f>
        <v>1900</v>
      </c>
      <c r="E1666" s="11">
        <f>(CHPP_DELAY[[#This Row],[START]]-CHPP_DELAY[[#This Row],[STOP]])*24</f>
        <v>0</v>
      </c>
      <c r="F1666" s="14" t="str" cm="1">
        <f t="array" ref="F1666">_xlfn.IFNA(_xlfn.IFS(CHPP_DELAY[[#This Row],[SCH MTN]]&lt;&gt;"","Scheduled",CHPP_DELAY[[#This Row],[UNSCH MTN]]&lt;&gt;"","Unscheduled"),"")</f>
        <v/>
      </c>
      <c r="G1666" s="26">
        <f>24*(DAY(EOMONTH(CHPP_DELAY[[#This Row],[DATE]],0)))</f>
        <v>744</v>
      </c>
      <c r="H1666" s="14">
        <v>0.85</v>
      </c>
      <c r="I1666" s="14">
        <v>0.9</v>
      </c>
      <c r="J1666" s="14"/>
      <c r="K1666" s="14"/>
      <c r="L1666" s="3"/>
      <c r="M1666" s="6"/>
      <c r="N1666" s="6"/>
      <c r="Q1666" s="19"/>
      <c r="AA1666" t="str" cm="1">
        <f t="array" ref="AA1666">_xlfn.IFS(AND(CHPP_DELAY[[#This Row],[Column1]]="",CHPP_DELAY[[#This Row],[Column2]]=""),"",CHPP_DELAY[[#This Row],[Column1]]&lt;&gt;"",CHPP_DELAY[[#This Row],[Column1]],CHPP_DELAY[[#This Row],[Column2]]&lt;&gt;"",CHPP_DELAY[[#This Row],[Column2]])</f>
        <v/>
      </c>
    </row>
    <row r="1667" spans="2:27" x14ac:dyDescent="0.25">
      <c r="B1667" s="7">
        <f>_xlfn.ISOWEEKNUM(CHPP_DELAY[[#This Row],[DATE]])</f>
        <v>52</v>
      </c>
      <c r="C1667" s="2" t="str">
        <f>UPPER(TEXT(MONTH(CHPP_DELAY[[#This Row],[DATE]])*29,"mmm"))</f>
        <v>JAN</v>
      </c>
      <c r="D1667" s="27">
        <f>YEAR(CHPP_DELAY[[#This Row],[DATE]])</f>
        <v>1900</v>
      </c>
      <c r="E1667" s="11">
        <f>(CHPP_DELAY[[#This Row],[START]]-CHPP_DELAY[[#This Row],[STOP]])*24</f>
        <v>0</v>
      </c>
      <c r="F1667" s="14" t="str" cm="1">
        <f t="array" ref="F1667">_xlfn.IFNA(_xlfn.IFS(CHPP_DELAY[[#This Row],[SCH MTN]]&lt;&gt;"","Scheduled",CHPP_DELAY[[#This Row],[UNSCH MTN]]&lt;&gt;"","Unscheduled"),"")</f>
        <v/>
      </c>
      <c r="G1667" s="26">
        <f>24*(DAY(EOMONTH(CHPP_DELAY[[#This Row],[DATE]],0)))</f>
        <v>744</v>
      </c>
      <c r="H1667" s="14">
        <v>0.85</v>
      </c>
      <c r="I1667" s="14">
        <v>0.9</v>
      </c>
      <c r="J1667" s="14"/>
      <c r="K1667" s="14"/>
      <c r="L1667" s="3"/>
      <c r="M1667" s="6"/>
      <c r="N1667" s="6"/>
      <c r="Q1667" s="19"/>
      <c r="AA1667" t="str" cm="1">
        <f t="array" ref="AA1667">_xlfn.IFS(AND(CHPP_DELAY[[#This Row],[Column1]]="",CHPP_DELAY[[#This Row],[Column2]]=""),"",CHPP_DELAY[[#This Row],[Column1]]&lt;&gt;"",CHPP_DELAY[[#This Row],[Column1]],CHPP_DELAY[[#This Row],[Column2]]&lt;&gt;"",CHPP_DELAY[[#This Row],[Column2]])</f>
        <v/>
      </c>
    </row>
    <row r="1668" spans="2:27" x14ac:dyDescent="0.25">
      <c r="B1668" s="7">
        <f>_xlfn.ISOWEEKNUM(CHPP_DELAY[[#This Row],[DATE]])</f>
        <v>52</v>
      </c>
      <c r="C1668" s="2" t="str">
        <f>UPPER(TEXT(MONTH(CHPP_DELAY[[#This Row],[DATE]])*29,"mmm"))</f>
        <v>JAN</v>
      </c>
      <c r="D1668" s="27">
        <f>YEAR(CHPP_DELAY[[#This Row],[DATE]])</f>
        <v>1900</v>
      </c>
      <c r="E1668" s="11">
        <f>(CHPP_DELAY[[#This Row],[START]]-CHPP_DELAY[[#This Row],[STOP]])*24</f>
        <v>0</v>
      </c>
      <c r="F1668" s="14" t="str" cm="1">
        <f t="array" ref="F1668">_xlfn.IFNA(_xlfn.IFS(CHPP_DELAY[[#This Row],[SCH MTN]]&lt;&gt;"","Scheduled",CHPP_DELAY[[#This Row],[UNSCH MTN]]&lt;&gt;"","Unscheduled"),"")</f>
        <v/>
      </c>
      <c r="G1668" s="26">
        <f>24*(DAY(EOMONTH(CHPP_DELAY[[#This Row],[DATE]],0)))</f>
        <v>744</v>
      </c>
      <c r="H1668" s="14">
        <v>0.85</v>
      </c>
      <c r="I1668" s="14">
        <v>0.9</v>
      </c>
      <c r="J1668" s="14"/>
      <c r="K1668" s="14"/>
      <c r="L1668" s="3"/>
      <c r="M1668" s="6"/>
      <c r="N1668" s="6"/>
      <c r="Q1668" s="19"/>
      <c r="AA1668" t="str" cm="1">
        <f t="array" ref="AA1668">_xlfn.IFS(AND(CHPP_DELAY[[#This Row],[Column1]]="",CHPP_DELAY[[#This Row],[Column2]]=""),"",CHPP_DELAY[[#This Row],[Column1]]&lt;&gt;"",CHPP_DELAY[[#This Row],[Column1]],CHPP_DELAY[[#This Row],[Column2]]&lt;&gt;"",CHPP_DELAY[[#This Row],[Column2]])</f>
        <v/>
      </c>
    </row>
    <row r="1669" spans="2:27" x14ac:dyDescent="0.25">
      <c r="B1669" s="7">
        <f>_xlfn.ISOWEEKNUM(CHPP_DELAY[[#This Row],[DATE]])</f>
        <v>52</v>
      </c>
      <c r="C1669" s="2" t="str">
        <f>UPPER(TEXT(MONTH(CHPP_DELAY[[#This Row],[DATE]])*29,"mmm"))</f>
        <v>JAN</v>
      </c>
      <c r="D1669" s="27">
        <f>YEAR(CHPP_DELAY[[#This Row],[DATE]])</f>
        <v>1900</v>
      </c>
      <c r="E1669" s="11">
        <f>(CHPP_DELAY[[#This Row],[START]]-CHPP_DELAY[[#This Row],[STOP]])*24</f>
        <v>0</v>
      </c>
      <c r="F1669" s="14" t="str" cm="1">
        <f t="array" ref="F1669">_xlfn.IFNA(_xlfn.IFS(CHPP_DELAY[[#This Row],[SCH MTN]]&lt;&gt;"","Scheduled",CHPP_DELAY[[#This Row],[UNSCH MTN]]&lt;&gt;"","Unscheduled"),"")</f>
        <v/>
      </c>
      <c r="G1669" s="26">
        <f>24*(DAY(EOMONTH(CHPP_DELAY[[#This Row],[DATE]],0)))</f>
        <v>744</v>
      </c>
      <c r="H1669" s="14">
        <v>0.85</v>
      </c>
      <c r="I1669" s="14">
        <v>0.9</v>
      </c>
      <c r="J1669" s="14"/>
      <c r="K1669" s="14"/>
      <c r="L1669" s="3"/>
      <c r="M1669" s="6"/>
      <c r="N1669" s="6"/>
      <c r="Q1669" s="19"/>
      <c r="AA1669" t="str" cm="1">
        <f t="array" ref="AA1669">_xlfn.IFS(AND(CHPP_DELAY[[#This Row],[Column1]]="",CHPP_DELAY[[#This Row],[Column2]]=""),"",CHPP_DELAY[[#This Row],[Column1]]&lt;&gt;"",CHPP_DELAY[[#This Row],[Column1]],CHPP_DELAY[[#This Row],[Column2]]&lt;&gt;"",CHPP_DELAY[[#This Row],[Column2]])</f>
        <v/>
      </c>
    </row>
    <row r="1670" spans="2:27" x14ac:dyDescent="0.25">
      <c r="B1670" s="7">
        <f>_xlfn.ISOWEEKNUM(CHPP_DELAY[[#This Row],[DATE]])</f>
        <v>52</v>
      </c>
      <c r="C1670" s="2" t="str">
        <f>UPPER(TEXT(MONTH(CHPP_DELAY[[#This Row],[DATE]])*29,"mmm"))</f>
        <v>JAN</v>
      </c>
      <c r="D1670" s="27">
        <f>YEAR(CHPP_DELAY[[#This Row],[DATE]])</f>
        <v>1900</v>
      </c>
      <c r="E1670" s="11">
        <f>(CHPP_DELAY[[#This Row],[START]]-CHPP_DELAY[[#This Row],[STOP]])*24</f>
        <v>0</v>
      </c>
      <c r="F1670" s="14" t="str" cm="1">
        <f t="array" ref="F1670">_xlfn.IFNA(_xlfn.IFS(CHPP_DELAY[[#This Row],[SCH MTN]]&lt;&gt;"","Scheduled",CHPP_DELAY[[#This Row],[UNSCH MTN]]&lt;&gt;"","Unscheduled"),"")</f>
        <v/>
      </c>
      <c r="G1670" s="26">
        <f>24*(DAY(EOMONTH(CHPP_DELAY[[#This Row],[DATE]],0)))</f>
        <v>744</v>
      </c>
      <c r="H1670" s="14">
        <v>0.85</v>
      </c>
      <c r="I1670" s="14">
        <v>0.9</v>
      </c>
      <c r="J1670" s="14"/>
      <c r="K1670" s="14"/>
      <c r="L1670" s="3"/>
      <c r="M1670" s="6"/>
      <c r="N1670" s="6"/>
      <c r="Q1670" s="19"/>
      <c r="AA1670" t="str" cm="1">
        <f t="array" ref="AA1670">_xlfn.IFS(AND(CHPP_DELAY[[#This Row],[Column1]]="",CHPP_DELAY[[#This Row],[Column2]]=""),"",CHPP_DELAY[[#This Row],[Column1]]&lt;&gt;"",CHPP_DELAY[[#This Row],[Column1]],CHPP_DELAY[[#This Row],[Column2]]&lt;&gt;"",CHPP_DELAY[[#This Row],[Column2]])</f>
        <v/>
      </c>
    </row>
    <row r="1671" spans="2:27" x14ac:dyDescent="0.25">
      <c r="B1671" s="7">
        <f>_xlfn.ISOWEEKNUM(CHPP_DELAY[[#This Row],[DATE]])</f>
        <v>52</v>
      </c>
      <c r="C1671" s="2" t="str">
        <f>UPPER(TEXT(MONTH(CHPP_DELAY[[#This Row],[DATE]])*29,"mmm"))</f>
        <v>JAN</v>
      </c>
      <c r="D1671" s="27">
        <f>YEAR(CHPP_DELAY[[#This Row],[DATE]])</f>
        <v>1900</v>
      </c>
      <c r="E1671" s="11">
        <f>(CHPP_DELAY[[#This Row],[START]]-CHPP_DELAY[[#This Row],[STOP]])*24</f>
        <v>0</v>
      </c>
      <c r="F1671" s="14" t="str" cm="1">
        <f t="array" ref="F1671">_xlfn.IFNA(_xlfn.IFS(CHPP_DELAY[[#This Row],[SCH MTN]]&lt;&gt;"","Scheduled",CHPP_DELAY[[#This Row],[UNSCH MTN]]&lt;&gt;"","Unscheduled"),"")</f>
        <v/>
      </c>
      <c r="G1671" s="26">
        <f>24*(DAY(EOMONTH(CHPP_DELAY[[#This Row],[DATE]],0)))</f>
        <v>744</v>
      </c>
      <c r="H1671" s="14">
        <v>0.85</v>
      </c>
      <c r="I1671" s="14">
        <v>0.9</v>
      </c>
      <c r="J1671" s="14"/>
      <c r="K1671" s="14"/>
      <c r="L1671" s="3"/>
      <c r="M1671" s="6"/>
      <c r="N1671" s="6"/>
      <c r="Q1671" s="19"/>
      <c r="AA1671" t="str" cm="1">
        <f t="array" ref="AA1671">_xlfn.IFS(AND(CHPP_DELAY[[#This Row],[Column1]]="",CHPP_DELAY[[#This Row],[Column2]]=""),"",CHPP_DELAY[[#This Row],[Column1]]&lt;&gt;"",CHPP_DELAY[[#This Row],[Column1]],CHPP_DELAY[[#This Row],[Column2]]&lt;&gt;"",CHPP_DELAY[[#This Row],[Column2]])</f>
        <v/>
      </c>
    </row>
    <row r="1672" spans="2:27" x14ac:dyDescent="0.25">
      <c r="B1672" s="7">
        <f>_xlfn.ISOWEEKNUM(CHPP_DELAY[[#This Row],[DATE]])</f>
        <v>52</v>
      </c>
      <c r="C1672" s="2" t="str">
        <f>UPPER(TEXT(MONTH(CHPP_DELAY[[#This Row],[DATE]])*29,"mmm"))</f>
        <v>JAN</v>
      </c>
      <c r="D1672" s="27">
        <f>YEAR(CHPP_DELAY[[#This Row],[DATE]])</f>
        <v>1900</v>
      </c>
      <c r="E1672" s="11">
        <f>(CHPP_DELAY[[#This Row],[START]]-CHPP_DELAY[[#This Row],[STOP]])*24</f>
        <v>0</v>
      </c>
      <c r="F1672" s="14" t="str" cm="1">
        <f t="array" ref="F1672">_xlfn.IFNA(_xlfn.IFS(CHPP_DELAY[[#This Row],[SCH MTN]]&lt;&gt;"","Scheduled",CHPP_DELAY[[#This Row],[UNSCH MTN]]&lt;&gt;"","Unscheduled"),"")</f>
        <v/>
      </c>
      <c r="G1672" s="26">
        <f>24*(DAY(EOMONTH(CHPP_DELAY[[#This Row],[DATE]],0)))</f>
        <v>744</v>
      </c>
      <c r="H1672" s="14">
        <v>0.85</v>
      </c>
      <c r="I1672" s="14">
        <v>0.9</v>
      </c>
      <c r="J1672" s="14"/>
      <c r="K1672" s="14"/>
      <c r="L1672" s="3"/>
      <c r="M1672" s="6"/>
      <c r="N1672" s="6"/>
      <c r="Q1672" s="19"/>
      <c r="AA1672" t="str" cm="1">
        <f t="array" ref="AA1672">_xlfn.IFS(AND(CHPP_DELAY[[#This Row],[Column1]]="",CHPP_DELAY[[#This Row],[Column2]]=""),"",CHPP_DELAY[[#This Row],[Column1]]&lt;&gt;"",CHPP_DELAY[[#This Row],[Column1]],CHPP_DELAY[[#This Row],[Column2]]&lt;&gt;"",CHPP_DELAY[[#This Row],[Column2]])</f>
        <v/>
      </c>
    </row>
    <row r="1673" spans="2:27" x14ac:dyDescent="0.25">
      <c r="B1673" s="7">
        <f>_xlfn.ISOWEEKNUM(CHPP_DELAY[[#This Row],[DATE]])</f>
        <v>52</v>
      </c>
      <c r="C1673" s="2" t="str">
        <f>UPPER(TEXT(MONTH(CHPP_DELAY[[#This Row],[DATE]])*29,"mmm"))</f>
        <v>JAN</v>
      </c>
      <c r="D1673" s="27">
        <f>YEAR(CHPP_DELAY[[#This Row],[DATE]])</f>
        <v>1900</v>
      </c>
      <c r="E1673" s="11">
        <f>(CHPP_DELAY[[#This Row],[START]]-CHPP_DELAY[[#This Row],[STOP]])*24</f>
        <v>0</v>
      </c>
      <c r="F1673" s="14" t="str" cm="1">
        <f t="array" ref="F1673">_xlfn.IFNA(_xlfn.IFS(CHPP_DELAY[[#This Row],[SCH MTN]]&lt;&gt;"","Scheduled",CHPP_DELAY[[#This Row],[UNSCH MTN]]&lt;&gt;"","Unscheduled"),"")</f>
        <v/>
      </c>
      <c r="G1673" s="26">
        <f>24*(DAY(EOMONTH(CHPP_DELAY[[#This Row],[DATE]],0)))</f>
        <v>744</v>
      </c>
      <c r="H1673" s="14">
        <v>0.85</v>
      </c>
      <c r="I1673" s="14">
        <v>0.9</v>
      </c>
      <c r="J1673" s="14"/>
      <c r="K1673" s="14"/>
      <c r="L1673" s="3"/>
      <c r="M1673" s="6"/>
      <c r="N1673" s="6"/>
      <c r="Q1673" s="19"/>
      <c r="AA1673" t="str" cm="1">
        <f t="array" ref="AA1673">_xlfn.IFS(AND(CHPP_DELAY[[#This Row],[Column1]]="",CHPP_DELAY[[#This Row],[Column2]]=""),"",CHPP_DELAY[[#This Row],[Column1]]&lt;&gt;"",CHPP_DELAY[[#This Row],[Column1]],CHPP_DELAY[[#This Row],[Column2]]&lt;&gt;"",CHPP_DELAY[[#This Row],[Column2]])</f>
        <v/>
      </c>
    </row>
    <row r="1674" spans="2:27" x14ac:dyDescent="0.25">
      <c r="B1674" s="7">
        <f>_xlfn.ISOWEEKNUM(CHPP_DELAY[[#This Row],[DATE]])</f>
        <v>52</v>
      </c>
      <c r="C1674" s="2" t="str">
        <f>UPPER(TEXT(MONTH(CHPP_DELAY[[#This Row],[DATE]])*29,"mmm"))</f>
        <v>JAN</v>
      </c>
      <c r="D1674" s="27">
        <f>YEAR(CHPP_DELAY[[#This Row],[DATE]])</f>
        <v>1900</v>
      </c>
      <c r="E1674" s="11">
        <f>(CHPP_DELAY[[#This Row],[START]]-CHPP_DELAY[[#This Row],[STOP]])*24</f>
        <v>0</v>
      </c>
      <c r="F1674" s="14" t="str" cm="1">
        <f t="array" ref="F1674">_xlfn.IFNA(_xlfn.IFS(CHPP_DELAY[[#This Row],[SCH MTN]]&lt;&gt;"","Scheduled",CHPP_DELAY[[#This Row],[UNSCH MTN]]&lt;&gt;"","Unscheduled"),"")</f>
        <v/>
      </c>
      <c r="G1674" s="26">
        <f>24*(DAY(EOMONTH(CHPP_DELAY[[#This Row],[DATE]],0)))</f>
        <v>744</v>
      </c>
      <c r="H1674" s="14">
        <v>0.85</v>
      </c>
      <c r="I1674" s="14">
        <v>0.9</v>
      </c>
      <c r="J1674" s="14"/>
      <c r="K1674" s="14"/>
      <c r="L1674" s="3"/>
      <c r="M1674" s="6"/>
      <c r="N1674" s="6"/>
      <c r="Q1674" s="19"/>
      <c r="AA1674" t="str" cm="1">
        <f t="array" ref="AA1674">_xlfn.IFS(AND(CHPP_DELAY[[#This Row],[Column1]]="",CHPP_DELAY[[#This Row],[Column2]]=""),"",CHPP_DELAY[[#This Row],[Column1]]&lt;&gt;"",CHPP_DELAY[[#This Row],[Column1]],CHPP_DELAY[[#This Row],[Column2]]&lt;&gt;"",CHPP_DELAY[[#This Row],[Column2]])</f>
        <v/>
      </c>
    </row>
    <row r="1675" spans="2:27" x14ac:dyDescent="0.25">
      <c r="B1675" s="7">
        <f>_xlfn.ISOWEEKNUM(CHPP_DELAY[[#This Row],[DATE]])</f>
        <v>52</v>
      </c>
      <c r="C1675" s="2" t="str">
        <f>UPPER(TEXT(MONTH(CHPP_DELAY[[#This Row],[DATE]])*29,"mmm"))</f>
        <v>JAN</v>
      </c>
      <c r="D1675" s="27">
        <f>YEAR(CHPP_DELAY[[#This Row],[DATE]])</f>
        <v>1900</v>
      </c>
      <c r="E1675" s="11">
        <f>(CHPP_DELAY[[#This Row],[START]]-CHPP_DELAY[[#This Row],[STOP]])*24</f>
        <v>0</v>
      </c>
      <c r="F1675" s="14" t="str" cm="1">
        <f t="array" ref="F1675">_xlfn.IFNA(_xlfn.IFS(CHPP_DELAY[[#This Row],[SCH MTN]]&lt;&gt;"","Scheduled",CHPP_DELAY[[#This Row],[UNSCH MTN]]&lt;&gt;"","Unscheduled"),"")</f>
        <v/>
      </c>
      <c r="G1675" s="26">
        <f>24*(DAY(EOMONTH(CHPP_DELAY[[#This Row],[DATE]],0)))</f>
        <v>744</v>
      </c>
      <c r="H1675" s="14">
        <v>0.85</v>
      </c>
      <c r="I1675" s="14">
        <v>0.9</v>
      </c>
      <c r="J1675" s="14"/>
      <c r="K1675" s="14"/>
      <c r="L1675" s="3"/>
      <c r="M1675" s="6"/>
      <c r="N1675" s="6"/>
      <c r="Q1675" s="19"/>
      <c r="AA1675" t="str" cm="1">
        <f t="array" ref="AA1675">_xlfn.IFS(AND(CHPP_DELAY[[#This Row],[Column1]]="",CHPP_DELAY[[#This Row],[Column2]]=""),"",CHPP_DELAY[[#This Row],[Column1]]&lt;&gt;"",CHPP_DELAY[[#This Row],[Column1]],CHPP_DELAY[[#This Row],[Column2]]&lt;&gt;"",CHPP_DELAY[[#This Row],[Column2]])</f>
        <v/>
      </c>
    </row>
    <row r="1676" spans="2:27" x14ac:dyDescent="0.25">
      <c r="B1676" s="7">
        <f>_xlfn.ISOWEEKNUM(CHPP_DELAY[[#This Row],[DATE]])</f>
        <v>52</v>
      </c>
      <c r="C1676" s="2" t="str">
        <f>UPPER(TEXT(MONTH(CHPP_DELAY[[#This Row],[DATE]])*29,"mmm"))</f>
        <v>JAN</v>
      </c>
      <c r="D1676" s="27">
        <f>YEAR(CHPP_DELAY[[#This Row],[DATE]])</f>
        <v>1900</v>
      </c>
      <c r="E1676" s="11">
        <f>(CHPP_DELAY[[#This Row],[START]]-CHPP_DELAY[[#This Row],[STOP]])*24</f>
        <v>0</v>
      </c>
      <c r="F1676" s="14" t="str" cm="1">
        <f t="array" ref="F1676">_xlfn.IFNA(_xlfn.IFS(CHPP_DELAY[[#This Row],[SCH MTN]]&lt;&gt;"","Scheduled",CHPP_DELAY[[#This Row],[UNSCH MTN]]&lt;&gt;"","Unscheduled"),"")</f>
        <v/>
      </c>
      <c r="G1676" s="26">
        <f>24*(DAY(EOMONTH(CHPP_DELAY[[#This Row],[DATE]],0)))</f>
        <v>744</v>
      </c>
      <c r="H1676" s="14">
        <v>0.85</v>
      </c>
      <c r="I1676" s="14">
        <v>0.9</v>
      </c>
      <c r="J1676" s="14"/>
      <c r="K1676" s="14"/>
      <c r="L1676" s="3"/>
      <c r="M1676" s="6"/>
      <c r="N1676" s="6"/>
      <c r="Q1676" s="19"/>
      <c r="AA1676" t="str" cm="1">
        <f t="array" ref="AA1676">_xlfn.IFS(AND(CHPP_DELAY[[#This Row],[Column1]]="",CHPP_DELAY[[#This Row],[Column2]]=""),"",CHPP_DELAY[[#This Row],[Column1]]&lt;&gt;"",CHPP_DELAY[[#This Row],[Column1]],CHPP_DELAY[[#This Row],[Column2]]&lt;&gt;"",CHPP_DELAY[[#This Row],[Column2]])</f>
        <v/>
      </c>
    </row>
    <row r="1677" spans="2:27" x14ac:dyDescent="0.25">
      <c r="B1677" s="7">
        <f>_xlfn.ISOWEEKNUM(CHPP_DELAY[[#This Row],[DATE]])</f>
        <v>52</v>
      </c>
      <c r="C1677" s="2" t="str">
        <f>UPPER(TEXT(MONTH(CHPP_DELAY[[#This Row],[DATE]])*29,"mmm"))</f>
        <v>JAN</v>
      </c>
      <c r="D1677" s="27">
        <f>YEAR(CHPP_DELAY[[#This Row],[DATE]])</f>
        <v>1900</v>
      </c>
      <c r="E1677" s="11">
        <f>(CHPP_DELAY[[#This Row],[START]]-CHPP_DELAY[[#This Row],[STOP]])*24</f>
        <v>0</v>
      </c>
      <c r="F1677" s="14" t="str" cm="1">
        <f t="array" ref="F1677">_xlfn.IFNA(_xlfn.IFS(CHPP_DELAY[[#This Row],[SCH MTN]]&lt;&gt;"","Scheduled",CHPP_DELAY[[#This Row],[UNSCH MTN]]&lt;&gt;"","Unscheduled"),"")</f>
        <v/>
      </c>
      <c r="G1677" s="26">
        <f>24*(DAY(EOMONTH(CHPP_DELAY[[#This Row],[DATE]],0)))</f>
        <v>744</v>
      </c>
      <c r="H1677" s="14">
        <v>0.85</v>
      </c>
      <c r="I1677" s="14">
        <v>0.9</v>
      </c>
      <c r="J1677" s="14"/>
      <c r="K1677" s="14"/>
      <c r="L1677" s="3"/>
      <c r="M1677" s="6"/>
      <c r="N1677" s="6"/>
      <c r="Q1677" s="19"/>
      <c r="AA1677" t="str" cm="1">
        <f t="array" ref="AA1677">_xlfn.IFS(AND(CHPP_DELAY[[#This Row],[Column1]]="",CHPP_DELAY[[#This Row],[Column2]]=""),"",CHPP_DELAY[[#This Row],[Column1]]&lt;&gt;"",CHPP_DELAY[[#This Row],[Column1]],CHPP_DELAY[[#This Row],[Column2]]&lt;&gt;"",CHPP_DELAY[[#This Row],[Column2]])</f>
        <v/>
      </c>
    </row>
    <row r="1678" spans="2:27" x14ac:dyDescent="0.25">
      <c r="B1678" s="7">
        <f>_xlfn.ISOWEEKNUM(CHPP_DELAY[[#This Row],[DATE]])</f>
        <v>52</v>
      </c>
      <c r="C1678" s="2" t="str">
        <f>UPPER(TEXT(MONTH(CHPP_DELAY[[#This Row],[DATE]])*29,"mmm"))</f>
        <v>JAN</v>
      </c>
      <c r="D1678" s="27">
        <f>YEAR(CHPP_DELAY[[#This Row],[DATE]])</f>
        <v>1900</v>
      </c>
      <c r="E1678" s="11">
        <f>(CHPP_DELAY[[#This Row],[START]]-CHPP_DELAY[[#This Row],[STOP]])*24</f>
        <v>0</v>
      </c>
      <c r="F1678" s="14" t="str" cm="1">
        <f t="array" ref="F1678">_xlfn.IFNA(_xlfn.IFS(CHPP_DELAY[[#This Row],[SCH MTN]]&lt;&gt;"","Scheduled",CHPP_DELAY[[#This Row],[UNSCH MTN]]&lt;&gt;"","Unscheduled"),"")</f>
        <v/>
      </c>
      <c r="G1678" s="26">
        <f>24*(DAY(EOMONTH(CHPP_DELAY[[#This Row],[DATE]],0)))</f>
        <v>744</v>
      </c>
      <c r="H1678" s="14">
        <v>0.85</v>
      </c>
      <c r="I1678" s="14">
        <v>0.9</v>
      </c>
      <c r="J1678" s="14"/>
      <c r="K1678" s="14"/>
      <c r="L1678" s="3"/>
      <c r="M1678" s="6"/>
      <c r="N1678" s="6"/>
      <c r="Q1678" s="19"/>
      <c r="AA1678" t="str" cm="1">
        <f t="array" ref="AA1678">_xlfn.IFS(AND(CHPP_DELAY[[#This Row],[Column1]]="",CHPP_DELAY[[#This Row],[Column2]]=""),"",CHPP_DELAY[[#This Row],[Column1]]&lt;&gt;"",CHPP_DELAY[[#This Row],[Column1]],CHPP_DELAY[[#This Row],[Column2]]&lt;&gt;"",CHPP_DELAY[[#This Row],[Column2]])</f>
        <v/>
      </c>
    </row>
    <row r="1679" spans="2:27" x14ac:dyDescent="0.25">
      <c r="B1679" s="7">
        <f>_xlfn.ISOWEEKNUM(CHPP_DELAY[[#This Row],[DATE]])</f>
        <v>52</v>
      </c>
      <c r="C1679" s="2" t="str">
        <f>UPPER(TEXT(MONTH(CHPP_DELAY[[#This Row],[DATE]])*29,"mmm"))</f>
        <v>JAN</v>
      </c>
      <c r="D1679" s="27">
        <f>YEAR(CHPP_DELAY[[#This Row],[DATE]])</f>
        <v>1900</v>
      </c>
      <c r="E1679" s="11">
        <f>(CHPP_DELAY[[#This Row],[START]]-CHPP_DELAY[[#This Row],[STOP]])*24</f>
        <v>0</v>
      </c>
      <c r="F1679" s="14" t="str" cm="1">
        <f t="array" ref="F1679">_xlfn.IFNA(_xlfn.IFS(CHPP_DELAY[[#This Row],[SCH MTN]]&lt;&gt;"","Scheduled",CHPP_DELAY[[#This Row],[UNSCH MTN]]&lt;&gt;"","Unscheduled"),"")</f>
        <v/>
      </c>
      <c r="G1679" s="26">
        <f>24*(DAY(EOMONTH(CHPP_DELAY[[#This Row],[DATE]],0)))</f>
        <v>744</v>
      </c>
      <c r="H1679" s="14">
        <v>0.85</v>
      </c>
      <c r="I1679" s="14">
        <v>0.9</v>
      </c>
      <c r="J1679" s="14"/>
      <c r="K1679" s="14"/>
      <c r="L1679" s="3"/>
      <c r="M1679" s="6"/>
      <c r="N1679" s="6"/>
      <c r="Q1679" s="19"/>
      <c r="AA1679" t="str" cm="1">
        <f t="array" ref="AA1679">_xlfn.IFS(AND(CHPP_DELAY[[#This Row],[Column1]]="",CHPP_DELAY[[#This Row],[Column2]]=""),"",CHPP_DELAY[[#This Row],[Column1]]&lt;&gt;"",CHPP_DELAY[[#This Row],[Column1]],CHPP_DELAY[[#This Row],[Column2]]&lt;&gt;"",CHPP_DELAY[[#This Row],[Column2]])</f>
        <v/>
      </c>
    </row>
    <row r="1680" spans="2:27" x14ac:dyDescent="0.25">
      <c r="B1680" s="7">
        <f>_xlfn.ISOWEEKNUM(CHPP_DELAY[[#This Row],[DATE]])</f>
        <v>52</v>
      </c>
      <c r="C1680" s="2" t="str">
        <f>UPPER(TEXT(MONTH(CHPP_DELAY[[#This Row],[DATE]])*29,"mmm"))</f>
        <v>JAN</v>
      </c>
      <c r="D1680" s="27">
        <f>YEAR(CHPP_DELAY[[#This Row],[DATE]])</f>
        <v>1900</v>
      </c>
      <c r="E1680" s="11">
        <f>(CHPP_DELAY[[#This Row],[START]]-CHPP_DELAY[[#This Row],[STOP]])*24</f>
        <v>0</v>
      </c>
      <c r="F1680" s="14" t="str" cm="1">
        <f t="array" ref="F1680">_xlfn.IFNA(_xlfn.IFS(CHPP_DELAY[[#This Row],[SCH MTN]]&lt;&gt;"","Scheduled",CHPP_DELAY[[#This Row],[UNSCH MTN]]&lt;&gt;"","Unscheduled"),"")</f>
        <v/>
      </c>
      <c r="G1680" s="26">
        <f>24*(DAY(EOMONTH(CHPP_DELAY[[#This Row],[DATE]],0)))</f>
        <v>744</v>
      </c>
      <c r="H1680" s="14">
        <v>0.85</v>
      </c>
      <c r="I1680" s="14">
        <v>0.9</v>
      </c>
      <c r="J1680" s="14"/>
      <c r="K1680" s="14"/>
      <c r="L1680" s="3"/>
      <c r="M1680" s="6"/>
      <c r="N1680" s="6"/>
      <c r="Q1680" s="19"/>
      <c r="AA1680" t="str" cm="1">
        <f t="array" ref="AA1680">_xlfn.IFS(AND(CHPP_DELAY[[#This Row],[Column1]]="",CHPP_DELAY[[#This Row],[Column2]]=""),"",CHPP_DELAY[[#This Row],[Column1]]&lt;&gt;"",CHPP_DELAY[[#This Row],[Column1]],CHPP_DELAY[[#This Row],[Column2]]&lt;&gt;"",CHPP_DELAY[[#This Row],[Column2]])</f>
        <v/>
      </c>
    </row>
    <row r="1681" spans="2:27" x14ac:dyDescent="0.25">
      <c r="B1681" s="7">
        <f>_xlfn.ISOWEEKNUM(CHPP_DELAY[[#This Row],[DATE]])</f>
        <v>52</v>
      </c>
      <c r="C1681" s="2" t="str">
        <f>UPPER(TEXT(MONTH(CHPP_DELAY[[#This Row],[DATE]])*29,"mmm"))</f>
        <v>JAN</v>
      </c>
      <c r="D1681" s="27">
        <f>YEAR(CHPP_DELAY[[#This Row],[DATE]])</f>
        <v>1900</v>
      </c>
      <c r="E1681" s="11">
        <f>(CHPP_DELAY[[#This Row],[START]]-CHPP_DELAY[[#This Row],[STOP]])*24</f>
        <v>0</v>
      </c>
      <c r="F1681" s="14" t="str" cm="1">
        <f t="array" ref="F1681">_xlfn.IFNA(_xlfn.IFS(CHPP_DELAY[[#This Row],[SCH MTN]]&lt;&gt;"","Scheduled",CHPP_DELAY[[#This Row],[UNSCH MTN]]&lt;&gt;"","Unscheduled"),"")</f>
        <v/>
      </c>
      <c r="G1681" s="26">
        <f>24*(DAY(EOMONTH(CHPP_DELAY[[#This Row],[DATE]],0)))</f>
        <v>744</v>
      </c>
      <c r="H1681" s="14">
        <v>0.85</v>
      </c>
      <c r="I1681" s="14">
        <v>0.9</v>
      </c>
      <c r="J1681" s="14"/>
      <c r="K1681" s="14"/>
      <c r="L1681" s="3"/>
      <c r="M1681" s="6"/>
      <c r="N1681" s="6"/>
      <c r="Q1681" s="19"/>
      <c r="AA1681" t="str" cm="1">
        <f t="array" ref="AA1681">_xlfn.IFS(AND(CHPP_DELAY[[#This Row],[Column1]]="",CHPP_DELAY[[#This Row],[Column2]]=""),"",CHPP_DELAY[[#This Row],[Column1]]&lt;&gt;"",CHPP_DELAY[[#This Row],[Column1]],CHPP_DELAY[[#This Row],[Column2]]&lt;&gt;"",CHPP_DELAY[[#This Row],[Column2]])</f>
        <v/>
      </c>
    </row>
    <row r="1682" spans="2:27" x14ac:dyDescent="0.25">
      <c r="B1682" s="7">
        <f>_xlfn.ISOWEEKNUM(CHPP_DELAY[[#This Row],[DATE]])</f>
        <v>52</v>
      </c>
      <c r="C1682" s="2" t="str">
        <f>UPPER(TEXT(MONTH(CHPP_DELAY[[#This Row],[DATE]])*29,"mmm"))</f>
        <v>JAN</v>
      </c>
      <c r="D1682" s="27">
        <f>YEAR(CHPP_DELAY[[#This Row],[DATE]])</f>
        <v>1900</v>
      </c>
      <c r="E1682" s="11">
        <f>(CHPP_DELAY[[#This Row],[START]]-CHPP_DELAY[[#This Row],[STOP]])*24</f>
        <v>0</v>
      </c>
      <c r="F1682" s="14" t="str" cm="1">
        <f t="array" ref="F1682">_xlfn.IFNA(_xlfn.IFS(CHPP_DELAY[[#This Row],[SCH MTN]]&lt;&gt;"","Scheduled",CHPP_DELAY[[#This Row],[UNSCH MTN]]&lt;&gt;"","Unscheduled"),"")</f>
        <v/>
      </c>
      <c r="G1682" s="26">
        <f>24*(DAY(EOMONTH(CHPP_DELAY[[#This Row],[DATE]],0)))</f>
        <v>744</v>
      </c>
      <c r="H1682" s="14">
        <v>0.85</v>
      </c>
      <c r="I1682" s="14">
        <v>0.9</v>
      </c>
      <c r="J1682" s="14"/>
      <c r="K1682" s="14"/>
      <c r="L1682" s="3"/>
      <c r="M1682" s="6"/>
      <c r="N1682" s="6"/>
      <c r="Q1682" s="19"/>
      <c r="AA1682" t="str" cm="1">
        <f t="array" ref="AA1682">_xlfn.IFS(AND(CHPP_DELAY[[#This Row],[Column1]]="",CHPP_DELAY[[#This Row],[Column2]]=""),"",CHPP_DELAY[[#This Row],[Column1]]&lt;&gt;"",CHPP_DELAY[[#This Row],[Column1]],CHPP_DELAY[[#This Row],[Column2]]&lt;&gt;"",CHPP_DELAY[[#This Row],[Column2]])</f>
        <v/>
      </c>
    </row>
    <row r="1683" spans="2:27" x14ac:dyDescent="0.25">
      <c r="B1683" s="7">
        <f>_xlfn.ISOWEEKNUM(CHPP_DELAY[[#This Row],[DATE]])</f>
        <v>52</v>
      </c>
      <c r="C1683" s="2" t="str">
        <f>UPPER(TEXT(MONTH(CHPP_DELAY[[#This Row],[DATE]])*29,"mmm"))</f>
        <v>JAN</v>
      </c>
      <c r="D1683" s="27">
        <f>YEAR(CHPP_DELAY[[#This Row],[DATE]])</f>
        <v>1900</v>
      </c>
      <c r="E1683" s="11">
        <f>(CHPP_DELAY[[#This Row],[START]]-CHPP_DELAY[[#This Row],[STOP]])*24</f>
        <v>0</v>
      </c>
      <c r="F1683" s="14" t="str" cm="1">
        <f t="array" ref="F1683">_xlfn.IFNA(_xlfn.IFS(CHPP_DELAY[[#This Row],[SCH MTN]]&lt;&gt;"","Scheduled",CHPP_DELAY[[#This Row],[UNSCH MTN]]&lt;&gt;"","Unscheduled"),"")</f>
        <v/>
      </c>
      <c r="G1683" s="26">
        <f>24*(DAY(EOMONTH(CHPP_DELAY[[#This Row],[DATE]],0)))</f>
        <v>744</v>
      </c>
      <c r="H1683" s="14">
        <v>0.85</v>
      </c>
      <c r="I1683" s="14">
        <v>0.9</v>
      </c>
      <c r="J1683" s="14"/>
      <c r="K1683" s="14"/>
      <c r="L1683" s="3"/>
      <c r="M1683" s="6"/>
      <c r="N1683" s="6"/>
      <c r="Q1683" s="19"/>
      <c r="AA1683" t="str" cm="1">
        <f t="array" ref="AA1683">_xlfn.IFS(AND(CHPP_DELAY[[#This Row],[Column1]]="",CHPP_DELAY[[#This Row],[Column2]]=""),"",CHPP_DELAY[[#This Row],[Column1]]&lt;&gt;"",CHPP_DELAY[[#This Row],[Column1]],CHPP_DELAY[[#This Row],[Column2]]&lt;&gt;"",CHPP_DELAY[[#This Row],[Column2]])</f>
        <v/>
      </c>
    </row>
    <row r="1684" spans="2:27" x14ac:dyDescent="0.25">
      <c r="B1684" s="7">
        <f>_xlfn.ISOWEEKNUM(CHPP_DELAY[[#This Row],[DATE]])</f>
        <v>52</v>
      </c>
      <c r="C1684" s="2" t="str">
        <f>UPPER(TEXT(MONTH(CHPP_DELAY[[#This Row],[DATE]])*29,"mmm"))</f>
        <v>JAN</v>
      </c>
      <c r="D1684" s="27">
        <f>YEAR(CHPP_DELAY[[#This Row],[DATE]])</f>
        <v>1900</v>
      </c>
      <c r="E1684" s="11">
        <f>(CHPP_DELAY[[#This Row],[START]]-CHPP_DELAY[[#This Row],[STOP]])*24</f>
        <v>0</v>
      </c>
      <c r="F1684" s="14" t="str" cm="1">
        <f t="array" ref="F1684">_xlfn.IFNA(_xlfn.IFS(CHPP_DELAY[[#This Row],[SCH MTN]]&lt;&gt;"","Scheduled",CHPP_DELAY[[#This Row],[UNSCH MTN]]&lt;&gt;"","Unscheduled"),"")</f>
        <v/>
      </c>
      <c r="G1684" s="26">
        <f>24*(DAY(EOMONTH(CHPP_DELAY[[#This Row],[DATE]],0)))</f>
        <v>744</v>
      </c>
      <c r="H1684" s="14">
        <v>0.85</v>
      </c>
      <c r="I1684" s="14">
        <v>0.9</v>
      </c>
      <c r="J1684" s="14"/>
      <c r="K1684" s="14"/>
      <c r="L1684" s="3"/>
      <c r="M1684" s="6"/>
      <c r="N1684" s="6"/>
      <c r="Q1684" s="19"/>
      <c r="AA1684" t="str" cm="1">
        <f t="array" ref="AA1684">_xlfn.IFS(AND(CHPP_DELAY[[#This Row],[Column1]]="",CHPP_DELAY[[#This Row],[Column2]]=""),"",CHPP_DELAY[[#This Row],[Column1]]&lt;&gt;"",CHPP_DELAY[[#This Row],[Column1]],CHPP_DELAY[[#This Row],[Column2]]&lt;&gt;"",CHPP_DELAY[[#This Row],[Column2]])</f>
        <v/>
      </c>
    </row>
    <row r="1685" spans="2:27" x14ac:dyDescent="0.25">
      <c r="B1685" s="7">
        <f>_xlfn.ISOWEEKNUM(CHPP_DELAY[[#This Row],[DATE]])</f>
        <v>52</v>
      </c>
      <c r="C1685" s="2" t="str">
        <f>UPPER(TEXT(MONTH(CHPP_DELAY[[#This Row],[DATE]])*29,"mmm"))</f>
        <v>JAN</v>
      </c>
      <c r="D1685" s="27">
        <f>YEAR(CHPP_DELAY[[#This Row],[DATE]])</f>
        <v>1900</v>
      </c>
      <c r="E1685" s="11">
        <f>(CHPP_DELAY[[#This Row],[START]]-CHPP_DELAY[[#This Row],[STOP]])*24</f>
        <v>0</v>
      </c>
      <c r="F1685" s="14" t="str" cm="1">
        <f t="array" ref="F1685">_xlfn.IFNA(_xlfn.IFS(CHPP_DELAY[[#This Row],[SCH MTN]]&lt;&gt;"","Scheduled",CHPP_DELAY[[#This Row],[UNSCH MTN]]&lt;&gt;"","Unscheduled"),"")</f>
        <v/>
      </c>
      <c r="G1685" s="26">
        <f>24*(DAY(EOMONTH(CHPP_DELAY[[#This Row],[DATE]],0)))</f>
        <v>744</v>
      </c>
      <c r="H1685" s="14">
        <v>0.85</v>
      </c>
      <c r="I1685" s="14">
        <v>0.9</v>
      </c>
      <c r="J1685" s="14"/>
      <c r="K1685" s="14"/>
      <c r="L1685" s="3"/>
      <c r="M1685" s="6"/>
      <c r="N1685" s="6"/>
      <c r="Q1685" s="19"/>
      <c r="AA1685" t="str" cm="1">
        <f t="array" ref="AA1685">_xlfn.IFS(AND(CHPP_DELAY[[#This Row],[Column1]]="",CHPP_DELAY[[#This Row],[Column2]]=""),"",CHPP_DELAY[[#This Row],[Column1]]&lt;&gt;"",CHPP_DELAY[[#This Row],[Column1]],CHPP_DELAY[[#This Row],[Column2]]&lt;&gt;"",CHPP_DELAY[[#This Row],[Column2]])</f>
        <v/>
      </c>
    </row>
    <row r="1686" spans="2:27" x14ac:dyDescent="0.25">
      <c r="B1686" s="7">
        <f>_xlfn.ISOWEEKNUM(CHPP_DELAY[[#This Row],[DATE]])</f>
        <v>52</v>
      </c>
      <c r="C1686" s="2" t="str">
        <f>UPPER(TEXT(MONTH(CHPP_DELAY[[#This Row],[DATE]])*29,"mmm"))</f>
        <v>JAN</v>
      </c>
      <c r="D1686" s="27">
        <f>YEAR(CHPP_DELAY[[#This Row],[DATE]])</f>
        <v>1900</v>
      </c>
      <c r="E1686" s="11">
        <f>(CHPP_DELAY[[#This Row],[START]]-CHPP_DELAY[[#This Row],[STOP]])*24</f>
        <v>0</v>
      </c>
      <c r="F1686" s="14" t="str" cm="1">
        <f t="array" ref="F1686">_xlfn.IFNA(_xlfn.IFS(CHPP_DELAY[[#This Row],[SCH MTN]]&lt;&gt;"","Scheduled",CHPP_DELAY[[#This Row],[UNSCH MTN]]&lt;&gt;"","Unscheduled"),"")</f>
        <v/>
      </c>
      <c r="G1686" s="26">
        <f>24*(DAY(EOMONTH(CHPP_DELAY[[#This Row],[DATE]],0)))</f>
        <v>744</v>
      </c>
      <c r="H1686" s="14">
        <v>0.85</v>
      </c>
      <c r="I1686" s="14">
        <v>0.9</v>
      </c>
      <c r="J1686" s="14"/>
      <c r="K1686" s="14"/>
      <c r="L1686" s="3"/>
      <c r="M1686" s="6"/>
      <c r="N1686" s="6"/>
      <c r="Q1686" s="19"/>
      <c r="AA1686" t="str" cm="1">
        <f t="array" ref="AA1686">_xlfn.IFS(AND(CHPP_DELAY[[#This Row],[Column1]]="",CHPP_DELAY[[#This Row],[Column2]]=""),"",CHPP_DELAY[[#This Row],[Column1]]&lt;&gt;"",CHPP_DELAY[[#This Row],[Column1]],CHPP_DELAY[[#This Row],[Column2]]&lt;&gt;"",CHPP_DELAY[[#This Row],[Column2]])</f>
        <v/>
      </c>
    </row>
    <row r="1687" spans="2:27" x14ac:dyDescent="0.25">
      <c r="B1687" s="7">
        <f>_xlfn.ISOWEEKNUM(CHPP_DELAY[[#This Row],[DATE]])</f>
        <v>52</v>
      </c>
      <c r="C1687" s="2" t="str">
        <f>UPPER(TEXT(MONTH(CHPP_DELAY[[#This Row],[DATE]])*29,"mmm"))</f>
        <v>JAN</v>
      </c>
      <c r="D1687" s="27">
        <f>YEAR(CHPP_DELAY[[#This Row],[DATE]])</f>
        <v>1900</v>
      </c>
      <c r="E1687" s="11">
        <f>(CHPP_DELAY[[#This Row],[START]]-CHPP_DELAY[[#This Row],[STOP]])*24</f>
        <v>0</v>
      </c>
      <c r="F1687" s="14" t="str" cm="1">
        <f t="array" ref="F1687">_xlfn.IFNA(_xlfn.IFS(CHPP_DELAY[[#This Row],[SCH MTN]]&lt;&gt;"","Scheduled",CHPP_DELAY[[#This Row],[UNSCH MTN]]&lt;&gt;"","Unscheduled"),"")</f>
        <v/>
      </c>
      <c r="G1687" s="26">
        <f>24*(DAY(EOMONTH(CHPP_DELAY[[#This Row],[DATE]],0)))</f>
        <v>744</v>
      </c>
      <c r="H1687" s="14">
        <v>0.85</v>
      </c>
      <c r="I1687" s="14">
        <v>0.9</v>
      </c>
      <c r="J1687" s="14"/>
      <c r="K1687" s="14"/>
      <c r="L1687" s="3"/>
      <c r="M1687" s="6"/>
      <c r="N1687" s="6"/>
      <c r="Q1687" s="19"/>
      <c r="AA1687" t="str" cm="1">
        <f t="array" ref="AA1687">_xlfn.IFS(AND(CHPP_DELAY[[#This Row],[Column1]]="",CHPP_DELAY[[#This Row],[Column2]]=""),"",CHPP_DELAY[[#This Row],[Column1]]&lt;&gt;"",CHPP_DELAY[[#This Row],[Column1]],CHPP_DELAY[[#This Row],[Column2]]&lt;&gt;"",CHPP_DELAY[[#This Row],[Column2]])</f>
        <v/>
      </c>
    </row>
    <row r="1688" spans="2:27" x14ac:dyDescent="0.25">
      <c r="B1688" s="7">
        <f>_xlfn.ISOWEEKNUM(CHPP_DELAY[[#This Row],[DATE]])</f>
        <v>52</v>
      </c>
      <c r="C1688" s="2" t="str">
        <f>UPPER(TEXT(MONTH(CHPP_DELAY[[#This Row],[DATE]])*29,"mmm"))</f>
        <v>JAN</v>
      </c>
      <c r="D1688" s="27">
        <f>YEAR(CHPP_DELAY[[#This Row],[DATE]])</f>
        <v>1900</v>
      </c>
      <c r="E1688" s="11">
        <f>(CHPP_DELAY[[#This Row],[START]]-CHPP_DELAY[[#This Row],[STOP]])*24</f>
        <v>0</v>
      </c>
      <c r="F1688" s="14" t="str" cm="1">
        <f t="array" ref="F1688">_xlfn.IFNA(_xlfn.IFS(CHPP_DELAY[[#This Row],[SCH MTN]]&lt;&gt;"","Scheduled",CHPP_DELAY[[#This Row],[UNSCH MTN]]&lt;&gt;"","Unscheduled"),"")</f>
        <v/>
      </c>
      <c r="G1688" s="26">
        <f>24*(DAY(EOMONTH(CHPP_DELAY[[#This Row],[DATE]],0)))</f>
        <v>744</v>
      </c>
      <c r="H1688" s="14">
        <v>0.85</v>
      </c>
      <c r="I1688" s="14">
        <v>0.9</v>
      </c>
      <c r="J1688" s="14"/>
      <c r="K1688" s="14"/>
      <c r="L1688" s="3"/>
      <c r="M1688" s="6"/>
      <c r="N1688" s="6"/>
      <c r="Q1688" s="19"/>
      <c r="AA1688" t="str" cm="1">
        <f t="array" ref="AA1688">_xlfn.IFS(AND(CHPP_DELAY[[#This Row],[Column1]]="",CHPP_DELAY[[#This Row],[Column2]]=""),"",CHPP_DELAY[[#This Row],[Column1]]&lt;&gt;"",CHPP_DELAY[[#This Row],[Column1]],CHPP_DELAY[[#This Row],[Column2]]&lt;&gt;"",CHPP_DELAY[[#This Row],[Column2]])</f>
        <v/>
      </c>
    </row>
    <row r="1689" spans="2:27" x14ac:dyDescent="0.25">
      <c r="B1689" s="7">
        <f>_xlfn.ISOWEEKNUM(CHPP_DELAY[[#This Row],[DATE]])</f>
        <v>52</v>
      </c>
      <c r="C1689" s="2" t="str">
        <f>UPPER(TEXT(MONTH(CHPP_DELAY[[#This Row],[DATE]])*29,"mmm"))</f>
        <v>JAN</v>
      </c>
      <c r="D1689" s="27">
        <f>YEAR(CHPP_DELAY[[#This Row],[DATE]])</f>
        <v>1900</v>
      </c>
      <c r="E1689" s="11">
        <f>(CHPP_DELAY[[#This Row],[START]]-CHPP_DELAY[[#This Row],[STOP]])*24</f>
        <v>0</v>
      </c>
      <c r="F1689" s="14" t="str" cm="1">
        <f t="array" ref="F1689">_xlfn.IFNA(_xlfn.IFS(CHPP_DELAY[[#This Row],[SCH MTN]]&lt;&gt;"","Scheduled",CHPP_DELAY[[#This Row],[UNSCH MTN]]&lt;&gt;"","Unscheduled"),"")</f>
        <v/>
      </c>
      <c r="G1689" s="26">
        <f>24*(DAY(EOMONTH(CHPP_DELAY[[#This Row],[DATE]],0)))</f>
        <v>744</v>
      </c>
      <c r="H1689" s="14">
        <v>0.85</v>
      </c>
      <c r="I1689" s="14">
        <v>0.9</v>
      </c>
      <c r="J1689" s="14"/>
      <c r="K1689" s="14"/>
      <c r="L1689" s="3"/>
      <c r="M1689" s="6"/>
      <c r="N1689" s="6"/>
      <c r="Q1689" s="19"/>
      <c r="AA1689" t="str" cm="1">
        <f t="array" ref="AA1689">_xlfn.IFS(AND(CHPP_DELAY[[#This Row],[Column1]]="",CHPP_DELAY[[#This Row],[Column2]]=""),"",CHPP_DELAY[[#This Row],[Column1]]&lt;&gt;"",CHPP_DELAY[[#This Row],[Column1]],CHPP_DELAY[[#This Row],[Column2]]&lt;&gt;"",CHPP_DELAY[[#This Row],[Column2]])</f>
        <v/>
      </c>
    </row>
    <row r="1690" spans="2:27" x14ac:dyDescent="0.25">
      <c r="B1690" s="7">
        <f>_xlfn.ISOWEEKNUM(CHPP_DELAY[[#This Row],[DATE]])</f>
        <v>52</v>
      </c>
      <c r="C1690" s="2" t="str">
        <f>UPPER(TEXT(MONTH(CHPP_DELAY[[#This Row],[DATE]])*29,"mmm"))</f>
        <v>JAN</v>
      </c>
      <c r="D1690" s="27">
        <f>YEAR(CHPP_DELAY[[#This Row],[DATE]])</f>
        <v>1900</v>
      </c>
      <c r="E1690" s="11">
        <f>(CHPP_DELAY[[#This Row],[START]]-CHPP_DELAY[[#This Row],[STOP]])*24</f>
        <v>0</v>
      </c>
      <c r="F1690" s="14" t="str" cm="1">
        <f t="array" ref="F1690">_xlfn.IFNA(_xlfn.IFS(CHPP_DELAY[[#This Row],[SCH MTN]]&lt;&gt;"","Scheduled",CHPP_DELAY[[#This Row],[UNSCH MTN]]&lt;&gt;"","Unscheduled"),"")</f>
        <v/>
      </c>
      <c r="G1690" s="26">
        <f>24*(DAY(EOMONTH(CHPP_DELAY[[#This Row],[DATE]],0)))</f>
        <v>744</v>
      </c>
      <c r="H1690" s="14">
        <v>0.85</v>
      </c>
      <c r="I1690" s="14">
        <v>0.9</v>
      </c>
      <c r="J1690" s="14"/>
      <c r="K1690" s="14"/>
      <c r="L1690" s="3"/>
      <c r="M1690" s="6"/>
      <c r="N1690" s="6"/>
      <c r="Q1690" s="19"/>
      <c r="AA1690" t="str" cm="1">
        <f t="array" ref="AA1690">_xlfn.IFS(AND(CHPP_DELAY[[#This Row],[Column1]]="",CHPP_DELAY[[#This Row],[Column2]]=""),"",CHPP_DELAY[[#This Row],[Column1]]&lt;&gt;"",CHPP_DELAY[[#This Row],[Column1]],CHPP_DELAY[[#This Row],[Column2]]&lt;&gt;"",CHPP_DELAY[[#This Row],[Column2]])</f>
        <v/>
      </c>
    </row>
    <row r="1691" spans="2:27" x14ac:dyDescent="0.25">
      <c r="B1691" s="7">
        <f>_xlfn.ISOWEEKNUM(CHPP_DELAY[[#This Row],[DATE]])</f>
        <v>52</v>
      </c>
      <c r="C1691" s="2" t="str">
        <f>UPPER(TEXT(MONTH(CHPP_DELAY[[#This Row],[DATE]])*29,"mmm"))</f>
        <v>JAN</v>
      </c>
      <c r="D1691" s="27">
        <f>YEAR(CHPP_DELAY[[#This Row],[DATE]])</f>
        <v>1900</v>
      </c>
      <c r="E1691" s="11">
        <f>(CHPP_DELAY[[#This Row],[START]]-CHPP_DELAY[[#This Row],[STOP]])*24</f>
        <v>0</v>
      </c>
      <c r="F1691" s="14" t="str" cm="1">
        <f t="array" ref="F1691">_xlfn.IFNA(_xlfn.IFS(CHPP_DELAY[[#This Row],[SCH MTN]]&lt;&gt;"","Scheduled",CHPP_DELAY[[#This Row],[UNSCH MTN]]&lt;&gt;"","Unscheduled"),"")</f>
        <v/>
      </c>
      <c r="G1691" s="26">
        <f>24*(DAY(EOMONTH(CHPP_DELAY[[#This Row],[DATE]],0)))</f>
        <v>744</v>
      </c>
      <c r="H1691" s="14">
        <v>0.85</v>
      </c>
      <c r="I1691" s="14">
        <v>0.9</v>
      </c>
      <c r="J1691" s="14"/>
      <c r="K1691" s="14"/>
      <c r="L1691" s="3"/>
      <c r="M1691" s="6"/>
      <c r="N1691" s="6"/>
      <c r="Q1691" s="19"/>
      <c r="AA1691" t="str" cm="1">
        <f t="array" ref="AA1691">_xlfn.IFS(AND(CHPP_DELAY[[#This Row],[Column1]]="",CHPP_DELAY[[#This Row],[Column2]]=""),"",CHPP_DELAY[[#This Row],[Column1]]&lt;&gt;"",CHPP_DELAY[[#This Row],[Column1]],CHPP_DELAY[[#This Row],[Column2]]&lt;&gt;"",CHPP_DELAY[[#This Row],[Column2]])</f>
        <v/>
      </c>
    </row>
    <row r="1692" spans="2:27" x14ac:dyDescent="0.25">
      <c r="B1692" s="7">
        <f>_xlfn.ISOWEEKNUM(CHPP_DELAY[[#This Row],[DATE]])</f>
        <v>52</v>
      </c>
      <c r="C1692" s="2" t="str">
        <f>UPPER(TEXT(MONTH(CHPP_DELAY[[#This Row],[DATE]])*29,"mmm"))</f>
        <v>JAN</v>
      </c>
      <c r="D1692" s="27">
        <f>YEAR(CHPP_DELAY[[#This Row],[DATE]])</f>
        <v>1900</v>
      </c>
      <c r="E1692" s="11">
        <f>(CHPP_DELAY[[#This Row],[START]]-CHPP_DELAY[[#This Row],[STOP]])*24</f>
        <v>0</v>
      </c>
      <c r="F1692" s="14" t="str" cm="1">
        <f t="array" ref="F1692">_xlfn.IFNA(_xlfn.IFS(CHPP_DELAY[[#This Row],[SCH MTN]]&lt;&gt;"","Scheduled",CHPP_DELAY[[#This Row],[UNSCH MTN]]&lt;&gt;"","Unscheduled"),"")</f>
        <v/>
      </c>
      <c r="G1692" s="26">
        <f>24*(DAY(EOMONTH(CHPP_DELAY[[#This Row],[DATE]],0)))</f>
        <v>744</v>
      </c>
      <c r="H1692" s="14">
        <v>0.85</v>
      </c>
      <c r="I1692" s="14">
        <v>0.9</v>
      </c>
      <c r="J1692" s="14"/>
      <c r="K1692" s="14"/>
      <c r="L1692" s="3"/>
      <c r="M1692" s="6"/>
      <c r="N1692" s="6"/>
      <c r="Q1692" s="19"/>
      <c r="AA1692" t="str" cm="1">
        <f t="array" ref="AA1692">_xlfn.IFS(AND(CHPP_DELAY[[#This Row],[Column1]]="",CHPP_DELAY[[#This Row],[Column2]]=""),"",CHPP_DELAY[[#This Row],[Column1]]&lt;&gt;"",CHPP_DELAY[[#This Row],[Column1]],CHPP_DELAY[[#This Row],[Column2]]&lt;&gt;"",CHPP_DELAY[[#This Row],[Column2]])</f>
        <v/>
      </c>
    </row>
    <row r="1693" spans="2:27" x14ac:dyDescent="0.25">
      <c r="B1693" s="7">
        <f>_xlfn.ISOWEEKNUM(CHPP_DELAY[[#This Row],[DATE]])</f>
        <v>52</v>
      </c>
      <c r="C1693" s="2" t="str">
        <f>UPPER(TEXT(MONTH(CHPP_DELAY[[#This Row],[DATE]])*29,"mmm"))</f>
        <v>JAN</v>
      </c>
      <c r="D1693" s="27">
        <f>YEAR(CHPP_DELAY[[#This Row],[DATE]])</f>
        <v>1900</v>
      </c>
      <c r="E1693" s="11">
        <f>(CHPP_DELAY[[#This Row],[START]]-CHPP_DELAY[[#This Row],[STOP]])*24</f>
        <v>0</v>
      </c>
      <c r="F1693" s="14" t="str" cm="1">
        <f t="array" ref="F1693">_xlfn.IFNA(_xlfn.IFS(CHPP_DELAY[[#This Row],[SCH MTN]]&lt;&gt;"","Scheduled",CHPP_DELAY[[#This Row],[UNSCH MTN]]&lt;&gt;"","Unscheduled"),"")</f>
        <v/>
      </c>
      <c r="G1693" s="26">
        <f>24*(DAY(EOMONTH(CHPP_DELAY[[#This Row],[DATE]],0)))</f>
        <v>744</v>
      </c>
      <c r="H1693" s="14">
        <v>0.85</v>
      </c>
      <c r="I1693" s="14">
        <v>0.9</v>
      </c>
      <c r="J1693" s="14"/>
      <c r="K1693" s="14"/>
      <c r="L1693" s="3"/>
      <c r="M1693" s="6"/>
      <c r="N1693" s="6"/>
      <c r="Q1693" s="19"/>
      <c r="AA1693" t="str" cm="1">
        <f t="array" ref="AA1693">_xlfn.IFS(AND(CHPP_DELAY[[#This Row],[Column1]]="",CHPP_DELAY[[#This Row],[Column2]]=""),"",CHPP_DELAY[[#This Row],[Column1]]&lt;&gt;"",CHPP_DELAY[[#This Row],[Column1]],CHPP_DELAY[[#This Row],[Column2]]&lt;&gt;"",CHPP_DELAY[[#This Row],[Column2]])</f>
        <v/>
      </c>
    </row>
    <row r="1694" spans="2:27" x14ac:dyDescent="0.25">
      <c r="B1694" s="7">
        <f>_xlfn.ISOWEEKNUM(CHPP_DELAY[[#This Row],[DATE]])</f>
        <v>52</v>
      </c>
      <c r="C1694" s="2" t="str">
        <f>UPPER(TEXT(MONTH(CHPP_DELAY[[#This Row],[DATE]])*29,"mmm"))</f>
        <v>JAN</v>
      </c>
      <c r="D1694" s="27">
        <f>YEAR(CHPP_DELAY[[#This Row],[DATE]])</f>
        <v>1900</v>
      </c>
      <c r="E1694" s="11">
        <f>(CHPP_DELAY[[#This Row],[START]]-CHPP_DELAY[[#This Row],[STOP]])*24</f>
        <v>0</v>
      </c>
      <c r="F1694" s="14" t="str" cm="1">
        <f t="array" ref="F1694">_xlfn.IFNA(_xlfn.IFS(CHPP_DELAY[[#This Row],[SCH MTN]]&lt;&gt;"","Scheduled",CHPP_DELAY[[#This Row],[UNSCH MTN]]&lt;&gt;"","Unscheduled"),"")</f>
        <v/>
      </c>
      <c r="G1694" s="26">
        <f>24*(DAY(EOMONTH(CHPP_DELAY[[#This Row],[DATE]],0)))</f>
        <v>744</v>
      </c>
      <c r="H1694" s="14">
        <v>0.85</v>
      </c>
      <c r="I1694" s="14">
        <v>0.9</v>
      </c>
      <c r="J1694" s="14"/>
      <c r="K1694" s="14"/>
      <c r="L1694" s="3"/>
      <c r="M1694" s="6"/>
      <c r="N1694" s="6"/>
      <c r="Q1694" s="19"/>
      <c r="AA1694" t="str" cm="1">
        <f t="array" ref="AA1694">_xlfn.IFS(AND(CHPP_DELAY[[#This Row],[Column1]]="",CHPP_DELAY[[#This Row],[Column2]]=""),"",CHPP_DELAY[[#This Row],[Column1]]&lt;&gt;"",CHPP_DELAY[[#This Row],[Column1]],CHPP_DELAY[[#This Row],[Column2]]&lt;&gt;"",CHPP_DELAY[[#This Row],[Column2]])</f>
        <v/>
      </c>
    </row>
    <row r="1695" spans="2:27" x14ac:dyDescent="0.25">
      <c r="B1695" s="7">
        <f>_xlfn.ISOWEEKNUM(CHPP_DELAY[[#This Row],[DATE]])</f>
        <v>52</v>
      </c>
      <c r="C1695" s="2" t="str">
        <f>UPPER(TEXT(MONTH(CHPP_DELAY[[#This Row],[DATE]])*29,"mmm"))</f>
        <v>JAN</v>
      </c>
      <c r="D1695" s="27">
        <f>YEAR(CHPP_DELAY[[#This Row],[DATE]])</f>
        <v>1900</v>
      </c>
      <c r="E1695" s="11">
        <f>(CHPP_DELAY[[#This Row],[START]]-CHPP_DELAY[[#This Row],[STOP]])*24</f>
        <v>0</v>
      </c>
      <c r="F1695" s="14" t="str" cm="1">
        <f t="array" ref="F1695">_xlfn.IFNA(_xlfn.IFS(CHPP_DELAY[[#This Row],[SCH MTN]]&lt;&gt;"","Scheduled",CHPP_DELAY[[#This Row],[UNSCH MTN]]&lt;&gt;"","Unscheduled"),"")</f>
        <v/>
      </c>
      <c r="G1695" s="26">
        <f>24*(DAY(EOMONTH(CHPP_DELAY[[#This Row],[DATE]],0)))</f>
        <v>744</v>
      </c>
      <c r="H1695" s="14">
        <v>0.85</v>
      </c>
      <c r="I1695" s="14">
        <v>0.9</v>
      </c>
      <c r="J1695" s="14"/>
      <c r="K1695" s="14"/>
      <c r="L1695" s="3"/>
      <c r="M1695" s="6"/>
      <c r="N1695" s="6"/>
      <c r="Q1695" s="19"/>
      <c r="AA1695" t="str" cm="1">
        <f t="array" ref="AA1695">_xlfn.IFS(AND(CHPP_DELAY[[#This Row],[Column1]]="",CHPP_DELAY[[#This Row],[Column2]]=""),"",CHPP_DELAY[[#This Row],[Column1]]&lt;&gt;"",CHPP_DELAY[[#This Row],[Column1]],CHPP_DELAY[[#This Row],[Column2]]&lt;&gt;"",CHPP_DELAY[[#This Row],[Column2]])</f>
        <v/>
      </c>
    </row>
    <row r="1696" spans="2:27" x14ac:dyDescent="0.25">
      <c r="B1696" s="7">
        <f>_xlfn.ISOWEEKNUM(CHPP_DELAY[[#This Row],[DATE]])</f>
        <v>52</v>
      </c>
      <c r="C1696" s="2" t="str">
        <f>UPPER(TEXT(MONTH(CHPP_DELAY[[#This Row],[DATE]])*29,"mmm"))</f>
        <v>JAN</v>
      </c>
      <c r="D1696" s="27">
        <f>YEAR(CHPP_DELAY[[#This Row],[DATE]])</f>
        <v>1900</v>
      </c>
      <c r="E1696" s="11">
        <f>(CHPP_DELAY[[#This Row],[START]]-CHPP_DELAY[[#This Row],[STOP]])*24</f>
        <v>0</v>
      </c>
      <c r="F1696" s="14" t="str" cm="1">
        <f t="array" ref="F1696">_xlfn.IFNA(_xlfn.IFS(CHPP_DELAY[[#This Row],[SCH MTN]]&lt;&gt;"","Scheduled",CHPP_DELAY[[#This Row],[UNSCH MTN]]&lt;&gt;"","Unscheduled"),"")</f>
        <v/>
      </c>
      <c r="G1696" s="26">
        <f>24*(DAY(EOMONTH(CHPP_DELAY[[#This Row],[DATE]],0)))</f>
        <v>744</v>
      </c>
      <c r="H1696" s="14">
        <v>0.85</v>
      </c>
      <c r="I1696" s="14">
        <v>0.9</v>
      </c>
      <c r="J1696" s="14"/>
      <c r="K1696" s="14"/>
      <c r="L1696" s="3"/>
      <c r="M1696" s="6"/>
      <c r="N1696" s="6"/>
      <c r="Q1696" s="19"/>
      <c r="AA1696" t="str" cm="1">
        <f t="array" ref="AA1696">_xlfn.IFS(AND(CHPP_DELAY[[#This Row],[Column1]]="",CHPP_DELAY[[#This Row],[Column2]]=""),"",CHPP_DELAY[[#This Row],[Column1]]&lt;&gt;"",CHPP_DELAY[[#This Row],[Column1]],CHPP_DELAY[[#This Row],[Column2]]&lt;&gt;"",CHPP_DELAY[[#This Row],[Column2]])</f>
        <v/>
      </c>
    </row>
    <row r="1697" spans="2:27" x14ac:dyDescent="0.25">
      <c r="B1697" s="7">
        <f>_xlfn.ISOWEEKNUM(CHPP_DELAY[[#This Row],[DATE]])</f>
        <v>52</v>
      </c>
      <c r="C1697" s="2" t="str">
        <f>UPPER(TEXT(MONTH(CHPP_DELAY[[#This Row],[DATE]])*29,"mmm"))</f>
        <v>JAN</v>
      </c>
      <c r="D1697" s="27">
        <f>YEAR(CHPP_DELAY[[#This Row],[DATE]])</f>
        <v>1900</v>
      </c>
      <c r="E1697" s="11">
        <f>(CHPP_DELAY[[#This Row],[START]]-CHPP_DELAY[[#This Row],[STOP]])*24</f>
        <v>0</v>
      </c>
      <c r="F1697" s="14" t="str" cm="1">
        <f t="array" ref="F1697">_xlfn.IFNA(_xlfn.IFS(CHPP_DELAY[[#This Row],[SCH MTN]]&lt;&gt;"","Scheduled",CHPP_DELAY[[#This Row],[UNSCH MTN]]&lt;&gt;"","Unscheduled"),"")</f>
        <v/>
      </c>
      <c r="G1697" s="26">
        <f>24*(DAY(EOMONTH(CHPP_DELAY[[#This Row],[DATE]],0)))</f>
        <v>744</v>
      </c>
      <c r="H1697" s="14">
        <v>0.85</v>
      </c>
      <c r="I1697" s="14">
        <v>0.9</v>
      </c>
      <c r="J1697" s="14"/>
      <c r="K1697" s="14"/>
      <c r="L1697" s="3"/>
      <c r="M1697" s="6"/>
      <c r="N1697" s="6"/>
      <c r="Q1697" s="19"/>
      <c r="AA1697" t="str" cm="1">
        <f t="array" ref="AA1697">_xlfn.IFS(AND(CHPP_DELAY[[#This Row],[Column1]]="",CHPP_DELAY[[#This Row],[Column2]]=""),"",CHPP_DELAY[[#This Row],[Column1]]&lt;&gt;"",CHPP_DELAY[[#This Row],[Column1]],CHPP_DELAY[[#This Row],[Column2]]&lt;&gt;"",CHPP_DELAY[[#This Row],[Column2]])</f>
        <v/>
      </c>
    </row>
    <row r="1698" spans="2:27" x14ac:dyDescent="0.25">
      <c r="B1698" s="7">
        <f>_xlfn.ISOWEEKNUM(CHPP_DELAY[[#This Row],[DATE]])</f>
        <v>52</v>
      </c>
      <c r="C1698" s="2" t="str">
        <f>UPPER(TEXT(MONTH(CHPP_DELAY[[#This Row],[DATE]])*29,"mmm"))</f>
        <v>JAN</v>
      </c>
      <c r="D1698" s="27">
        <f>YEAR(CHPP_DELAY[[#This Row],[DATE]])</f>
        <v>1900</v>
      </c>
      <c r="E1698" s="11">
        <f>(CHPP_DELAY[[#This Row],[START]]-CHPP_DELAY[[#This Row],[STOP]])*24</f>
        <v>0</v>
      </c>
      <c r="F1698" s="14" t="str" cm="1">
        <f t="array" ref="F1698">_xlfn.IFNA(_xlfn.IFS(CHPP_DELAY[[#This Row],[SCH MTN]]&lt;&gt;"","Scheduled",CHPP_DELAY[[#This Row],[UNSCH MTN]]&lt;&gt;"","Unscheduled"),"")</f>
        <v/>
      </c>
      <c r="G1698" s="26">
        <f>24*(DAY(EOMONTH(CHPP_DELAY[[#This Row],[DATE]],0)))</f>
        <v>744</v>
      </c>
      <c r="H1698" s="14">
        <v>0.85</v>
      </c>
      <c r="I1698" s="14">
        <v>0.9</v>
      </c>
      <c r="J1698" s="14"/>
      <c r="K1698" s="14"/>
      <c r="L1698" s="3"/>
      <c r="M1698" s="6"/>
      <c r="N1698" s="6"/>
      <c r="Q1698" s="19"/>
      <c r="AA1698" t="str" cm="1">
        <f t="array" ref="AA1698">_xlfn.IFS(AND(CHPP_DELAY[[#This Row],[Column1]]="",CHPP_DELAY[[#This Row],[Column2]]=""),"",CHPP_DELAY[[#This Row],[Column1]]&lt;&gt;"",CHPP_DELAY[[#This Row],[Column1]],CHPP_DELAY[[#This Row],[Column2]]&lt;&gt;"",CHPP_DELAY[[#This Row],[Column2]])</f>
        <v/>
      </c>
    </row>
    <row r="1699" spans="2:27" x14ac:dyDescent="0.25">
      <c r="B1699" s="7">
        <f>_xlfn.ISOWEEKNUM(CHPP_DELAY[[#This Row],[DATE]])</f>
        <v>52</v>
      </c>
      <c r="C1699" s="2" t="str">
        <f>UPPER(TEXT(MONTH(CHPP_DELAY[[#This Row],[DATE]])*29,"mmm"))</f>
        <v>JAN</v>
      </c>
      <c r="D1699" s="27">
        <f>YEAR(CHPP_DELAY[[#This Row],[DATE]])</f>
        <v>1900</v>
      </c>
      <c r="E1699" s="11">
        <f>(CHPP_DELAY[[#This Row],[START]]-CHPP_DELAY[[#This Row],[STOP]])*24</f>
        <v>0</v>
      </c>
      <c r="F1699" s="14" t="str" cm="1">
        <f t="array" ref="F1699">_xlfn.IFNA(_xlfn.IFS(CHPP_DELAY[[#This Row],[SCH MTN]]&lt;&gt;"","Scheduled",CHPP_DELAY[[#This Row],[UNSCH MTN]]&lt;&gt;"","Unscheduled"),"")</f>
        <v/>
      </c>
      <c r="G1699" s="26">
        <f>24*(DAY(EOMONTH(CHPP_DELAY[[#This Row],[DATE]],0)))</f>
        <v>744</v>
      </c>
      <c r="H1699" s="14">
        <v>0.85</v>
      </c>
      <c r="I1699" s="14">
        <v>0.9</v>
      </c>
      <c r="J1699" s="14"/>
      <c r="K1699" s="14"/>
      <c r="L1699" s="3"/>
      <c r="M1699" s="6"/>
      <c r="N1699" s="6"/>
      <c r="Q1699" s="19"/>
      <c r="AA1699" t="str" cm="1">
        <f t="array" ref="AA1699">_xlfn.IFS(AND(CHPP_DELAY[[#This Row],[Column1]]="",CHPP_DELAY[[#This Row],[Column2]]=""),"",CHPP_DELAY[[#This Row],[Column1]]&lt;&gt;"",CHPP_DELAY[[#This Row],[Column1]],CHPP_DELAY[[#This Row],[Column2]]&lt;&gt;"",CHPP_DELAY[[#This Row],[Column2]])</f>
        <v/>
      </c>
    </row>
    <row r="1700" spans="2:27" x14ac:dyDescent="0.25">
      <c r="B1700" s="7">
        <f>_xlfn.ISOWEEKNUM(CHPP_DELAY[[#This Row],[DATE]])</f>
        <v>52</v>
      </c>
      <c r="C1700" s="2" t="str">
        <f>UPPER(TEXT(MONTH(CHPP_DELAY[[#This Row],[DATE]])*29,"mmm"))</f>
        <v>JAN</v>
      </c>
      <c r="D1700" s="27">
        <f>YEAR(CHPP_DELAY[[#This Row],[DATE]])</f>
        <v>1900</v>
      </c>
      <c r="E1700" s="11">
        <f>(CHPP_DELAY[[#This Row],[START]]-CHPP_DELAY[[#This Row],[STOP]])*24</f>
        <v>0</v>
      </c>
      <c r="F1700" s="14" t="str" cm="1">
        <f t="array" ref="F1700">_xlfn.IFNA(_xlfn.IFS(CHPP_DELAY[[#This Row],[SCH MTN]]&lt;&gt;"","Scheduled",CHPP_DELAY[[#This Row],[UNSCH MTN]]&lt;&gt;"","Unscheduled"),"")</f>
        <v/>
      </c>
      <c r="G1700" s="26">
        <f>24*(DAY(EOMONTH(CHPP_DELAY[[#This Row],[DATE]],0)))</f>
        <v>744</v>
      </c>
      <c r="H1700" s="14">
        <v>0.85</v>
      </c>
      <c r="I1700" s="14">
        <v>0.9</v>
      </c>
      <c r="J1700" s="14"/>
      <c r="K1700" s="14"/>
      <c r="L1700" s="3"/>
      <c r="M1700" s="6"/>
      <c r="N1700" s="6"/>
      <c r="Q1700" s="19"/>
      <c r="AA1700" t="str" cm="1">
        <f t="array" ref="AA1700">_xlfn.IFS(AND(CHPP_DELAY[[#This Row],[Column1]]="",CHPP_DELAY[[#This Row],[Column2]]=""),"",CHPP_DELAY[[#This Row],[Column1]]&lt;&gt;"",CHPP_DELAY[[#This Row],[Column1]],CHPP_DELAY[[#This Row],[Column2]]&lt;&gt;"",CHPP_DELAY[[#This Row],[Column2]])</f>
        <v/>
      </c>
    </row>
    <row r="1701" spans="2:27" x14ac:dyDescent="0.25">
      <c r="B1701" s="7">
        <f>_xlfn.ISOWEEKNUM(CHPP_DELAY[[#This Row],[DATE]])</f>
        <v>52</v>
      </c>
      <c r="C1701" s="2" t="str">
        <f>UPPER(TEXT(MONTH(CHPP_DELAY[[#This Row],[DATE]])*29,"mmm"))</f>
        <v>JAN</v>
      </c>
      <c r="D1701" s="27">
        <f>YEAR(CHPP_DELAY[[#This Row],[DATE]])</f>
        <v>1900</v>
      </c>
      <c r="E1701" s="11">
        <f>(CHPP_DELAY[[#This Row],[START]]-CHPP_DELAY[[#This Row],[STOP]])*24</f>
        <v>0</v>
      </c>
      <c r="F1701" s="14" t="str" cm="1">
        <f t="array" ref="F1701">_xlfn.IFNA(_xlfn.IFS(CHPP_DELAY[[#This Row],[SCH MTN]]&lt;&gt;"","Scheduled",CHPP_DELAY[[#This Row],[UNSCH MTN]]&lt;&gt;"","Unscheduled"),"")</f>
        <v/>
      </c>
      <c r="G1701" s="26">
        <f>24*(DAY(EOMONTH(CHPP_DELAY[[#This Row],[DATE]],0)))</f>
        <v>744</v>
      </c>
      <c r="H1701" s="14">
        <v>0.85</v>
      </c>
      <c r="I1701" s="14">
        <v>0.9</v>
      </c>
      <c r="J1701" s="14"/>
      <c r="K1701" s="14"/>
      <c r="L1701" s="3"/>
      <c r="M1701" s="6"/>
      <c r="N1701" s="6"/>
      <c r="Q1701" s="19"/>
      <c r="AA1701" t="str" cm="1">
        <f t="array" ref="AA1701">_xlfn.IFS(AND(CHPP_DELAY[[#This Row],[Column1]]="",CHPP_DELAY[[#This Row],[Column2]]=""),"",CHPP_DELAY[[#This Row],[Column1]]&lt;&gt;"",CHPP_DELAY[[#This Row],[Column1]],CHPP_DELAY[[#This Row],[Column2]]&lt;&gt;"",CHPP_DELAY[[#This Row],[Column2]])</f>
        <v/>
      </c>
    </row>
    <row r="1702" spans="2:27" x14ac:dyDescent="0.25">
      <c r="B1702" s="7">
        <f>_xlfn.ISOWEEKNUM(CHPP_DELAY[[#This Row],[DATE]])</f>
        <v>52</v>
      </c>
      <c r="C1702" s="2" t="str">
        <f>UPPER(TEXT(MONTH(CHPP_DELAY[[#This Row],[DATE]])*29,"mmm"))</f>
        <v>JAN</v>
      </c>
      <c r="D1702" s="27">
        <f>YEAR(CHPP_DELAY[[#This Row],[DATE]])</f>
        <v>1900</v>
      </c>
      <c r="E1702" s="11">
        <f>(CHPP_DELAY[[#This Row],[START]]-CHPP_DELAY[[#This Row],[STOP]])*24</f>
        <v>0</v>
      </c>
      <c r="F1702" s="14" t="str" cm="1">
        <f t="array" ref="F1702">_xlfn.IFNA(_xlfn.IFS(CHPP_DELAY[[#This Row],[SCH MTN]]&lt;&gt;"","Scheduled",CHPP_DELAY[[#This Row],[UNSCH MTN]]&lt;&gt;"","Unscheduled"),"")</f>
        <v/>
      </c>
      <c r="G1702" s="26">
        <f>24*(DAY(EOMONTH(CHPP_DELAY[[#This Row],[DATE]],0)))</f>
        <v>744</v>
      </c>
      <c r="H1702" s="14">
        <v>0.85</v>
      </c>
      <c r="I1702" s="14">
        <v>0.9</v>
      </c>
      <c r="J1702" s="14"/>
      <c r="K1702" s="14"/>
      <c r="L1702" s="3"/>
      <c r="M1702" s="6"/>
      <c r="N1702" s="6"/>
      <c r="Q1702" s="19"/>
      <c r="AA1702" t="str" cm="1">
        <f t="array" ref="AA1702">_xlfn.IFS(AND(CHPP_DELAY[[#This Row],[Column1]]="",CHPP_DELAY[[#This Row],[Column2]]=""),"",CHPP_DELAY[[#This Row],[Column1]]&lt;&gt;"",CHPP_DELAY[[#This Row],[Column1]],CHPP_DELAY[[#This Row],[Column2]]&lt;&gt;"",CHPP_DELAY[[#This Row],[Column2]])</f>
        <v/>
      </c>
    </row>
    <row r="1703" spans="2:27" x14ac:dyDescent="0.25">
      <c r="B1703" s="7">
        <f>_xlfn.ISOWEEKNUM(CHPP_DELAY[[#This Row],[DATE]])</f>
        <v>52</v>
      </c>
      <c r="C1703" s="2" t="str">
        <f>UPPER(TEXT(MONTH(CHPP_DELAY[[#This Row],[DATE]])*29,"mmm"))</f>
        <v>JAN</v>
      </c>
      <c r="D1703" s="27">
        <f>YEAR(CHPP_DELAY[[#This Row],[DATE]])</f>
        <v>1900</v>
      </c>
      <c r="E1703" s="11">
        <f>(CHPP_DELAY[[#This Row],[START]]-CHPP_DELAY[[#This Row],[STOP]])*24</f>
        <v>0</v>
      </c>
      <c r="F1703" s="14" t="str" cm="1">
        <f t="array" ref="F1703">_xlfn.IFNA(_xlfn.IFS(CHPP_DELAY[[#This Row],[SCH MTN]]&lt;&gt;"","Scheduled",CHPP_DELAY[[#This Row],[UNSCH MTN]]&lt;&gt;"","Unscheduled"),"")</f>
        <v/>
      </c>
      <c r="G1703" s="26">
        <f>24*(DAY(EOMONTH(CHPP_DELAY[[#This Row],[DATE]],0)))</f>
        <v>744</v>
      </c>
      <c r="H1703" s="14">
        <v>0.85</v>
      </c>
      <c r="I1703" s="14">
        <v>0.9</v>
      </c>
      <c r="J1703" s="14"/>
      <c r="K1703" s="14"/>
      <c r="L1703" s="3"/>
      <c r="M1703" s="6"/>
      <c r="N1703" s="6"/>
      <c r="Q1703" s="19"/>
      <c r="AA1703" t="str" cm="1">
        <f t="array" ref="AA1703">_xlfn.IFS(AND(CHPP_DELAY[[#This Row],[Column1]]="",CHPP_DELAY[[#This Row],[Column2]]=""),"",CHPP_DELAY[[#This Row],[Column1]]&lt;&gt;"",CHPP_DELAY[[#This Row],[Column1]],CHPP_DELAY[[#This Row],[Column2]]&lt;&gt;"",CHPP_DELAY[[#This Row],[Column2]])</f>
        <v/>
      </c>
    </row>
    <row r="1704" spans="2:27" x14ac:dyDescent="0.25">
      <c r="B1704" s="7">
        <f>_xlfn.ISOWEEKNUM(CHPP_DELAY[[#This Row],[DATE]])</f>
        <v>52</v>
      </c>
      <c r="C1704" s="2" t="str">
        <f>UPPER(TEXT(MONTH(CHPP_DELAY[[#This Row],[DATE]])*29,"mmm"))</f>
        <v>JAN</v>
      </c>
      <c r="D1704" s="27">
        <f>YEAR(CHPP_DELAY[[#This Row],[DATE]])</f>
        <v>1900</v>
      </c>
      <c r="E1704" s="11">
        <f>(CHPP_DELAY[[#This Row],[START]]-CHPP_DELAY[[#This Row],[STOP]])*24</f>
        <v>0</v>
      </c>
      <c r="F1704" s="14" t="str" cm="1">
        <f t="array" ref="F1704">_xlfn.IFNA(_xlfn.IFS(CHPP_DELAY[[#This Row],[SCH MTN]]&lt;&gt;"","Scheduled",CHPP_DELAY[[#This Row],[UNSCH MTN]]&lt;&gt;"","Unscheduled"),"")</f>
        <v/>
      </c>
      <c r="G1704" s="26">
        <f>24*(DAY(EOMONTH(CHPP_DELAY[[#This Row],[DATE]],0)))</f>
        <v>744</v>
      </c>
      <c r="H1704" s="14">
        <v>0.85</v>
      </c>
      <c r="I1704" s="14">
        <v>0.9</v>
      </c>
      <c r="J1704" s="14"/>
      <c r="K1704" s="14"/>
      <c r="L1704" s="3"/>
      <c r="M1704" s="6"/>
      <c r="N1704" s="6"/>
      <c r="Q1704" s="19"/>
      <c r="AA1704" t="str" cm="1">
        <f t="array" ref="AA1704">_xlfn.IFS(AND(CHPP_DELAY[[#This Row],[Column1]]="",CHPP_DELAY[[#This Row],[Column2]]=""),"",CHPP_DELAY[[#This Row],[Column1]]&lt;&gt;"",CHPP_DELAY[[#This Row],[Column1]],CHPP_DELAY[[#This Row],[Column2]]&lt;&gt;"",CHPP_DELAY[[#This Row],[Column2]])</f>
        <v/>
      </c>
    </row>
    <row r="1705" spans="2:27" x14ac:dyDescent="0.25">
      <c r="B1705" s="7">
        <f>_xlfn.ISOWEEKNUM(CHPP_DELAY[[#This Row],[DATE]])</f>
        <v>52</v>
      </c>
      <c r="C1705" s="2" t="str">
        <f>UPPER(TEXT(MONTH(CHPP_DELAY[[#This Row],[DATE]])*29,"mmm"))</f>
        <v>JAN</v>
      </c>
      <c r="D1705" s="27">
        <f>YEAR(CHPP_DELAY[[#This Row],[DATE]])</f>
        <v>1900</v>
      </c>
      <c r="E1705" s="11">
        <f>(CHPP_DELAY[[#This Row],[START]]-CHPP_DELAY[[#This Row],[STOP]])*24</f>
        <v>0</v>
      </c>
      <c r="F1705" s="14" t="str" cm="1">
        <f t="array" ref="F1705">_xlfn.IFNA(_xlfn.IFS(CHPP_DELAY[[#This Row],[SCH MTN]]&lt;&gt;"","Scheduled",CHPP_DELAY[[#This Row],[UNSCH MTN]]&lt;&gt;"","Unscheduled"),"")</f>
        <v/>
      </c>
      <c r="G1705" s="26">
        <f>24*(DAY(EOMONTH(CHPP_DELAY[[#This Row],[DATE]],0)))</f>
        <v>744</v>
      </c>
      <c r="H1705" s="14">
        <v>0.85</v>
      </c>
      <c r="I1705" s="14">
        <v>0.9</v>
      </c>
      <c r="J1705" s="14"/>
      <c r="K1705" s="14"/>
      <c r="L1705" s="3"/>
      <c r="M1705" s="6"/>
      <c r="N1705" s="6"/>
      <c r="Q1705" s="19"/>
      <c r="AA1705" t="str" cm="1">
        <f t="array" ref="AA1705">_xlfn.IFS(AND(CHPP_DELAY[[#This Row],[Column1]]="",CHPP_DELAY[[#This Row],[Column2]]=""),"",CHPP_DELAY[[#This Row],[Column1]]&lt;&gt;"",CHPP_DELAY[[#This Row],[Column1]],CHPP_DELAY[[#This Row],[Column2]]&lt;&gt;"",CHPP_DELAY[[#This Row],[Column2]])</f>
        <v/>
      </c>
    </row>
    <row r="1706" spans="2:27" x14ac:dyDescent="0.25">
      <c r="B1706" s="7">
        <f>_xlfn.ISOWEEKNUM(CHPP_DELAY[[#This Row],[DATE]])</f>
        <v>52</v>
      </c>
      <c r="C1706" s="2" t="str">
        <f>UPPER(TEXT(MONTH(CHPP_DELAY[[#This Row],[DATE]])*29,"mmm"))</f>
        <v>JAN</v>
      </c>
      <c r="D1706" s="27">
        <f>YEAR(CHPP_DELAY[[#This Row],[DATE]])</f>
        <v>1900</v>
      </c>
      <c r="E1706" s="11">
        <f>(CHPP_DELAY[[#This Row],[START]]-CHPP_DELAY[[#This Row],[STOP]])*24</f>
        <v>0</v>
      </c>
      <c r="F1706" s="14" t="str" cm="1">
        <f t="array" ref="F1706">_xlfn.IFNA(_xlfn.IFS(CHPP_DELAY[[#This Row],[SCH MTN]]&lt;&gt;"","Scheduled",CHPP_DELAY[[#This Row],[UNSCH MTN]]&lt;&gt;"","Unscheduled"),"")</f>
        <v/>
      </c>
      <c r="G1706" s="26">
        <f>24*(DAY(EOMONTH(CHPP_DELAY[[#This Row],[DATE]],0)))</f>
        <v>744</v>
      </c>
      <c r="H1706" s="14">
        <v>0.85</v>
      </c>
      <c r="I1706" s="14">
        <v>0.9</v>
      </c>
      <c r="J1706" s="14"/>
      <c r="K1706" s="14"/>
      <c r="L1706" s="3"/>
      <c r="M1706" s="6"/>
      <c r="N1706" s="6"/>
      <c r="Q1706" s="19"/>
      <c r="AA1706" t="str" cm="1">
        <f t="array" ref="AA1706">_xlfn.IFS(AND(CHPP_DELAY[[#This Row],[Column1]]="",CHPP_DELAY[[#This Row],[Column2]]=""),"",CHPP_DELAY[[#This Row],[Column1]]&lt;&gt;"",CHPP_DELAY[[#This Row],[Column1]],CHPP_DELAY[[#This Row],[Column2]]&lt;&gt;"",CHPP_DELAY[[#This Row],[Column2]])</f>
        <v/>
      </c>
    </row>
    <row r="1707" spans="2:27" x14ac:dyDescent="0.25">
      <c r="B1707" s="7">
        <f>_xlfn.ISOWEEKNUM(CHPP_DELAY[[#This Row],[DATE]])</f>
        <v>52</v>
      </c>
      <c r="C1707" s="2" t="str">
        <f>UPPER(TEXT(MONTH(CHPP_DELAY[[#This Row],[DATE]])*29,"mmm"))</f>
        <v>JAN</v>
      </c>
      <c r="D1707" s="27">
        <f>YEAR(CHPP_DELAY[[#This Row],[DATE]])</f>
        <v>1900</v>
      </c>
      <c r="E1707" s="11">
        <f>(CHPP_DELAY[[#This Row],[START]]-CHPP_DELAY[[#This Row],[STOP]])*24</f>
        <v>0</v>
      </c>
      <c r="F1707" s="14" t="str" cm="1">
        <f t="array" ref="F1707">_xlfn.IFNA(_xlfn.IFS(CHPP_DELAY[[#This Row],[SCH MTN]]&lt;&gt;"","Scheduled",CHPP_DELAY[[#This Row],[UNSCH MTN]]&lt;&gt;"","Unscheduled"),"")</f>
        <v/>
      </c>
      <c r="G1707" s="26">
        <f>24*(DAY(EOMONTH(CHPP_DELAY[[#This Row],[DATE]],0)))</f>
        <v>744</v>
      </c>
      <c r="H1707" s="14">
        <v>0.85</v>
      </c>
      <c r="I1707" s="14">
        <v>0.9</v>
      </c>
      <c r="J1707" s="14"/>
      <c r="K1707" s="14"/>
      <c r="L1707" s="3"/>
      <c r="M1707" s="6"/>
      <c r="N1707" s="6"/>
      <c r="Q1707" s="19"/>
      <c r="AA1707" t="str" cm="1">
        <f t="array" ref="AA1707">_xlfn.IFS(AND(CHPP_DELAY[[#This Row],[Column1]]="",CHPP_DELAY[[#This Row],[Column2]]=""),"",CHPP_DELAY[[#This Row],[Column1]]&lt;&gt;"",CHPP_DELAY[[#This Row],[Column1]],CHPP_DELAY[[#This Row],[Column2]]&lt;&gt;"",CHPP_DELAY[[#This Row],[Column2]])</f>
        <v/>
      </c>
    </row>
    <row r="1708" spans="2:27" x14ac:dyDescent="0.25">
      <c r="B1708" s="7">
        <f>_xlfn.ISOWEEKNUM(CHPP_DELAY[[#This Row],[DATE]])</f>
        <v>52</v>
      </c>
      <c r="C1708" s="2" t="str">
        <f>UPPER(TEXT(MONTH(CHPP_DELAY[[#This Row],[DATE]])*29,"mmm"))</f>
        <v>JAN</v>
      </c>
      <c r="D1708" s="27">
        <f>YEAR(CHPP_DELAY[[#This Row],[DATE]])</f>
        <v>1900</v>
      </c>
      <c r="E1708" s="11">
        <f>(CHPP_DELAY[[#This Row],[START]]-CHPP_DELAY[[#This Row],[STOP]])*24</f>
        <v>0</v>
      </c>
      <c r="F1708" s="14" t="str" cm="1">
        <f t="array" ref="F1708">_xlfn.IFNA(_xlfn.IFS(CHPP_DELAY[[#This Row],[SCH MTN]]&lt;&gt;"","Scheduled",CHPP_DELAY[[#This Row],[UNSCH MTN]]&lt;&gt;"","Unscheduled"),"")</f>
        <v/>
      </c>
      <c r="G1708" s="26">
        <f>24*(DAY(EOMONTH(CHPP_DELAY[[#This Row],[DATE]],0)))</f>
        <v>744</v>
      </c>
      <c r="H1708" s="14">
        <v>0.85</v>
      </c>
      <c r="I1708" s="14">
        <v>0.9</v>
      </c>
      <c r="J1708" s="14"/>
      <c r="K1708" s="14"/>
      <c r="L1708" s="3"/>
      <c r="M1708" s="6"/>
      <c r="N1708" s="6"/>
      <c r="Q1708" s="19"/>
      <c r="AA1708" t="str" cm="1">
        <f t="array" ref="AA1708">_xlfn.IFS(AND(CHPP_DELAY[[#This Row],[Column1]]="",CHPP_DELAY[[#This Row],[Column2]]=""),"",CHPP_DELAY[[#This Row],[Column1]]&lt;&gt;"",CHPP_DELAY[[#This Row],[Column1]],CHPP_DELAY[[#This Row],[Column2]]&lt;&gt;"",CHPP_DELAY[[#This Row],[Column2]])</f>
        <v/>
      </c>
    </row>
    <row r="1709" spans="2:27" x14ac:dyDescent="0.25">
      <c r="B1709" s="7">
        <f>_xlfn.ISOWEEKNUM(CHPP_DELAY[[#This Row],[DATE]])</f>
        <v>52</v>
      </c>
      <c r="C1709" s="2" t="str">
        <f>UPPER(TEXT(MONTH(CHPP_DELAY[[#This Row],[DATE]])*29,"mmm"))</f>
        <v>JAN</v>
      </c>
      <c r="D1709" s="27">
        <f>YEAR(CHPP_DELAY[[#This Row],[DATE]])</f>
        <v>1900</v>
      </c>
      <c r="E1709" s="11">
        <f>(CHPP_DELAY[[#This Row],[START]]-CHPP_DELAY[[#This Row],[STOP]])*24</f>
        <v>0</v>
      </c>
      <c r="F1709" s="14" t="str" cm="1">
        <f t="array" ref="F1709">_xlfn.IFNA(_xlfn.IFS(CHPP_DELAY[[#This Row],[SCH MTN]]&lt;&gt;"","Scheduled",CHPP_DELAY[[#This Row],[UNSCH MTN]]&lt;&gt;"","Unscheduled"),"")</f>
        <v/>
      </c>
      <c r="G1709" s="26">
        <f>24*(DAY(EOMONTH(CHPP_DELAY[[#This Row],[DATE]],0)))</f>
        <v>744</v>
      </c>
      <c r="H1709" s="14">
        <v>0.85</v>
      </c>
      <c r="I1709" s="14">
        <v>0.9</v>
      </c>
      <c r="J1709" s="14"/>
      <c r="K1709" s="14"/>
      <c r="L1709" s="3"/>
      <c r="M1709" s="6"/>
      <c r="N1709" s="6"/>
      <c r="Q1709" s="19"/>
      <c r="AA1709" t="str" cm="1">
        <f t="array" ref="AA1709">_xlfn.IFS(AND(CHPP_DELAY[[#This Row],[Column1]]="",CHPP_DELAY[[#This Row],[Column2]]=""),"",CHPP_DELAY[[#This Row],[Column1]]&lt;&gt;"",CHPP_DELAY[[#This Row],[Column1]],CHPP_DELAY[[#This Row],[Column2]]&lt;&gt;"",CHPP_DELAY[[#This Row],[Column2]])</f>
        <v/>
      </c>
    </row>
    <row r="1710" spans="2:27" x14ac:dyDescent="0.25">
      <c r="B1710" s="7">
        <f>_xlfn.ISOWEEKNUM(CHPP_DELAY[[#This Row],[DATE]])</f>
        <v>52</v>
      </c>
      <c r="C1710" s="2" t="str">
        <f>UPPER(TEXT(MONTH(CHPP_DELAY[[#This Row],[DATE]])*29,"mmm"))</f>
        <v>JAN</v>
      </c>
      <c r="D1710" s="27">
        <f>YEAR(CHPP_DELAY[[#This Row],[DATE]])</f>
        <v>1900</v>
      </c>
      <c r="E1710" s="11">
        <f>(CHPP_DELAY[[#This Row],[START]]-CHPP_DELAY[[#This Row],[STOP]])*24</f>
        <v>0</v>
      </c>
      <c r="F1710" s="14" t="str" cm="1">
        <f t="array" ref="F1710">_xlfn.IFNA(_xlfn.IFS(CHPP_DELAY[[#This Row],[SCH MTN]]&lt;&gt;"","Scheduled",CHPP_DELAY[[#This Row],[UNSCH MTN]]&lt;&gt;"","Unscheduled"),"")</f>
        <v/>
      </c>
      <c r="G1710" s="26">
        <f>24*(DAY(EOMONTH(CHPP_DELAY[[#This Row],[DATE]],0)))</f>
        <v>744</v>
      </c>
      <c r="H1710" s="14">
        <v>0.85</v>
      </c>
      <c r="I1710" s="14">
        <v>0.9</v>
      </c>
      <c r="J1710" s="14"/>
      <c r="K1710" s="14"/>
      <c r="L1710" s="3"/>
      <c r="M1710" s="6"/>
      <c r="N1710" s="6"/>
      <c r="Q1710" s="19"/>
      <c r="AA1710" t="str" cm="1">
        <f t="array" ref="AA1710">_xlfn.IFS(AND(CHPP_DELAY[[#This Row],[Column1]]="",CHPP_DELAY[[#This Row],[Column2]]=""),"",CHPP_DELAY[[#This Row],[Column1]]&lt;&gt;"",CHPP_DELAY[[#This Row],[Column1]],CHPP_DELAY[[#This Row],[Column2]]&lt;&gt;"",CHPP_DELAY[[#This Row],[Column2]])</f>
        <v/>
      </c>
    </row>
    <row r="1711" spans="2:27" x14ac:dyDescent="0.25">
      <c r="B1711" s="7">
        <f>_xlfn.ISOWEEKNUM(CHPP_DELAY[[#This Row],[DATE]])</f>
        <v>52</v>
      </c>
      <c r="C1711" s="2" t="str">
        <f>UPPER(TEXT(MONTH(CHPP_DELAY[[#This Row],[DATE]])*29,"mmm"))</f>
        <v>JAN</v>
      </c>
      <c r="D1711" s="27">
        <f>YEAR(CHPP_DELAY[[#This Row],[DATE]])</f>
        <v>1900</v>
      </c>
      <c r="E1711" s="11">
        <f>(CHPP_DELAY[[#This Row],[START]]-CHPP_DELAY[[#This Row],[STOP]])*24</f>
        <v>0</v>
      </c>
      <c r="F1711" s="14" t="str" cm="1">
        <f t="array" ref="F1711">_xlfn.IFNA(_xlfn.IFS(CHPP_DELAY[[#This Row],[SCH MTN]]&lt;&gt;"","Scheduled",CHPP_DELAY[[#This Row],[UNSCH MTN]]&lt;&gt;"","Unscheduled"),"")</f>
        <v/>
      </c>
      <c r="G1711" s="26">
        <f>24*(DAY(EOMONTH(CHPP_DELAY[[#This Row],[DATE]],0)))</f>
        <v>744</v>
      </c>
      <c r="H1711" s="14">
        <v>0.85</v>
      </c>
      <c r="I1711" s="14">
        <v>0.9</v>
      </c>
      <c r="J1711" s="14"/>
      <c r="K1711" s="14"/>
      <c r="L1711" s="3"/>
      <c r="M1711" s="6"/>
      <c r="N1711" s="6"/>
      <c r="Q1711" s="19"/>
      <c r="AA1711" t="str" cm="1">
        <f t="array" ref="AA1711">_xlfn.IFS(AND(CHPP_DELAY[[#This Row],[Column1]]="",CHPP_DELAY[[#This Row],[Column2]]=""),"",CHPP_DELAY[[#This Row],[Column1]]&lt;&gt;"",CHPP_DELAY[[#This Row],[Column1]],CHPP_DELAY[[#This Row],[Column2]]&lt;&gt;"",CHPP_DELAY[[#This Row],[Column2]])</f>
        <v/>
      </c>
    </row>
    <row r="1712" spans="2:27" x14ac:dyDescent="0.25">
      <c r="B1712" s="7">
        <f>_xlfn.ISOWEEKNUM(CHPP_DELAY[[#This Row],[DATE]])</f>
        <v>52</v>
      </c>
      <c r="C1712" s="2" t="str">
        <f>UPPER(TEXT(MONTH(CHPP_DELAY[[#This Row],[DATE]])*29,"mmm"))</f>
        <v>JAN</v>
      </c>
      <c r="D1712" s="27">
        <f>YEAR(CHPP_DELAY[[#This Row],[DATE]])</f>
        <v>1900</v>
      </c>
      <c r="E1712" s="11">
        <f>(CHPP_DELAY[[#This Row],[START]]-CHPP_DELAY[[#This Row],[STOP]])*24</f>
        <v>0</v>
      </c>
      <c r="F1712" s="14" t="str" cm="1">
        <f t="array" ref="F1712">_xlfn.IFNA(_xlfn.IFS(CHPP_DELAY[[#This Row],[SCH MTN]]&lt;&gt;"","Scheduled",CHPP_DELAY[[#This Row],[UNSCH MTN]]&lt;&gt;"","Unscheduled"),"")</f>
        <v/>
      </c>
      <c r="G1712" s="26">
        <f>24*(DAY(EOMONTH(CHPP_DELAY[[#This Row],[DATE]],0)))</f>
        <v>744</v>
      </c>
      <c r="H1712" s="14">
        <v>0.85</v>
      </c>
      <c r="I1712" s="14">
        <v>0.9</v>
      </c>
      <c r="J1712" s="14"/>
      <c r="K1712" s="14"/>
      <c r="L1712" s="3"/>
      <c r="M1712" s="6"/>
      <c r="N1712" s="6"/>
      <c r="Q1712" s="19"/>
      <c r="AA1712" t="str" cm="1">
        <f t="array" ref="AA1712">_xlfn.IFS(AND(CHPP_DELAY[[#This Row],[Column1]]="",CHPP_DELAY[[#This Row],[Column2]]=""),"",CHPP_DELAY[[#This Row],[Column1]]&lt;&gt;"",CHPP_DELAY[[#This Row],[Column1]],CHPP_DELAY[[#This Row],[Column2]]&lt;&gt;"",CHPP_DELAY[[#This Row],[Column2]])</f>
        <v/>
      </c>
    </row>
    <row r="1713" spans="2:27" x14ac:dyDescent="0.25">
      <c r="B1713" s="7">
        <f>_xlfn.ISOWEEKNUM(CHPP_DELAY[[#This Row],[DATE]])</f>
        <v>52</v>
      </c>
      <c r="C1713" s="2" t="str">
        <f>UPPER(TEXT(MONTH(CHPP_DELAY[[#This Row],[DATE]])*29,"mmm"))</f>
        <v>JAN</v>
      </c>
      <c r="D1713" s="27">
        <f>YEAR(CHPP_DELAY[[#This Row],[DATE]])</f>
        <v>1900</v>
      </c>
      <c r="E1713" s="11">
        <f>(CHPP_DELAY[[#This Row],[START]]-CHPP_DELAY[[#This Row],[STOP]])*24</f>
        <v>0</v>
      </c>
      <c r="F1713" s="14" t="str" cm="1">
        <f t="array" ref="F1713">_xlfn.IFNA(_xlfn.IFS(CHPP_DELAY[[#This Row],[SCH MTN]]&lt;&gt;"","Scheduled",CHPP_DELAY[[#This Row],[UNSCH MTN]]&lt;&gt;"","Unscheduled"),"")</f>
        <v/>
      </c>
      <c r="G1713" s="26">
        <f>24*(DAY(EOMONTH(CHPP_DELAY[[#This Row],[DATE]],0)))</f>
        <v>744</v>
      </c>
      <c r="H1713" s="14">
        <v>0.85</v>
      </c>
      <c r="I1713" s="14">
        <v>0.9</v>
      </c>
      <c r="J1713" s="14"/>
      <c r="K1713" s="14"/>
      <c r="L1713" s="3"/>
      <c r="M1713" s="6"/>
      <c r="N1713" s="6"/>
      <c r="Q1713" s="19"/>
      <c r="AA1713" t="str" cm="1">
        <f t="array" ref="AA1713">_xlfn.IFS(AND(CHPP_DELAY[[#This Row],[Column1]]="",CHPP_DELAY[[#This Row],[Column2]]=""),"",CHPP_DELAY[[#This Row],[Column1]]&lt;&gt;"",CHPP_DELAY[[#This Row],[Column1]],CHPP_DELAY[[#This Row],[Column2]]&lt;&gt;"",CHPP_DELAY[[#This Row],[Column2]])</f>
        <v/>
      </c>
    </row>
    <row r="1714" spans="2:27" x14ac:dyDescent="0.25">
      <c r="B1714" s="7">
        <f>_xlfn.ISOWEEKNUM(CHPP_DELAY[[#This Row],[DATE]])</f>
        <v>52</v>
      </c>
      <c r="C1714" s="2" t="str">
        <f>UPPER(TEXT(MONTH(CHPP_DELAY[[#This Row],[DATE]])*29,"mmm"))</f>
        <v>JAN</v>
      </c>
      <c r="D1714" s="27">
        <f>YEAR(CHPP_DELAY[[#This Row],[DATE]])</f>
        <v>1900</v>
      </c>
      <c r="E1714" s="11">
        <f>(CHPP_DELAY[[#This Row],[START]]-CHPP_DELAY[[#This Row],[STOP]])*24</f>
        <v>0</v>
      </c>
      <c r="F1714" s="14" t="str" cm="1">
        <f t="array" ref="F1714">_xlfn.IFNA(_xlfn.IFS(CHPP_DELAY[[#This Row],[SCH MTN]]&lt;&gt;"","Scheduled",CHPP_DELAY[[#This Row],[UNSCH MTN]]&lt;&gt;"","Unscheduled"),"")</f>
        <v/>
      </c>
      <c r="G1714" s="26">
        <f>24*(DAY(EOMONTH(CHPP_DELAY[[#This Row],[DATE]],0)))</f>
        <v>744</v>
      </c>
      <c r="H1714" s="14">
        <v>0.85</v>
      </c>
      <c r="I1714" s="14">
        <v>0.9</v>
      </c>
      <c r="J1714" s="14"/>
      <c r="K1714" s="14"/>
      <c r="L1714" s="3"/>
      <c r="M1714" s="6"/>
      <c r="N1714" s="6"/>
      <c r="Q1714" s="19"/>
      <c r="AA1714" t="str" cm="1">
        <f t="array" ref="AA1714">_xlfn.IFS(AND(CHPP_DELAY[[#This Row],[Column1]]="",CHPP_DELAY[[#This Row],[Column2]]=""),"",CHPP_DELAY[[#This Row],[Column1]]&lt;&gt;"",CHPP_DELAY[[#This Row],[Column1]],CHPP_DELAY[[#This Row],[Column2]]&lt;&gt;"",CHPP_DELAY[[#This Row],[Column2]])</f>
        <v/>
      </c>
    </row>
    <row r="1715" spans="2:27" x14ac:dyDescent="0.25">
      <c r="B1715" s="7">
        <f>_xlfn.ISOWEEKNUM(CHPP_DELAY[[#This Row],[DATE]])</f>
        <v>52</v>
      </c>
      <c r="C1715" s="2" t="str">
        <f>UPPER(TEXT(MONTH(CHPP_DELAY[[#This Row],[DATE]])*29,"mmm"))</f>
        <v>JAN</v>
      </c>
      <c r="D1715" s="27">
        <f>YEAR(CHPP_DELAY[[#This Row],[DATE]])</f>
        <v>1900</v>
      </c>
      <c r="E1715" s="11">
        <f>(CHPP_DELAY[[#This Row],[START]]-CHPP_DELAY[[#This Row],[STOP]])*24</f>
        <v>0</v>
      </c>
      <c r="F1715" s="14" t="str" cm="1">
        <f t="array" ref="F1715">_xlfn.IFNA(_xlfn.IFS(CHPP_DELAY[[#This Row],[SCH MTN]]&lt;&gt;"","Scheduled",CHPP_DELAY[[#This Row],[UNSCH MTN]]&lt;&gt;"","Unscheduled"),"")</f>
        <v/>
      </c>
      <c r="G1715" s="26">
        <f>24*(DAY(EOMONTH(CHPP_DELAY[[#This Row],[DATE]],0)))</f>
        <v>744</v>
      </c>
      <c r="H1715" s="14">
        <v>0.85</v>
      </c>
      <c r="I1715" s="14">
        <v>0.9</v>
      </c>
      <c r="J1715" s="14"/>
      <c r="K1715" s="14"/>
      <c r="L1715" s="3"/>
      <c r="M1715" s="6"/>
      <c r="N1715" s="6"/>
      <c r="Q1715" s="19"/>
      <c r="AA1715" t="str" cm="1">
        <f t="array" ref="AA1715">_xlfn.IFS(AND(CHPP_DELAY[[#This Row],[Column1]]="",CHPP_DELAY[[#This Row],[Column2]]=""),"",CHPP_DELAY[[#This Row],[Column1]]&lt;&gt;"",CHPP_DELAY[[#This Row],[Column1]],CHPP_DELAY[[#This Row],[Column2]]&lt;&gt;"",CHPP_DELAY[[#This Row],[Column2]])</f>
        <v/>
      </c>
    </row>
    <row r="1716" spans="2:27" x14ac:dyDescent="0.25">
      <c r="B1716" s="7">
        <f>_xlfn.ISOWEEKNUM(CHPP_DELAY[[#This Row],[DATE]])</f>
        <v>52</v>
      </c>
      <c r="C1716" s="2" t="str">
        <f>UPPER(TEXT(MONTH(CHPP_DELAY[[#This Row],[DATE]])*29,"mmm"))</f>
        <v>JAN</v>
      </c>
      <c r="D1716" s="27">
        <f>YEAR(CHPP_DELAY[[#This Row],[DATE]])</f>
        <v>1900</v>
      </c>
      <c r="E1716" s="11">
        <f>(CHPP_DELAY[[#This Row],[START]]-CHPP_DELAY[[#This Row],[STOP]])*24</f>
        <v>0</v>
      </c>
      <c r="F1716" s="14" t="str" cm="1">
        <f t="array" ref="F1716">_xlfn.IFNA(_xlfn.IFS(CHPP_DELAY[[#This Row],[SCH MTN]]&lt;&gt;"","Scheduled",CHPP_DELAY[[#This Row],[UNSCH MTN]]&lt;&gt;"","Unscheduled"),"")</f>
        <v/>
      </c>
      <c r="G1716" s="26">
        <f>24*(DAY(EOMONTH(CHPP_DELAY[[#This Row],[DATE]],0)))</f>
        <v>744</v>
      </c>
      <c r="H1716" s="14">
        <v>0.85</v>
      </c>
      <c r="I1716" s="14">
        <v>0.9</v>
      </c>
      <c r="J1716" s="14"/>
      <c r="K1716" s="14"/>
      <c r="L1716" s="3"/>
      <c r="M1716" s="6"/>
      <c r="N1716" s="6"/>
      <c r="Q1716" s="19"/>
      <c r="AA1716" t="str" cm="1">
        <f t="array" ref="AA1716">_xlfn.IFS(AND(CHPP_DELAY[[#This Row],[Column1]]="",CHPP_DELAY[[#This Row],[Column2]]=""),"",CHPP_DELAY[[#This Row],[Column1]]&lt;&gt;"",CHPP_DELAY[[#This Row],[Column1]],CHPP_DELAY[[#This Row],[Column2]]&lt;&gt;"",CHPP_DELAY[[#This Row],[Column2]])</f>
        <v/>
      </c>
    </row>
    <row r="1717" spans="2:27" x14ac:dyDescent="0.25">
      <c r="B1717" s="7">
        <f>_xlfn.ISOWEEKNUM(CHPP_DELAY[[#This Row],[DATE]])</f>
        <v>52</v>
      </c>
      <c r="C1717" s="2" t="str">
        <f>UPPER(TEXT(MONTH(CHPP_DELAY[[#This Row],[DATE]])*29,"mmm"))</f>
        <v>JAN</v>
      </c>
      <c r="D1717" s="27">
        <f>YEAR(CHPP_DELAY[[#This Row],[DATE]])</f>
        <v>1900</v>
      </c>
      <c r="E1717" s="11">
        <f>(CHPP_DELAY[[#This Row],[START]]-CHPP_DELAY[[#This Row],[STOP]])*24</f>
        <v>0</v>
      </c>
      <c r="F1717" s="14" t="str" cm="1">
        <f t="array" ref="F1717">_xlfn.IFNA(_xlfn.IFS(CHPP_DELAY[[#This Row],[SCH MTN]]&lt;&gt;"","Scheduled",CHPP_DELAY[[#This Row],[UNSCH MTN]]&lt;&gt;"","Unscheduled"),"")</f>
        <v/>
      </c>
      <c r="G1717" s="26">
        <f>24*(DAY(EOMONTH(CHPP_DELAY[[#This Row],[DATE]],0)))</f>
        <v>744</v>
      </c>
      <c r="H1717" s="14">
        <v>0.85</v>
      </c>
      <c r="I1717" s="14">
        <v>0.9</v>
      </c>
      <c r="J1717" s="14"/>
      <c r="K1717" s="14"/>
      <c r="L1717" s="3"/>
      <c r="M1717" s="6"/>
      <c r="N1717" s="6"/>
      <c r="Q1717" s="19"/>
      <c r="AA1717" t="str" cm="1">
        <f t="array" ref="AA1717">_xlfn.IFS(AND(CHPP_DELAY[[#This Row],[Column1]]="",CHPP_DELAY[[#This Row],[Column2]]=""),"",CHPP_DELAY[[#This Row],[Column1]]&lt;&gt;"",CHPP_DELAY[[#This Row],[Column1]],CHPP_DELAY[[#This Row],[Column2]]&lt;&gt;"",CHPP_DELAY[[#This Row],[Column2]])</f>
        <v/>
      </c>
    </row>
    <row r="1718" spans="2:27" x14ac:dyDescent="0.25">
      <c r="B1718" s="7">
        <f>_xlfn.ISOWEEKNUM(CHPP_DELAY[[#This Row],[DATE]])</f>
        <v>52</v>
      </c>
      <c r="C1718" s="2" t="str">
        <f>UPPER(TEXT(MONTH(CHPP_DELAY[[#This Row],[DATE]])*29,"mmm"))</f>
        <v>JAN</v>
      </c>
      <c r="D1718" s="27">
        <f>YEAR(CHPP_DELAY[[#This Row],[DATE]])</f>
        <v>1900</v>
      </c>
      <c r="E1718" s="11">
        <f>(CHPP_DELAY[[#This Row],[START]]-CHPP_DELAY[[#This Row],[STOP]])*24</f>
        <v>0</v>
      </c>
      <c r="F1718" s="14" t="str" cm="1">
        <f t="array" ref="F1718">_xlfn.IFNA(_xlfn.IFS(CHPP_DELAY[[#This Row],[SCH MTN]]&lt;&gt;"","Scheduled",CHPP_DELAY[[#This Row],[UNSCH MTN]]&lt;&gt;"","Unscheduled"),"")</f>
        <v/>
      </c>
      <c r="G1718" s="26">
        <f>24*(DAY(EOMONTH(CHPP_DELAY[[#This Row],[DATE]],0)))</f>
        <v>744</v>
      </c>
      <c r="H1718" s="14">
        <v>0.85</v>
      </c>
      <c r="I1718" s="14">
        <v>0.9</v>
      </c>
      <c r="J1718" s="14"/>
      <c r="K1718" s="14"/>
      <c r="L1718" s="3"/>
      <c r="M1718" s="6"/>
      <c r="N1718" s="6"/>
      <c r="Q1718" s="19"/>
      <c r="AA1718" t="str" cm="1">
        <f t="array" ref="AA1718">_xlfn.IFS(AND(CHPP_DELAY[[#This Row],[Column1]]="",CHPP_DELAY[[#This Row],[Column2]]=""),"",CHPP_DELAY[[#This Row],[Column1]]&lt;&gt;"",CHPP_DELAY[[#This Row],[Column1]],CHPP_DELAY[[#This Row],[Column2]]&lt;&gt;"",CHPP_DELAY[[#This Row],[Column2]])</f>
        <v/>
      </c>
    </row>
    <row r="1719" spans="2:27" x14ac:dyDescent="0.25">
      <c r="B1719" s="7">
        <f>_xlfn.ISOWEEKNUM(CHPP_DELAY[[#This Row],[DATE]])</f>
        <v>52</v>
      </c>
      <c r="C1719" s="2" t="str">
        <f>UPPER(TEXT(MONTH(CHPP_DELAY[[#This Row],[DATE]])*29,"mmm"))</f>
        <v>JAN</v>
      </c>
      <c r="D1719" s="27">
        <f>YEAR(CHPP_DELAY[[#This Row],[DATE]])</f>
        <v>1900</v>
      </c>
      <c r="E1719" s="11">
        <f>(CHPP_DELAY[[#This Row],[START]]-CHPP_DELAY[[#This Row],[STOP]])*24</f>
        <v>0</v>
      </c>
      <c r="F1719" s="14" t="str" cm="1">
        <f t="array" ref="F1719">_xlfn.IFNA(_xlfn.IFS(CHPP_DELAY[[#This Row],[SCH MTN]]&lt;&gt;"","Scheduled",CHPP_DELAY[[#This Row],[UNSCH MTN]]&lt;&gt;"","Unscheduled"),"")</f>
        <v/>
      </c>
      <c r="G1719" s="26">
        <f>24*(DAY(EOMONTH(CHPP_DELAY[[#This Row],[DATE]],0)))</f>
        <v>744</v>
      </c>
      <c r="H1719" s="14">
        <v>0.85</v>
      </c>
      <c r="I1719" s="14">
        <v>0.9</v>
      </c>
      <c r="J1719" s="14"/>
      <c r="K1719" s="14"/>
      <c r="L1719" s="3"/>
      <c r="M1719" s="6"/>
      <c r="N1719" s="6"/>
      <c r="Q1719" s="19"/>
      <c r="AA1719" t="str" cm="1">
        <f t="array" ref="AA1719">_xlfn.IFS(AND(CHPP_DELAY[[#This Row],[Column1]]="",CHPP_DELAY[[#This Row],[Column2]]=""),"",CHPP_DELAY[[#This Row],[Column1]]&lt;&gt;"",CHPP_DELAY[[#This Row],[Column1]],CHPP_DELAY[[#This Row],[Column2]]&lt;&gt;"",CHPP_DELAY[[#This Row],[Column2]])</f>
        <v/>
      </c>
    </row>
    <row r="1720" spans="2:27" x14ac:dyDescent="0.25">
      <c r="B1720" s="7">
        <f>_xlfn.ISOWEEKNUM(CHPP_DELAY[[#This Row],[DATE]])</f>
        <v>52</v>
      </c>
      <c r="C1720" s="2" t="str">
        <f>UPPER(TEXT(MONTH(CHPP_DELAY[[#This Row],[DATE]])*29,"mmm"))</f>
        <v>JAN</v>
      </c>
      <c r="D1720" s="27">
        <f>YEAR(CHPP_DELAY[[#This Row],[DATE]])</f>
        <v>1900</v>
      </c>
      <c r="E1720" s="11">
        <f>(CHPP_DELAY[[#This Row],[START]]-CHPP_DELAY[[#This Row],[STOP]])*24</f>
        <v>0</v>
      </c>
      <c r="F1720" s="14" t="str" cm="1">
        <f t="array" ref="F1720">_xlfn.IFNA(_xlfn.IFS(CHPP_DELAY[[#This Row],[SCH MTN]]&lt;&gt;"","Scheduled",CHPP_DELAY[[#This Row],[UNSCH MTN]]&lt;&gt;"","Unscheduled"),"")</f>
        <v/>
      </c>
      <c r="G1720" s="26">
        <f>24*(DAY(EOMONTH(CHPP_DELAY[[#This Row],[DATE]],0)))</f>
        <v>744</v>
      </c>
      <c r="H1720" s="14">
        <v>0.85</v>
      </c>
      <c r="I1720" s="14">
        <v>0.9</v>
      </c>
      <c r="J1720" s="14"/>
      <c r="K1720" s="14"/>
      <c r="L1720" s="3"/>
      <c r="M1720" s="6"/>
      <c r="N1720" s="6"/>
      <c r="Q1720" s="19"/>
      <c r="AA1720" t="str" cm="1">
        <f t="array" ref="AA1720">_xlfn.IFS(AND(CHPP_DELAY[[#This Row],[Column1]]="",CHPP_DELAY[[#This Row],[Column2]]=""),"",CHPP_DELAY[[#This Row],[Column1]]&lt;&gt;"",CHPP_DELAY[[#This Row],[Column1]],CHPP_DELAY[[#This Row],[Column2]]&lt;&gt;"",CHPP_DELAY[[#This Row],[Column2]])</f>
        <v/>
      </c>
    </row>
    <row r="1721" spans="2:27" x14ac:dyDescent="0.25">
      <c r="B1721" s="7">
        <f>_xlfn.ISOWEEKNUM(CHPP_DELAY[[#This Row],[DATE]])</f>
        <v>52</v>
      </c>
      <c r="C1721" s="2" t="str">
        <f>UPPER(TEXT(MONTH(CHPP_DELAY[[#This Row],[DATE]])*29,"mmm"))</f>
        <v>JAN</v>
      </c>
      <c r="D1721" s="27">
        <f>YEAR(CHPP_DELAY[[#This Row],[DATE]])</f>
        <v>1900</v>
      </c>
      <c r="E1721" s="11">
        <f>(CHPP_DELAY[[#This Row],[START]]-CHPP_DELAY[[#This Row],[STOP]])*24</f>
        <v>0</v>
      </c>
      <c r="F1721" s="14" t="str" cm="1">
        <f t="array" ref="F1721">_xlfn.IFNA(_xlfn.IFS(CHPP_DELAY[[#This Row],[SCH MTN]]&lt;&gt;"","Scheduled",CHPP_DELAY[[#This Row],[UNSCH MTN]]&lt;&gt;"","Unscheduled"),"")</f>
        <v/>
      </c>
      <c r="G1721" s="26">
        <f>24*(DAY(EOMONTH(CHPP_DELAY[[#This Row],[DATE]],0)))</f>
        <v>744</v>
      </c>
      <c r="H1721" s="14">
        <v>0.85</v>
      </c>
      <c r="I1721" s="14">
        <v>0.9</v>
      </c>
      <c r="J1721" s="14"/>
      <c r="K1721" s="14"/>
      <c r="L1721" s="3"/>
      <c r="M1721" s="6"/>
      <c r="N1721" s="6"/>
      <c r="Q1721" s="19"/>
      <c r="AA1721" t="str" cm="1">
        <f t="array" ref="AA1721">_xlfn.IFS(AND(CHPP_DELAY[[#This Row],[Column1]]="",CHPP_DELAY[[#This Row],[Column2]]=""),"",CHPP_DELAY[[#This Row],[Column1]]&lt;&gt;"",CHPP_DELAY[[#This Row],[Column1]],CHPP_DELAY[[#This Row],[Column2]]&lt;&gt;"",CHPP_DELAY[[#This Row],[Column2]])</f>
        <v/>
      </c>
    </row>
    <row r="1722" spans="2:27" x14ac:dyDescent="0.25">
      <c r="B1722" s="7">
        <f>_xlfn.ISOWEEKNUM(CHPP_DELAY[[#This Row],[DATE]])</f>
        <v>52</v>
      </c>
      <c r="C1722" s="2" t="str">
        <f>UPPER(TEXT(MONTH(CHPP_DELAY[[#This Row],[DATE]])*29,"mmm"))</f>
        <v>JAN</v>
      </c>
      <c r="D1722" s="27">
        <f>YEAR(CHPP_DELAY[[#This Row],[DATE]])</f>
        <v>1900</v>
      </c>
      <c r="E1722" s="11">
        <f>(CHPP_DELAY[[#This Row],[START]]-CHPP_DELAY[[#This Row],[STOP]])*24</f>
        <v>0</v>
      </c>
      <c r="F1722" s="14" t="str" cm="1">
        <f t="array" ref="F1722">_xlfn.IFNA(_xlfn.IFS(CHPP_DELAY[[#This Row],[SCH MTN]]&lt;&gt;"","Scheduled",CHPP_DELAY[[#This Row],[UNSCH MTN]]&lt;&gt;"","Unscheduled"),"")</f>
        <v/>
      </c>
      <c r="G1722" s="26">
        <f>24*(DAY(EOMONTH(CHPP_DELAY[[#This Row],[DATE]],0)))</f>
        <v>744</v>
      </c>
      <c r="H1722" s="14">
        <v>0.85</v>
      </c>
      <c r="I1722" s="14">
        <v>0.9</v>
      </c>
      <c r="J1722" s="14"/>
      <c r="K1722" s="14"/>
      <c r="L1722" s="3"/>
      <c r="M1722" s="6"/>
      <c r="N1722" s="6"/>
      <c r="Q1722" s="19"/>
      <c r="AA1722" t="str" cm="1">
        <f t="array" ref="AA1722">_xlfn.IFS(AND(CHPP_DELAY[[#This Row],[Column1]]="",CHPP_DELAY[[#This Row],[Column2]]=""),"",CHPP_DELAY[[#This Row],[Column1]]&lt;&gt;"",CHPP_DELAY[[#This Row],[Column1]],CHPP_DELAY[[#This Row],[Column2]]&lt;&gt;"",CHPP_DELAY[[#This Row],[Column2]])</f>
        <v/>
      </c>
    </row>
    <row r="1723" spans="2:27" x14ac:dyDescent="0.25">
      <c r="B1723" s="7">
        <f>_xlfn.ISOWEEKNUM(CHPP_DELAY[[#This Row],[DATE]])</f>
        <v>52</v>
      </c>
      <c r="C1723" s="2" t="str">
        <f>UPPER(TEXT(MONTH(CHPP_DELAY[[#This Row],[DATE]])*29,"mmm"))</f>
        <v>JAN</v>
      </c>
      <c r="D1723" s="27">
        <f>YEAR(CHPP_DELAY[[#This Row],[DATE]])</f>
        <v>1900</v>
      </c>
      <c r="E1723" s="11">
        <f>(CHPP_DELAY[[#This Row],[START]]-CHPP_DELAY[[#This Row],[STOP]])*24</f>
        <v>0</v>
      </c>
      <c r="F1723" s="14" t="str" cm="1">
        <f t="array" ref="F1723">_xlfn.IFNA(_xlfn.IFS(CHPP_DELAY[[#This Row],[SCH MTN]]&lt;&gt;"","Scheduled",CHPP_DELAY[[#This Row],[UNSCH MTN]]&lt;&gt;"","Unscheduled"),"")</f>
        <v/>
      </c>
      <c r="G1723" s="26">
        <f>24*(DAY(EOMONTH(CHPP_DELAY[[#This Row],[DATE]],0)))</f>
        <v>744</v>
      </c>
      <c r="H1723" s="14">
        <v>0.85</v>
      </c>
      <c r="I1723" s="14">
        <v>0.9</v>
      </c>
      <c r="J1723" s="14"/>
      <c r="K1723" s="14"/>
      <c r="L1723" s="3"/>
      <c r="M1723" s="6"/>
      <c r="N1723" s="6"/>
      <c r="Q1723" s="19"/>
      <c r="AA1723" t="str" cm="1">
        <f t="array" ref="AA1723">_xlfn.IFS(AND(CHPP_DELAY[[#This Row],[Column1]]="",CHPP_DELAY[[#This Row],[Column2]]=""),"",CHPP_DELAY[[#This Row],[Column1]]&lt;&gt;"",CHPP_DELAY[[#This Row],[Column1]],CHPP_DELAY[[#This Row],[Column2]]&lt;&gt;"",CHPP_DELAY[[#This Row],[Column2]])</f>
        <v/>
      </c>
    </row>
    <row r="1724" spans="2:27" x14ac:dyDescent="0.25">
      <c r="B1724" s="7">
        <f>_xlfn.ISOWEEKNUM(CHPP_DELAY[[#This Row],[DATE]])</f>
        <v>52</v>
      </c>
      <c r="C1724" s="2" t="str">
        <f>UPPER(TEXT(MONTH(CHPP_DELAY[[#This Row],[DATE]])*29,"mmm"))</f>
        <v>JAN</v>
      </c>
      <c r="D1724" s="27">
        <f>YEAR(CHPP_DELAY[[#This Row],[DATE]])</f>
        <v>1900</v>
      </c>
      <c r="E1724" s="11">
        <f>(CHPP_DELAY[[#This Row],[START]]-CHPP_DELAY[[#This Row],[STOP]])*24</f>
        <v>0</v>
      </c>
      <c r="F1724" s="14" t="str" cm="1">
        <f t="array" ref="F1724">_xlfn.IFNA(_xlfn.IFS(CHPP_DELAY[[#This Row],[SCH MTN]]&lt;&gt;"","Scheduled",CHPP_DELAY[[#This Row],[UNSCH MTN]]&lt;&gt;"","Unscheduled"),"")</f>
        <v/>
      </c>
      <c r="G1724" s="26">
        <f>24*(DAY(EOMONTH(CHPP_DELAY[[#This Row],[DATE]],0)))</f>
        <v>744</v>
      </c>
      <c r="H1724" s="14">
        <v>0.85</v>
      </c>
      <c r="I1724" s="14">
        <v>0.9</v>
      </c>
      <c r="J1724" s="14"/>
      <c r="K1724" s="14"/>
      <c r="L1724" s="3"/>
      <c r="M1724" s="6"/>
      <c r="N1724" s="6"/>
      <c r="Q1724" s="19"/>
      <c r="AA1724" t="str" cm="1">
        <f t="array" ref="AA1724">_xlfn.IFS(AND(CHPP_DELAY[[#This Row],[Column1]]="",CHPP_DELAY[[#This Row],[Column2]]=""),"",CHPP_DELAY[[#This Row],[Column1]]&lt;&gt;"",CHPP_DELAY[[#This Row],[Column1]],CHPP_DELAY[[#This Row],[Column2]]&lt;&gt;"",CHPP_DELAY[[#This Row],[Column2]])</f>
        <v/>
      </c>
    </row>
    <row r="1725" spans="2:27" x14ac:dyDescent="0.25">
      <c r="B1725" s="7">
        <f>_xlfn.ISOWEEKNUM(CHPP_DELAY[[#This Row],[DATE]])</f>
        <v>52</v>
      </c>
      <c r="C1725" s="2" t="str">
        <f>UPPER(TEXT(MONTH(CHPP_DELAY[[#This Row],[DATE]])*29,"mmm"))</f>
        <v>JAN</v>
      </c>
      <c r="D1725" s="27">
        <f>YEAR(CHPP_DELAY[[#This Row],[DATE]])</f>
        <v>1900</v>
      </c>
      <c r="E1725" s="11">
        <f>(CHPP_DELAY[[#This Row],[START]]-CHPP_DELAY[[#This Row],[STOP]])*24</f>
        <v>0</v>
      </c>
      <c r="F1725" s="14" t="str" cm="1">
        <f t="array" ref="F1725">_xlfn.IFNA(_xlfn.IFS(CHPP_DELAY[[#This Row],[SCH MTN]]&lt;&gt;"","Scheduled",CHPP_DELAY[[#This Row],[UNSCH MTN]]&lt;&gt;"","Unscheduled"),"")</f>
        <v/>
      </c>
      <c r="G1725" s="26">
        <f>24*(DAY(EOMONTH(CHPP_DELAY[[#This Row],[DATE]],0)))</f>
        <v>744</v>
      </c>
      <c r="H1725" s="14">
        <v>0.85</v>
      </c>
      <c r="I1725" s="14">
        <v>0.9</v>
      </c>
      <c r="J1725" s="14"/>
      <c r="K1725" s="14"/>
      <c r="L1725" s="3"/>
      <c r="M1725" s="6"/>
      <c r="N1725" s="6"/>
      <c r="Q1725" s="19"/>
      <c r="AA1725" t="str" cm="1">
        <f t="array" ref="AA1725">_xlfn.IFS(AND(CHPP_DELAY[[#This Row],[Column1]]="",CHPP_DELAY[[#This Row],[Column2]]=""),"",CHPP_DELAY[[#This Row],[Column1]]&lt;&gt;"",CHPP_DELAY[[#This Row],[Column1]],CHPP_DELAY[[#This Row],[Column2]]&lt;&gt;"",CHPP_DELAY[[#This Row],[Column2]])</f>
        <v/>
      </c>
    </row>
    <row r="1726" spans="2:27" x14ac:dyDescent="0.25">
      <c r="B1726" s="7">
        <f>_xlfn.ISOWEEKNUM(CHPP_DELAY[[#This Row],[DATE]])</f>
        <v>52</v>
      </c>
      <c r="C1726" s="2" t="str">
        <f>UPPER(TEXT(MONTH(CHPP_DELAY[[#This Row],[DATE]])*29,"mmm"))</f>
        <v>JAN</v>
      </c>
      <c r="D1726" s="27">
        <f>YEAR(CHPP_DELAY[[#This Row],[DATE]])</f>
        <v>1900</v>
      </c>
      <c r="E1726" s="11">
        <f>(CHPP_DELAY[[#This Row],[START]]-CHPP_DELAY[[#This Row],[STOP]])*24</f>
        <v>0</v>
      </c>
      <c r="F1726" s="14" t="str" cm="1">
        <f t="array" ref="F1726">_xlfn.IFNA(_xlfn.IFS(CHPP_DELAY[[#This Row],[SCH MTN]]&lt;&gt;"","Scheduled",CHPP_DELAY[[#This Row],[UNSCH MTN]]&lt;&gt;"","Unscheduled"),"")</f>
        <v/>
      </c>
      <c r="G1726" s="26">
        <f>24*(DAY(EOMONTH(CHPP_DELAY[[#This Row],[DATE]],0)))</f>
        <v>744</v>
      </c>
      <c r="H1726" s="14">
        <v>0.85</v>
      </c>
      <c r="I1726" s="14">
        <v>0.9</v>
      </c>
      <c r="J1726" s="14"/>
      <c r="K1726" s="14"/>
      <c r="L1726" s="3"/>
      <c r="M1726" s="6"/>
      <c r="N1726" s="6"/>
      <c r="Q1726" s="19"/>
      <c r="AA1726" t="str" cm="1">
        <f t="array" ref="AA1726">_xlfn.IFS(AND(CHPP_DELAY[[#This Row],[Column1]]="",CHPP_DELAY[[#This Row],[Column2]]=""),"",CHPP_DELAY[[#This Row],[Column1]]&lt;&gt;"",CHPP_DELAY[[#This Row],[Column1]],CHPP_DELAY[[#This Row],[Column2]]&lt;&gt;"",CHPP_DELAY[[#This Row],[Column2]])</f>
        <v/>
      </c>
    </row>
    <row r="1727" spans="2:27" x14ac:dyDescent="0.25">
      <c r="B1727" s="7">
        <f>_xlfn.ISOWEEKNUM(CHPP_DELAY[[#This Row],[DATE]])</f>
        <v>52</v>
      </c>
      <c r="C1727" s="2" t="str">
        <f>UPPER(TEXT(MONTH(CHPP_DELAY[[#This Row],[DATE]])*29,"mmm"))</f>
        <v>JAN</v>
      </c>
      <c r="D1727" s="27">
        <f>YEAR(CHPP_DELAY[[#This Row],[DATE]])</f>
        <v>1900</v>
      </c>
      <c r="E1727" s="11">
        <f>(CHPP_DELAY[[#This Row],[START]]-CHPP_DELAY[[#This Row],[STOP]])*24</f>
        <v>0</v>
      </c>
      <c r="F1727" s="14" t="str" cm="1">
        <f t="array" ref="F1727">_xlfn.IFNA(_xlfn.IFS(CHPP_DELAY[[#This Row],[SCH MTN]]&lt;&gt;"","Scheduled",CHPP_DELAY[[#This Row],[UNSCH MTN]]&lt;&gt;"","Unscheduled"),"")</f>
        <v/>
      </c>
      <c r="G1727" s="26">
        <f>24*(DAY(EOMONTH(CHPP_DELAY[[#This Row],[DATE]],0)))</f>
        <v>744</v>
      </c>
      <c r="H1727" s="14">
        <v>0.85</v>
      </c>
      <c r="I1727" s="14">
        <v>0.9</v>
      </c>
      <c r="J1727" s="14"/>
      <c r="K1727" s="14"/>
      <c r="L1727" s="3"/>
      <c r="M1727" s="6"/>
      <c r="N1727" s="6"/>
      <c r="Q1727" s="19"/>
      <c r="AA1727" t="str" cm="1">
        <f t="array" ref="AA1727">_xlfn.IFS(AND(CHPP_DELAY[[#This Row],[Column1]]="",CHPP_DELAY[[#This Row],[Column2]]=""),"",CHPP_DELAY[[#This Row],[Column1]]&lt;&gt;"",CHPP_DELAY[[#This Row],[Column1]],CHPP_DELAY[[#This Row],[Column2]]&lt;&gt;"",CHPP_DELAY[[#This Row],[Column2]])</f>
        <v/>
      </c>
    </row>
    <row r="1728" spans="2:27" x14ac:dyDescent="0.25">
      <c r="B1728" s="7">
        <f>_xlfn.ISOWEEKNUM(CHPP_DELAY[[#This Row],[DATE]])</f>
        <v>52</v>
      </c>
      <c r="C1728" s="2" t="str">
        <f>UPPER(TEXT(MONTH(CHPP_DELAY[[#This Row],[DATE]])*29,"mmm"))</f>
        <v>JAN</v>
      </c>
      <c r="D1728" s="27">
        <f>YEAR(CHPP_DELAY[[#This Row],[DATE]])</f>
        <v>1900</v>
      </c>
      <c r="E1728" s="11">
        <f>(CHPP_DELAY[[#This Row],[START]]-CHPP_DELAY[[#This Row],[STOP]])*24</f>
        <v>0</v>
      </c>
      <c r="F1728" s="14" t="str" cm="1">
        <f t="array" ref="F1728">_xlfn.IFNA(_xlfn.IFS(CHPP_DELAY[[#This Row],[SCH MTN]]&lt;&gt;"","Scheduled",CHPP_DELAY[[#This Row],[UNSCH MTN]]&lt;&gt;"","Unscheduled"),"")</f>
        <v/>
      </c>
      <c r="G1728" s="26">
        <f>24*(DAY(EOMONTH(CHPP_DELAY[[#This Row],[DATE]],0)))</f>
        <v>744</v>
      </c>
      <c r="H1728" s="14">
        <v>0.85</v>
      </c>
      <c r="I1728" s="14">
        <v>0.9</v>
      </c>
      <c r="J1728" s="14"/>
      <c r="K1728" s="14"/>
      <c r="L1728" s="3"/>
      <c r="M1728" s="6"/>
      <c r="N1728" s="6"/>
      <c r="Q1728" s="19"/>
      <c r="AA1728" t="str" cm="1">
        <f t="array" ref="AA1728">_xlfn.IFS(AND(CHPP_DELAY[[#This Row],[Column1]]="",CHPP_DELAY[[#This Row],[Column2]]=""),"",CHPP_DELAY[[#This Row],[Column1]]&lt;&gt;"",CHPP_DELAY[[#This Row],[Column1]],CHPP_DELAY[[#This Row],[Column2]]&lt;&gt;"",CHPP_DELAY[[#This Row],[Column2]])</f>
        <v/>
      </c>
    </row>
    <row r="1729" spans="2:27" x14ac:dyDescent="0.25">
      <c r="B1729" s="7">
        <f>_xlfn.ISOWEEKNUM(CHPP_DELAY[[#This Row],[DATE]])</f>
        <v>52</v>
      </c>
      <c r="C1729" s="2" t="str">
        <f>UPPER(TEXT(MONTH(CHPP_DELAY[[#This Row],[DATE]])*29,"mmm"))</f>
        <v>JAN</v>
      </c>
      <c r="D1729" s="27">
        <f>YEAR(CHPP_DELAY[[#This Row],[DATE]])</f>
        <v>1900</v>
      </c>
      <c r="E1729" s="11">
        <f>(CHPP_DELAY[[#This Row],[START]]-CHPP_DELAY[[#This Row],[STOP]])*24</f>
        <v>0</v>
      </c>
      <c r="F1729" s="14" t="str" cm="1">
        <f t="array" ref="F1729">_xlfn.IFNA(_xlfn.IFS(CHPP_DELAY[[#This Row],[SCH MTN]]&lt;&gt;"","Scheduled",CHPP_DELAY[[#This Row],[UNSCH MTN]]&lt;&gt;"","Unscheduled"),"")</f>
        <v/>
      </c>
      <c r="G1729" s="26">
        <f>24*(DAY(EOMONTH(CHPP_DELAY[[#This Row],[DATE]],0)))</f>
        <v>744</v>
      </c>
      <c r="H1729" s="14">
        <v>0.85</v>
      </c>
      <c r="I1729" s="14">
        <v>0.9</v>
      </c>
      <c r="J1729" s="14"/>
      <c r="K1729" s="14"/>
      <c r="L1729" s="3"/>
      <c r="M1729" s="6"/>
      <c r="N1729" s="6"/>
      <c r="Q1729" s="19"/>
      <c r="AA1729" t="str" cm="1">
        <f t="array" ref="AA1729">_xlfn.IFS(AND(CHPP_DELAY[[#This Row],[Column1]]="",CHPP_DELAY[[#This Row],[Column2]]=""),"",CHPP_DELAY[[#This Row],[Column1]]&lt;&gt;"",CHPP_DELAY[[#This Row],[Column1]],CHPP_DELAY[[#This Row],[Column2]]&lt;&gt;"",CHPP_DELAY[[#This Row],[Column2]])</f>
        <v/>
      </c>
    </row>
    <row r="1730" spans="2:27" x14ac:dyDescent="0.25">
      <c r="B1730" s="7">
        <f>_xlfn.ISOWEEKNUM(CHPP_DELAY[[#This Row],[DATE]])</f>
        <v>52</v>
      </c>
      <c r="C1730" s="2" t="str">
        <f>UPPER(TEXT(MONTH(CHPP_DELAY[[#This Row],[DATE]])*29,"mmm"))</f>
        <v>JAN</v>
      </c>
      <c r="D1730" s="27">
        <f>YEAR(CHPP_DELAY[[#This Row],[DATE]])</f>
        <v>1900</v>
      </c>
      <c r="E1730" s="11">
        <f>(CHPP_DELAY[[#This Row],[START]]-CHPP_DELAY[[#This Row],[STOP]])*24</f>
        <v>0</v>
      </c>
      <c r="F1730" s="14" t="str" cm="1">
        <f t="array" ref="F1730">_xlfn.IFNA(_xlfn.IFS(CHPP_DELAY[[#This Row],[SCH MTN]]&lt;&gt;"","Scheduled",CHPP_DELAY[[#This Row],[UNSCH MTN]]&lt;&gt;"","Unscheduled"),"")</f>
        <v/>
      </c>
      <c r="G1730" s="26">
        <f>24*(DAY(EOMONTH(CHPP_DELAY[[#This Row],[DATE]],0)))</f>
        <v>744</v>
      </c>
      <c r="H1730" s="14">
        <v>0.85</v>
      </c>
      <c r="I1730" s="14">
        <v>0.9</v>
      </c>
      <c r="J1730" s="14"/>
      <c r="K1730" s="14"/>
      <c r="L1730" s="3"/>
      <c r="M1730" s="6"/>
      <c r="N1730" s="6"/>
      <c r="Q1730" s="19"/>
      <c r="AA1730" t="str" cm="1">
        <f t="array" ref="AA1730">_xlfn.IFS(AND(CHPP_DELAY[[#This Row],[Column1]]="",CHPP_DELAY[[#This Row],[Column2]]=""),"",CHPP_DELAY[[#This Row],[Column1]]&lt;&gt;"",CHPP_DELAY[[#This Row],[Column1]],CHPP_DELAY[[#This Row],[Column2]]&lt;&gt;"",CHPP_DELAY[[#This Row],[Column2]])</f>
        <v/>
      </c>
    </row>
    <row r="1731" spans="2:27" x14ac:dyDescent="0.25">
      <c r="B1731" s="7">
        <f>_xlfn.ISOWEEKNUM(CHPP_DELAY[[#This Row],[DATE]])</f>
        <v>52</v>
      </c>
      <c r="C1731" s="2" t="str">
        <f>UPPER(TEXT(MONTH(CHPP_DELAY[[#This Row],[DATE]])*29,"mmm"))</f>
        <v>JAN</v>
      </c>
      <c r="D1731" s="27">
        <f>YEAR(CHPP_DELAY[[#This Row],[DATE]])</f>
        <v>1900</v>
      </c>
      <c r="E1731" s="11">
        <f>(CHPP_DELAY[[#This Row],[START]]-CHPP_DELAY[[#This Row],[STOP]])*24</f>
        <v>0</v>
      </c>
      <c r="F1731" s="14" t="str" cm="1">
        <f t="array" ref="F1731">_xlfn.IFNA(_xlfn.IFS(CHPP_DELAY[[#This Row],[SCH MTN]]&lt;&gt;"","Scheduled",CHPP_DELAY[[#This Row],[UNSCH MTN]]&lt;&gt;"","Unscheduled"),"")</f>
        <v/>
      </c>
      <c r="G1731" s="26">
        <f>24*(DAY(EOMONTH(CHPP_DELAY[[#This Row],[DATE]],0)))</f>
        <v>744</v>
      </c>
      <c r="H1731" s="14">
        <v>0.85</v>
      </c>
      <c r="I1731" s="14">
        <v>0.9</v>
      </c>
      <c r="J1731" s="14"/>
      <c r="K1731" s="14"/>
      <c r="L1731" s="3"/>
      <c r="M1731" s="6"/>
      <c r="N1731" s="6"/>
      <c r="Q1731" s="19"/>
      <c r="AA1731" t="str" cm="1">
        <f t="array" ref="AA1731">_xlfn.IFS(AND(CHPP_DELAY[[#This Row],[Column1]]="",CHPP_DELAY[[#This Row],[Column2]]=""),"",CHPP_DELAY[[#This Row],[Column1]]&lt;&gt;"",CHPP_DELAY[[#This Row],[Column1]],CHPP_DELAY[[#This Row],[Column2]]&lt;&gt;"",CHPP_DELAY[[#This Row],[Column2]])</f>
        <v/>
      </c>
    </row>
    <row r="1732" spans="2:27" x14ac:dyDescent="0.25">
      <c r="B1732" s="7">
        <f>_xlfn.ISOWEEKNUM(CHPP_DELAY[[#This Row],[DATE]])</f>
        <v>52</v>
      </c>
      <c r="C1732" s="2" t="str">
        <f>UPPER(TEXT(MONTH(CHPP_DELAY[[#This Row],[DATE]])*29,"mmm"))</f>
        <v>JAN</v>
      </c>
      <c r="D1732" s="27">
        <f>YEAR(CHPP_DELAY[[#This Row],[DATE]])</f>
        <v>1900</v>
      </c>
      <c r="E1732" s="11">
        <f>(CHPP_DELAY[[#This Row],[START]]-CHPP_DELAY[[#This Row],[STOP]])*24</f>
        <v>0</v>
      </c>
      <c r="F1732" s="14" t="str" cm="1">
        <f t="array" ref="F1732">_xlfn.IFNA(_xlfn.IFS(CHPP_DELAY[[#This Row],[SCH MTN]]&lt;&gt;"","Scheduled",CHPP_DELAY[[#This Row],[UNSCH MTN]]&lt;&gt;"","Unscheduled"),"")</f>
        <v/>
      </c>
      <c r="G1732" s="26">
        <f>24*(DAY(EOMONTH(CHPP_DELAY[[#This Row],[DATE]],0)))</f>
        <v>744</v>
      </c>
      <c r="H1732" s="14">
        <v>0.85</v>
      </c>
      <c r="I1732" s="14">
        <v>0.9</v>
      </c>
      <c r="J1732" s="14"/>
      <c r="K1732" s="14"/>
      <c r="L1732" s="3"/>
      <c r="M1732" s="6"/>
      <c r="N1732" s="6"/>
      <c r="Q1732" s="19"/>
      <c r="AA1732" t="str" cm="1">
        <f t="array" ref="AA1732">_xlfn.IFS(AND(CHPP_DELAY[[#This Row],[Column1]]="",CHPP_DELAY[[#This Row],[Column2]]=""),"",CHPP_DELAY[[#This Row],[Column1]]&lt;&gt;"",CHPP_DELAY[[#This Row],[Column1]],CHPP_DELAY[[#This Row],[Column2]]&lt;&gt;"",CHPP_DELAY[[#This Row],[Column2]])</f>
        <v/>
      </c>
    </row>
    <row r="1733" spans="2:27" x14ac:dyDescent="0.25">
      <c r="B1733" s="7">
        <f>_xlfn.ISOWEEKNUM(CHPP_DELAY[[#This Row],[DATE]])</f>
        <v>52</v>
      </c>
      <c r="C1733" s="2" t="str">
        <f>UPPER(TEXT(MONTH(CHPP_DELAY[[#This Row],[DATE]])*29,"mmm"))</f>
        <v>JAN</v>
      </c>
      <c r="D1733" s="27">
        <f>YEAR(CHPP_DELAY[[#This Row],[DATE]])</f>
        <v>1900</v>
      </c>
      <c r="E1733" s="11">
        <f>(CHPP_DELAY[[#This Row],[START]]-CHPP_DELAY[[#This Row],[STOP]])*24</f>
        <v>0</v>
      </c>
      <c r="F1733" s="14" t="str" cm="1">
        <f t="array" ref="F1733">_xlfn.IFNA(_xlfn.IFS(CHPP_DELAY[[#This Row],[SCH MTN]]&lt;&gt;"","Scheduled",CHPP_DELAY[[#This Row],[UNSCH MTN]]&lt;&gt;"","Unscheduled"),"")</f>
        <v/>
      </c>
      <c r="G1733" s="26">
        <f>24*(DAY(EOMONTH(CHPP_DELAY[[#This Row],[DATE]],0)))</f>
        <v>744</v>
      </c>
      <c r="H1733" s="14">
        <v>0.85</v>
      </c>
      <c r="I1733" s="14">
        <v>0.9</v>
      </c>
      <c r="J1733" s="14"/>
      <c r="K1733" s="14"/>
      <c r="L1733" s="3"/>
      <c r="M1733" s="6"/>
      <c r="N1733" s="6"/>
      <c r="Q1733" s="19"/>
      <c r="AA1733" t="str" cm="1">
        <f t="array" ref="AA1733">_xlfn.IFS(AND(CHPP_DELAY[[#This Row],[Column1]]="",CHPP_DELAY[[#This Row],[Column2]]=""),"",CHPP_DELAY[[#This Row],[Column1]]&lt;&gt;"",CHPP_DELAY[[#This Row],[Column1]],CHPP_DELAY[[#This Row],[Column2]]&lt;&gt;"",CHPP_DELAY[[#This Row],[Column2]])</f>
        <v/>
      </c>
    </row>
    <row r="1734" spans="2:27" x14ac:dyDescent="0.25">
      <c r="B1734" s="7">
        <f>_xlfn.ISOWEEKNUM(CHPP_DELAY[[#This Row],[DATE]])</f>
        <v>52</v>
      </c>
      <c r="C1734" s="2" t="str">
        <f>UPPER(TEXT(MONTH(CHPP_DELAY[[#This Row],[DATE]])*29,"mmm"))</f>
        <v>JAN</v>
      </c>
      <c r="D1734" s="27">
        <f>YEAR(CHPP_DELAY[[#This Row],[DATE]])</f>
        <v>1900</v>
      </c>
      <c r="E1734" s="11">
        <f>(CHPP_DELAY[[#This Row],[START]]-CHPP_DELAY[[#This Row],[STOP]])*24</f>
        <v>0</v>
      </c>
      <c r="F1734" s="14" t="str" cm="1">
        <f t="array" ref="F1734">_xlfn.IFNA(_xlfn.IFS(CHPP_DELAY[[#This Row],[SCH MTN]]&lt;&gt;"","Scheduled",CHPP_DELAY[[#This Row],[UNSCH MTN]]&lt;&gt;"","Unscheduled"),"")</f>
        <v/>
      </c>
      <c r="G1734" s="26">
        <f>24*(DAY(EOMONTH(CHPP_DELAY[[#This Row],[DATE]],0)))</f>
        <v>744</v>
      </c>
      <c r="H1734" s="14">
        <v>0.85</v>
      </c>
      <c r="I1734" s="14">
        <v>0.9</v>
      </c>
      <c r="J1734" s="14"/>
      <c r="K1734" s="14"/>
      <c r="L1734" s="3"/>
      <c r="M1734" s="6"/>
      <c r="N1734" s="6"/>
      <c r="Q1734" s="19"/>
      <c r="AA1734" t="str" cm="1">
        <f t="array" ref="AA1734">_xlfn.IFS(AND(CHPP_DELAY[[#This Row],[Column1]]="",CHPP_DELAY[[#This Row],[Column2]]=""),"",CHPP_DELAY[[#This Row],[Column1]]&lt;&gt;"",CHPP_DELAY[[#This Row],[Column1]],CHPP_DELAY[[#This Row],[Column2]]&lt;&gt;"",CHPP_DELAY[[#This Row],[Column2]])</f>
        <v/>
      </c>
    </row>
    <row r="1735" spans="2:27" x14ac:dyDescent="0.25">
      <c r="B1735" s="7">
        <f>_xlfn.ISOWEEKNUM(CHPP_DELAY[[#This Row],[DATE]])</f>
        <v>52</v>
      </c>
      <c r="C1735" s="2" t="str">
        <f>UPPER(TEXT(MONTH(CHPP_DELAY[[#This Row],[DATE]])*29,"mmm"))</f>
        <v>JAN</v>
      </c>
      <c r="D1735" s="27">
        <f>YEAR(CHPP_DELAY[[#This Row],[DATE]])</f>
        <v>1900</v>
      </c>
      <c r="E1735" s="11">
        <f>(CHPP_DELAY[[#This Row],[START]]-CHPP_DELAY[[#This Row],[STOP]])*24</f>
        <v>0</v>
      </c>
      <c r="F1735" s="14" t="str" cm="1">
        <f t="array" ref="F1735">_xlfn.IFNA(_xlfn.IFS(CHPP_DELAY[[#This Row],[SCH MTN]]&lt;&gt;"","Scheduled",CHPP_DELAY[[#This Row],[UNSCH MTN]]&lt;&gt;"","Unscheduled"),"")</f>
        <v/>
      </c>
      <c r="G1735" s="26">
        <f>24*(DAY(EOMONTH(CHPP_DELAY[[#This Row],[DATE]],0)))</f>
        <v>744</v>
      </c>
      <c r="H1735" s="14">
        <v>0.85</v>
      </c>
      <c r="I1735" s="14">
        <v>0.9</v>
      </c>
      <c r="J1735" s="14"/>
      <c r="K1735" s="14"/>
      <c r="L1735" s="3"/>
      <c r="M1735" s="6"/>
      <c r="N1735" s="6"/>
      <c r="Q1735" s="19"/>
      <c r="AA1735" t="str" cm="1">
        <f t="array" ref="AA1735">_xlfn.IFS(AND(CHPP_DELAY[[#This Row],[Column1]]="",CHPP_DELAY[[#This Row],[Column2]]=""),"",CHPP_DELAY[[#This Row],[Column1]]&lt;&gt;"",CHPP_DELAY[[#This Row],[Column1]],CHPP_DELAY[[#This Row],[Column2]]&lt;&gt;"",CHPP_DELAY[[#This Row],[Column2]])</f>
        <v/>
      </c>
    </row>
    <row r="1736" spans="2:27" x14ac:dyDescent="0.25">
      <c r="B1736" s="7">
        <f>_xlfn.ISOWEEKNUM(CHPP_DELAY[[#This Row],[DATE]])</f>
        <v>52</v>
      </c>
      <c r="C1736" s="2" t="str">
        <f>UPPER(TEXT(MONTH(CHPP_DELAY[[#This Row],[DATE]])*29,"mmm"))</f>
        <v>JAN</v>
      </c>
      <c r="D1736" s="27">
        <f>YEAR(CHPP_DELAY[[#This Row],[DATE]])</f>
        <v>1900</v>
      </c>
      <c r="E1736" s="11">
        <f>(CHPP_DELAY[[#This Row],[START]]-CHPP_DELAY[[#This Row],[STOP]])*24</f>
        <v>0</v>
      </c>
      <c r="F1736" s="14" t="str" cm="1">
        <f t="array" ref="F1736">_xlfn.IFNA(_xlfn.IFS(CHPP_DELAY[[#This Row],[SCH MTN]]&lt;&gt;"","Scheduled",CHPP_DELAY[[#This Row],[UNSCH MTN]]&lt;&gt;"","Unscheduled"),"")</f>
        <v/>
      </c>
      <c r="G1736" s="26">
        <f>24*(DAY(EOMONTH(CHPP_DELAY[[#This Row],[DATE]],0)))</f>
        <v>744</v>
      </c>
      <c r="H1736" s="14">
        <v>0.85</v>
      </c>
      <c r="I1736" s="14">
        <v>0.9</v>
      </c>
      <c r="J1736" s="14"/>
      <c r="K1736" s="14"/>
      <c r="L1736" s="3"/>
      <c r="M1736" s="6"/>
      <c r="N1736" s="6"/>
      <c r="Q1736" s="19"/>
      <c r="AA1736" t="str" cm="1">
        <f t="array" ref="AA1736">_xlfn.IFS(AND(CHPP_DELAY[[#This Row],[Column1]]="",CHPP_DELAY[[#This Row],[Column2]]=""),"",CHPP_DELAY[[#This Row],[Column1]]&lt;&gt;"",CHPP_DELAY[[#This Row],[Column1]],CHPP_DELAY[[#This Row],[Column2]]&lt;&gt;"",CHPP_DELAY[[#This Row],[Column2]])</f>
        <v/>
      </c>
    </row>
    <row r="1737" spans="2:27" x14ac:dyDescent="0.25">
      <c r="B1737" s="7">
        <f>_xlfn.ISOWEEKNUM(CHPP_DELAY[[#This Row],[DATE]])</f>
        <v>52</v>
      </c>
      <c r="C1737" s="2" t="str">
        <f>UPPER(TEXT(MONTH(CHPP_DELAY[[#This Row],[DATE]])*29,"mmm"))</f>
        <v>JAN</v>
      </c>
      <c r="D1737" s="27">
        <f>YEAR(CHPP_DELAY[[#This Row],[DATE]])</f>
        <v>1900</v>
      </c>
      <c r="E1737" s="11">
        <f>(CHPP_DELAY[[#This Row],[START]]-CHPP_DELAY[[#This Row],[STOP]])*24</f>
        <v>0</v>
      </c>
      <c r="F1737" s="14" t="str" cm="1">
        <f t="array" ref="F1737">_xlfn.IFNA(_xlfn.IFS(CHPP_DELAY[[#This Row],[SCH MTN]]&lt;&gt;"","Scheduled",CHPP_DELAY[[#This Row],[UNSCH MTN]]&lt;&gt;"","Unscheduled"),"")</f>
        <v/>
      </c>
      <c r="G1737" s="26">
        <f>24*(DAY(EOMONTH(CHPP_DELAY[[#This Row],[DATE]],0)))</f>
        <v>744</v>
      </c>
      <c r="H1737" s="14">
        <v>0.85</v>
      </c>
      <c r="I1737" s="14">
        <v>0.9</v>
      </c>
      <c r="J1737" s="14"/>
      <c r="K1737" s="14"/>
      <c r="L1737" s="3"/>
      <c r="M1737" s="6"/>
      <c r="N1737" s="6"/>
      <c r="Q1737" s="19"/>
      <c r="AA1737" t="str" cm="1">
        <f t="array" ref="AA1737">_xlfn.IFS(AND(CHPP_DELAY[[#This Row],[Column1]]="",CHPP_DELAY[[#This Row],[Column2]]=""),"",CHPP_DELAY[[#This Row],[Column1]]&lt;&gt;"",CHPP_DELAY[[#This Row],[Column1]],CHPP_DELAY[[#This Row],[Column2]]&lt;&gt;"",CHPP_DELAY[[#This Row],[Column2]])</f>
        <v/>
      </c>
    </row>
    <row r="1738" spans="2:27" x14ac:dyDescent="0.25">
      <c r="B1738" s="7">
        <f>_xlfn.ISOWEEKNUM(CHPP_DELAY[[#This Row],[DATE]])</f>
        <v>52</v>
      </c>
      <c r="C1738" s="2" t="str">
        <f>UPPER(TEXT(MONTH(CHPP_DELAY[[#This Row],[DATE]])*29,"mmm"))</f>
        <v>JAN</v>
      </c>
      <c r="D1738" s="27">
        <f>YEAR(CHPP_DELAY[[#This Row],[DATE]])</f>
        <v>1900</v>
      </c>
      <c r="E1738" s="11">
        <f>(CHPP_DELAY[[#This Row],[START]]-CHPP_DELAY[[#This Row],[STOP]])*24</f>
        <v>0</v>
      </c>
      <c r="F1738" s="14" t="str" cm="1">
        <f t="array" ref="F1738">_xlfn.IFNA(_xlfn.IFS(CHPP_DELAY[[#This Row],[SCH MTN]]&lt;&gt;"","Scheduled",CHPP_DELAY[[#This Row],[UNSCH MTN]]&lt;&gt;"","Unscheduled"),"")</f>
        <v/>
      </c>
      <c r="G1738" s="26">
        <f>24*(DAY(EOMONTH(CHPP_DELAY[[#This Row],[DATE]],0)))</f>
        <v>744</v>
      </c>
      <c r="H1738" s="14">
        <v>0.85</v>
      </c>
      <c r="I1738" s="14">
        <v>0.9</v>
      </c>
      <c r="J1738" s="14"/>
      <c r="K1738" s="14"/>
      <c r="L1738" s="3"/>
      <c r="M1738" s="6"/>
      <c r="N1738" s="6"/>
      <c r="Q1738" s="19"/>
      <c r="AA1738" t="str" cm="1">
        <f t="array" ref="AA1738">_xlfn.IFS(AND(CHPP_DELAY[[#This Row],[Column1]]="",CHPP_DELAY[[#This Row],[Column2]]=""),"",CHPP_DELAY[[#This Row],[Column1]]&lt;&gt;"",CHPP_DELAY[[#This Row],[Column1]],CHPP_DELAY[[#This Row],[Column2]]&lt;&gt;"",CHPP_DELAY[[#This Row],[Column2]])</f>
        <v/>
      </c>
    </row>
    <row r="1739" spans="2:27" x14ac:dyDescent="0.25">
      <c r="B1739" s="7">
        <f>_xlfn.ISOWEEKNUM(CHPP_DELAY[[#This Row],[DATE]])</f>
        <v>52</v>
      </c>
      <c r="C1739" s="2" t="str">
        <f>UPPER(TEXT(MONTH(CHPP_DELAY[[#This Row],[DATE]])*29,"mmm"))</f>
        <v>JAN</v>
      </c>
      <c r="D1739" s="27">
        <f>YEAR(CHPP_DELAY[[#This Row],[DATE]])</f>
        <v>1900</v>
      </c>
      <c r="E1739" s="11">
        <f>(CHPP_DELAY[[#This Row],[START]]-CHPP_DELAY[[#This Row],[STOP]])*24</f>
        <v>0</v>
      </c>
      <c r="F1739" s="14" t="str" cm="1">
        <f t="array" ref="F1739">_xlfn.IFNA(_xlfn.IFS(CHPP_DELAY[[#This Row],[SCH MTN]]&lt;&gt;"","Scheduled",CHPP_DELAY[[#This Row],[UNSCH MTN]]&lt;&gt;"","Unscheduled"),"")</f>
        <v/>
      </c>
      <c r="G1739" s="26">
        <f>24*(DAY(EOMONTH(CHPP_DELAY[[#This Row],[DATE]],0)))</f>
        <v>744</v>
      </c>
      <c r="H1739" s="14">
        <v>0.85</v>
      </c>
      <c r="I1739" s="14">
        <v>0.9</v>
      </c>
      <c r="J1739" s="14"/>
      <c r="K1739" s="14"/>
      <c r="L1739" s="3"/>
      <c r="M1739" s="6"/>
      <c r="N1739" s="6"/>
      <c r="Q1739" s="19"/>
      <c r="AA1739" t="str" cm="1">
        <f t="array" ref="AA1739">_xlfn.IFS(AND(CHPP_DELAY[[#This Row],[Column1]]="",CHPP_DELAY[[#This Row],[Column2]]=""),"",CHPP_DELAY[[#This Row],[Column1]]&lt;&gt;"",CHPP_DELAY[[#This Row],[Column1]],CHPP_DELAY[[#This Row],[Column2]]&lt;&gt;"",CHPP_DELAY[[#This Row],[Column2]])</f>
        <v/>
      </c>
    </row>
    <row r="1740" spans="2:27" x14ac:dyDescent="0.25">
      <c r="B1740" s="7">
        <f>_xlfn.ISOWEEKNUM(CHPP_DELAY[[#This Row],[DATE]])</f>
        <v>52</v>
      </c>
      <c r="C1740" s="2" t="str">
        <f>UPPER(TEXT(MONTH(CHPP_DELAY[[#This Row],[DATE]])*29,"mmm"))</f>
        <v>JAN</v>
      </c>
      <c r="D1740" s="27">
        <f>YEAR(CHPP_DELAY[[#This Row],[DATE]])</f>
        <v>1900</v>
      </c>
      <c r="E1740" s="11">
        <f>(CHPP_DELAY[[#This Row],[START]]-CHPP_DELAY[[#This Row],[STOP]])*24</f>
        <v>0</v>
      </c>
      <c r="F1740" s="14" t="str" cm="1">
        <f t="array" ref="F1740">_xlfn.IFNA(_xlfn.IFS(CHPP_DELAY[[#This Row],[SCH MTN]]&lt;&gt;"","Scheduled",CHPP_DELAY[[#This Row],[UNSCH MTN]]&lt;&gt;"","Unscheduled"),"")</f>
        <v/>
      </c>
      <c r="G1740" s="26">
        <f>24*(DAY(EOMONTH(CHPP_DELAY[[#This Row],[DATE]],0)))</f>
        <v>744</v>
      </c>
      <c r="H1740" s="14">
        <v>0.85</v>
      </c>
      <c r="I1740" s="14">
        <v>0.9</v>
      </c>
      <c r="J1740" s="14"/>
      <c r="K1740" s="14"/>
      <c r="L1740" s="3"/>
      <c r="M1740" s="6"/>
      <c r="N1740" s="6"/>
      <c r="Q1740" s="19"/>
      <c r="AA1740" t="str" cm="1">
        <f t="array" ref="AA1740">_xlfn.IFS(AND(CHPP_DELAY[[#This Row],[Column1]]="",CHPP_DELAY[[#This Row],[Column2]]=""),"",CHPP_DELAY[[#This Row],[Column1]]&lt;&gt;"",CHPP_DELAY[[#This Row],[Column1]],CHPP_DELAY[[#This Row],[Column2]]&lt;&gt;"",CHPP_DELAY[[#This Row],[Column2]])</f>
        <v/>
      </c>
    </row>
    <row r="1741" spans="2:27" x14ac:dyDescent="0.25">
      <c r="B1741" s="7">
        <f>_xlfn.ISOWEEKNUM(CHPP_DELAY[[#This Row],[DATE]])</f>
        <v>52</v>
      </c>
      <c r="C1741" s="2" t="str">
        <f>UPPER(TEXT(MONTH(CHPP_DELAY[[#This Row],[DATE]])*29,"mmm"))</f>
        <v>JAN</v>
      </c>
      <c r="D1741" s="27">
        <f>YEAR(CHPP_DELAY[[#This Row],[DATE]])</f>
        <v>1900</v>
      </c>
      <c r="E1741" s="11">
        <f>(CHPP_DELAY[[#This Row],[START]]-CHPP_DELAY[[#This Row],[STOP]])*24</f>
        <v>0</v>
      </c>
      <c r="F1741" s="14" t="str" cm="1">
        <f t="array" ref="F1741">_xlfn.IFNA(_xlfn.IFS(CHPP_DELAY[[#This Row],[SCH MTN]]&lt;&gt;"","Scheduled",CHPP_DELAY[[#This Row],[UNSCH MTN]]&lt;&gt;"","Unscheduled"),"")</f>
        <v/>
      </c>
      <c r="G1741" s="26">
        <f>24*(DAY(EOMONTH(CHPP_DELAY[[#This Row],[DATE]],0)))</f>
        <v>744</v>
      </c>
      <c r="H1741" s="14">
        <v>0.85</v>
      </c>
      <c r="I1741" s="14">
        <v>0.9</v>
      </c>
      <c r="J1741" s="14"/>
      <c r="K1741" s="14"/>
      <c r="L1741" s="3"/>
      <c r="M1741" s="6"/>
      <c r="N1741" s="6"/>
      <c r="Q1741" s="19"/>
      <c r="AA1741" t="str" cm="1">
        <f t="array" ref="AA1741">_xlfn.IFS(AND(CHPP_DELAY[[#This Row],[Column1]]="",CHPP_DELAY[[#This Row],[Column2]]=""),"",CHPP_DELAY[[#This Row],[Column1]]&lt;&gt;"",CHPP_DELAY[[#This Row],[Column1]],CHPP_DELAY[[#This Row],[Column2]]&lt;&gt;"",CHPP_DELAY[[#This Row],[Column2]])</f>
        <v/>
      </c>
    </row>
    <row r="1742" spans="2:27" x14ac:dyDescent="0.25">
      <c r="B1742" s="7">
        <f>_xlfn.ISOWEEKNUM(CHPP_DELAY[[#This Row],[DATE]])</f>
        <v>52</v>
      </c>
      <c r="C1742" s="2" t="str">
        <f>UPPER(TEXT(MONTH(CHPP_DELAY[[#This Row],[DATE]])*29,"mmm"))</f>
        <v>JAN</v>
      </c>
      <c r="D1742" s="27">
        <f>YEAR(CHPP_DELAY[[#This Row],[DATE]])</f>
        <v>1900</v>
      </c>
      <c r="E1742" s="11">
        <f>(CHPP_DELAY[[#This Row],[START]]-CHPP_DELAY[[#This Row],[STOP]])*24</f>
        <v>0</v>
      </c>
      <c r="F1742" s="14" t="str" cm="1">
        <f t="array" ref="F1742">_xlfn.IFNA(_xlfn.IFS(CHPP_DELAY[[#This Row],[SCH MTN]]&lt;&gt;"","Scheduled",CHPP_DELAY[[#This Row],[UNSCH MTN]]&lt;&gt;"","Unscheduled"),"")</f>
        <v/>
      </c>
      <c r="G1742" s="26">
        <f>24*(DAY(EOMONTH(CHPP_DELAY[[#This Row],[DATE]],0)))</f>
        <v>744</v>
      </c>
      <c r="H1742" s="14">
        <v>0.85</v>
      </c>
      <c r="I1742" s="14">
        <v>0.9</v>
      </c>
      <c r="J1742" s="14"/>
      <c r="K1742" s="14"/>
      <c r="L1742" s="3"/>
      <c r="M1742" s="6"/>
      <c r="N1742" s="6"/>
      <c r="Q1742" s="19"/>
      <c r="AA1742" t="str" cm="1">
        <f t="array" ref="AA1742">_xlfn.IFS(AND(CHPP_DELAY[[#This Row],[Column1]]="",CHPP_DELAY[[#This Row],[Column2]]=""),"",CHPP_DELAY[[#This Row],[Column1]]&lt;&gt;"",CHPP_DELAY[[#This Row],[Column1]],CHPP_DELAY[[#This Row],[Column2]]&lt;&gt;"",CHPP_DELAY[[#This Row],[Column2]])</f>
        <v/>
      </c>
    </row>
    <row r="1743" spans="2:27" x14ac:dyDescent="0.25">
      <c r="B1743" s="7">
        <f>_xlfn.ISOWEEKNUM(CHPP_DELAY[[#This Row],[DATE]])</f>
        <v>52</v>
      </c>
      <c r="C1743" s="2" t="str">
        <f>UPPER(TEXT(MONTH(CHPP_DELAY[[#This Row],[DATE]])*29,"mmm"))</f>
        <v>JAN</v>
      </c>
      <c r="D1743" s="27">
        <f>YEAR(CHPP_DELAY[[#This Row],[DATE]])</f>
        <v>1900</v>
      </c>
      <c r="E1743" s="11">
        <f>(CHPP_DELAY[[#This Row],[START]]-CHPP_DELAY[[#This Row],[STOP]])*24</f>
        <v>0</v>
      </c>
      <c r="F1743" s="14" t="str" cm="1">
        <f t="array" ref="F1743">_xlfn.IFNA(_xlfn.IFS(CHPP_DELAY[[#This Row],[SCH MTN]]&lt;&gt;"","Scheduled",CHPP_DELAY[[#This Row],[UNSCH MTN]]&lt;&gt;"","Unscheduled"),"")</f>
        <v/>
      </c>
      <c r="G1743" s="26">
        <f>24*(DAY(EOMONTH(CHPP_DELAY[[#This Row],[DATE]],0)))</f>
        <v>744</v>
      </c>
      <c r="H1743" s="14">
        <v>0.85</v>
      </c>
      <c r="I1743" s="14">
        <v>0.9</v>
      </c>
      <c r="J1743" s="14"/>
      <c r="K1743" s="14"/>
      <c r="L1743" s="3"/>
      <c r="M1743" s="6"/>
      <c r="N1743" s="6"/>
      <c r="Q1743" s="19"/>
      <c r="AA1743" t="str" cm="1">
        <f t="array" ref="AA1743">_xlfn.IFS(AND(CHPP_DELAY[[#This Row],[Column1]]="",CHPP_DELAY[[#This Row],[Column2]]=""),"",CHPP_DELAY[[#This Row],[Column1]]&lt;&gt;"",CHPP_DELAY[[#This Row],[Column1]],CHPP_DELAY[[#This Row],[Column2]]&lt;&gt;"",CHPP_DELAY[[#This Row],[Column2]])</f>
        <v/>
      </c>
    </row>
    <row r="1744" spans="2:27" x14ac:dyDescent="0.25">
      <c r="B1744" s="7">
        <f>_xlfn.ISOWEEKNUM(CHPP_DELAY[[#This Row],[DATE]])</f>
        <v>52</v>
      </c>
      <c r="C1744" s="2" t="str">
        <f>UPPER(TEXT(MONTH(CHPP_DELAY[[#This Row],[DATE]])*29,"mmm"))</f>
        <v>JAN</v>
      </c>
      <c r="D1744" s="27">
        <f>YEAR(CHPP_DELAY[[#This Row],[DATE]])</f>
        <v>1900</v>
      </c>
      <c r="E1744" s="11">
        <f>(CHPP_DELAY[[#This Row],[START]]-CHPP_DELAY[[#This Row],[STOP]])*24</f>
        <v>0</v>
      </c>
      <c r="F1744" s="14" t="str" cm="1">
        <f t="array" ref="F1744">_xlfn.IFNA(_xlfn.IFS(CHPP_DELAY[[#This Row],[SCH MTN]]&lt;&gt;"","Scheduled",CHPP_DELAY[[#This Row],[UNSCH MTN]]&lt;&gt;"","Unscheduled"),"")</f>
        <v/>
      </c>
      <c r="G1744" s="26">
        <f>24*(DAY(EOMONTH(CHPP_DELAY[[#This Row],[DATE]],0)))</f>
        <v>744</v>
      </c>
      <c r="H1744" s="14">
        <v>0.85</v>
      </c>
      <c r="I1744" s="14">
        <v>0.9</v>
      </c>
      <c r="J1744" s="14"/>
      <c r="K1744" s="14"/>
      <c r="L1744" s="3"/>
      <c r="M1744" s="6"/>
      <c r="N1744" s="6"/>
      <c r="Q1744" s="19"/>
      <c r="AA1744" t="str" cm="1">
        <f t="array" ref="AA1744">_xlfn.IFS(AND(CHPP_DELAY[[#This Row],[Column1]]="",CHPP_DELAY[[#This Row],[Column2]]=""),"",CHPP_DELAY[[#This Row],[Column1]]&lt;&gt;"",CHPP_DELAY[[#This Row],[Column1]],CHPP_DELAY[[#This Row],[Column2]]&lt;&gt;"",CHPP_DELAY[[#This Row],[Column2]])</f>
        <v/>
      </c>
    </row>
    <row r="1745" spans="2:27" x14ac:dyDescent="0.25">
      <c r="B1745" s="7">
        <f>_xlfn.ISOWEEKNUM(CHPP_DELAY[[#This Row],[DATE]])</f>
        <v>52</v>
      </c>
      <c r="C1745" s="2" t="str">
        <f>UPPER(TEXT(MONTH(CHPP_DELAY[[#This Row],[DATE]])*29,"mmm"))</f>
        <v>JAN</v>
      </c>
      <c r="D1745" s="27">
        <f>YEAR(CHPP_DELAY[[#This Row],[DATE]])</f>
        <v>1900</v>
      </c>
      <c r="E1745" s="11">
        <f>(CHPP_DELAY[[#This Row],[START]]-CHPP_DELAY[[#This Row],[STOP]])*24</f>
        <v>0</v>
      </c>
      <c r="F1745" s="14" t="str" cm="1">
        <f t="array" ref="F1745">_xlfn.IFNA(_xlfn.IFS(CHPP_DELAY[[#This Row],[SCH MTN]]&lt;&gt;"","Scheduled",CHPP_DELAY[[#This Row],[UNSCH MTN]]&lt;&gt;"","Unscheduled"),"")</f>
        <v/>
      </c>
      <c r="G1745" s="26">
        <f>24*(DAY(EOMONTH(CHPP_DELAY[[#This Row],[DATE]],0)))</f>
        <v>744</v>
      </c>
      <c r="H1745" s="14">
        <v>0.85</v>
      </c>
      <c r="I1745" s="14">
        <v>0.9</v>
      </c>
      <c r="J1745" s="14"/>
      <c r="K1745" s="14"/>
      <c r="L1745" s="3"/>
      <c r="M1745" s="6"/>
      <c r="N1745" s="6"/>
      <c r="Q1745" s="19"/>
      <c r="AA1745" t="str" cm="1">
        <f t="array" ref="AA1745">_xlfn.IFS(AND(CHPP_DELAY[[#This Row],[Column1]]="",CHPP_DELAY[[#This Row],[Column2]]=""),"",CHPP_DELAY[[#This Row],[Column1]]&lt;&gt;"",CHPP_DELAY[[#This Row],[Column1]],CHPP_DELAY[[#This Row],[Column2]]&lt;&gt;"",CHPP_DELAY[[#This Row],[Column2]])</f>
        <v/>
      </c>
    </row>
    <row r="1746" spans="2:27" x14ac:dyDescent="0.25">
      <c r="B1746" s="7">
        <f>_xlfn.ISOWEEKNUM(CHPP_DELAY[[#This Row],[DATE]])</f>
        <v>52</v>
      </c>
      <c r="C1746" s="2" t="str">
        <f>UPPER(TEXT(MONTH(CHPP_DELAY[[#This Row],[DATE]])*29,"mmm"))</f>
        <v>JAN</v>
      </c>
      <c r="D1746" s="27">
        <f>YEAR(CHPP_DELAY[[#This Row],[DATE]])</f>
        <v>1900</v>
      </c>
      <c r="E1746" s="11">
        <f>(CHPP_DELAY[[#This Row],[START]]-CHPP_DELAY[[#This Row],[STOP]])*24</f>
        <v>0</v>
      </c>
      <c r="F1746" s="14" t="str" cm="1">
        <f t="array" ref="F1746">_xlfn.IFNA(_xlfn.IFS(CHPP_DELAY[[#This Row],[SCH MTN]]&lt;&gt;"","Scheduled",CHPP_DELAY[[#This Row],[UNSCH MTN]]&lt;&gt;"","Unscheduled"),"")</f>
        <v/>
      </c>
      <c r="G1746" s="26">
        <f>24*(DAY(EOMONTH(CHPP_DELAY[[#This Row],[DATE]],0)))</f>
        <v>744</v>
      </c>
      <c r="H1746" s="14">
        <v>0.85</v>
      </c>
      <c r="I1746" s="14">
        <v>0.9</v>
      </c>
      <c r="J1746" s="14"/>
      <c r="K1746" s="14"/>
      <c r="L1746" s="3"/>
      <c r="M1746" s="6"/>
      <c r="N1746" s="6"/>
      <c r="Q1746" s="19"/>
      <c r="AA1746" t="str" cm="1">
        <f t="array" ref="AA1746">_xlfn.IFS(AND(CHPP_DELAY[[#This Row],[Column1]]="",CHPP_DELAY[[#This Row],[Column2]]=""),"",CHPP_DELAY[[#This Row],[Column1]]&lt;&gt;"",CHPP_DELAY[[#This Row],[Column1]],CHPP_DELAY[[#This Row],[Column2]]&lt;&gt;"",CHPP_DELAY[[#This Row],[Column2]])</f>
        <v/>
      </c>
    </row>
    <row r="1747" spans="2:27" x14ac:dyDescent="0.25">
      <c r="B1747" s="7">
        <f>_xlfn.ISOWEEKNUM(CHPP_DELAY[[#This Row],[DATE]])</f>
        <v>52</v>
      </c>
      <c r="C1747" s="2" t="str">
        <f>UPPER(TEXT(MONTH(CHPP_DELAY[[#This Row],[DATE]])*29,"mmm"))</f>
        <v>JAN</v>
      </c>
      <c r="D1747" s="27">
        <f>YEAR(CHPP_DELAY[[#This Row],[DATE]])</f>
        <v>1900</v>
      </c>
      <c r="E1747" s="11">
        <f>(CHPP_DELAY[[#This Row],[START]]-CHPP_DELAY[[#This Row],[STOP]])*24</f>
        <v>0</v>
      </c>
      <c r="F1747" s="14" t="str" cm="1">
        <f t="array" ref="F1747">_xlfn.IFNA(_xlfn.IFS(CHPP_DELAY[[#This Row],[SCH MTN]]&lt;&gt;"","Scheduled",CHPP_DELAY[[#This Row],[UNSCH MTN]]&lt;&gt;"","Unscheduled"),"")</f>
        <v/>
      </c>
      <c r="G1747" s="26">
        <f>24*(DAY(EOMONTH(CHPP_DELAY[[#This Row],[DATE]],0)))</f>
        <v>744</v>
      </c>
      <c r="H1747" s="14">
        <v>0.85</v>
      </c>
      <c r="I1747" s="14">
        <v>0.9</v>
      </c>
      <c r="J1747" s="14"/>
      <c r="K1747" s="14"/>
      <c r="L1747" s="3"/>
      <c r="M1747" s="6"/>
      <c r="N1747" s="6"/>
      <c r="Q1747" s="19"/>
      <c r="AA1747" t="str" cm="1">
        <f t="array" ref="AA1747">_xlfn.IFS(AND(CHPP_DELAY[[#This Row],[Column1]]="",CHPP_DELAY[[#This Row],[Column2]]=""),"",CHPP_DELAY[[#This Row],[Column1]]&lt;&gt;"",CHPP_DELAY[[#This Row],[Column1]],CHPP_DELAY[[#This Row],[Column2]]&lt;&gt;"",CHPP_DELAY[[#This Row],[Column2]])</f>
        <v/>
      </c>
    </row>
    <row r="1748" spans="2:27" x14ac:dyDescent="0.25">
      <c r="B1748" s="7">
        <f>_xlfn.ISOWEEKNUM(CHPP_DELAY[[#This Row],[DATE]])</f>
        <v>52</v>
      </c>
      <c r="C1748" s="2" t="str">
        <f>UPPER(TEXT(MONTH(CHPP_DELAY[[#This Row],[DATE]])*29,"mmm"))</f>
        <v>JAN</v>
      </c>
      <c r="D1748" s="27">
        <f>YEAR(CHPP_DELAY[[#This Row],[DATE]])</f>
        <v>1900</v>
      </c>
      <c r="E1748" s="11">
        <f>(CHPP_DELAY[[#This Row],[START]]-CHPP_DELAY[[#This Row],[STOP]])*24</f>
        <v>0</v>
      </c>
      <c r="F1748" s="14" t="str" cm="1">
        <f t="array" ref="F1748">_xlfn.IFNA(_xlfn.IFS(CHPP_DELAY[[#This Row],[SCH MTN]]&lt;&gt;"","Scheduled",CHPP_DELAY[[#This Row],[UNSCH MTN]]&lt;&gt;"","Unscheduled"),"")</f>
        <v/>
      </c>
      <c r="G1748" s="26">
        <f>24*(DAY(EOMONTH(CHPP_DELAY[[#This Row],[DATE]],0)))</f>
        <v>744</v>
      </c>
      <c r="H1748" s="14">
        <v>0.85</v>
      </c>
      <c r="I1748" s="14">
        <v>0.9</v>
      </c>
      <c r="J1748" s="14"/>
      <c r="K1748" s="14"/>
      <c r="L1748" s="3"/>
      <c r="M1748" s="6"/>
      <c r="N1748" s="6"/>
      <c r="Q1748" s="19"/>
      <c r="AA1748" t="str" cm="1">
        <f t="array" ref="AA1748">_xlfn.IFS(AND(CHPP_DELAY[[#This Row],[Column1]]="",CHPP_DELAY[[#This Row],[Column2]]=""),"",CHPP_DELAY[[#This Row],[Column1]]&lt;&gt;"",CHPP_DELAY[[#This Row],[Column1]],CHPP_DELAY[[#This Row],[Column2]]&lt;&gt;"",CHPP_DELAY[[#This Row],[Column2]])</f>
        <v/>
      </c>
    </row>
    <row r="1749" spans="2:27" x14ac:dyDescent="0.25">
      <c r="B1749" s="7">
        <f>_xlfn.ISOWEEKNUM(CHPP_DELAY[[#This Row],[DATE]])</f>
        <v>52</v>
      </c>
      <c r="C1749" s="2" t="str">
        <f>UPPER(TEXT(MONTH(CHPP_DELAY[[#This Row],[DATE]])*29,"mmm"))</f>
        <v>JAN</v>
      </c>
      <c r="D1749" s="27">
        <f>YEAR(CHPP_DELAY[[#This Row],[DATE]])</f>
        <v>1900</v>
      </c>
      <c r="E1749" s="11">
        <f>(CHPP_DELAY[[#This Row],[START]]-CHPP_DELAY[[#This Row],[STOP]])*24</f>
        <v>0</v>
      </c>
      <c r="F1749" s="14" t="str" cm="1">
        <f t="array" ref="F1749">_xlfn.IFNA(_xlfn.IFS(CHPP_DELAY[[#This Row],[SCH MTN]]&lt;&gt;"","Scheduled",CHPP_DELAY[[#This Row],[UNSCH MTN]]&lt;&gt;"","Unscheduled"),"")</f>
        <v/>
      </c>
      <c r="G1749" s="26">
        <f>24*(DAY(EOMONTH(CHPP_DELAY[[#This Row],[DATE]],0)))</f>
        <v>744</v>
      </c>
      <c r="H1749" s="14">
        <v>0.85</v>
      </c>
      <c r="I1749" s="14">
        <v>0.9</v>
      </c>
      <c r="J1749" s="14"/>
      <c r="K1749" s="14"/>
      <c r="L1749" s="3"/>
      <c r="M1749" s="6"/>
      <c r="N1749" s="6"/>
      <c r="Q1749" s="19"/>
      <c r="AA1749" t="str" cm="1">
        <f t="array" ref="AA1749">_xlfn.IFS(AND(CHPP_DELAY[[#This Row],[Column1]]="",CHPP_DELAY[[#This Row],[Column2]]=""),"",CHPP_DELAY[[#This Row],[Column1]]&lt;&gt;"",CHPP_DELAY[[#This Row],[Column1]],CHPP_DELAY[[#This Row],[Column2]]&lt;&gt;"",CHPP_DELAY[[#This Row],[Column2]])</f>
        <v/>
      </c>
    </row>
    <row r="1750" spans="2:27" x14ac:dyDescent="0.25">
      <c r="B1750" s="7">
        <f>_xlfn.ISOWEEKNUM(CHPP_DELAY[[#This Row],[DATE]])</f>
        <v>52</v>
      </c>
      <c r="C1750" s="2" t="str">
        <f>UPPER(TEXT(MONTH(CHPP_DELAY[[#This Row],[DATE]])*29,"mmm"))</f>
        <v>JAN</v>
      </c>
      <c r="D1750" s="27">
        <f>YEAR(CHPP_DELAY[[#This Row],[DATE]])</f>
        <v>1900</v>
      </c>
      <c r="E1750" s="11">
        <f>(CHPP_DELAY[[#This Row],[START]]-CHPP_DELAY[[#This Row],[STOP]])*24</f>
        <v>0</v>
      </c>
      <c r="F1750" s="14" t="str" cm="1">
        <f t="array" ref="F1750">_xlfn.IFNA(_xlfn.IFS(CHPP_DELAY[[#This Row],[SCH MTN]]&lt;&gt;"","Scheduled",CHPP_DELAY[[#This Row],[UNSCH MTN]]&lt;&gt;"","Unscheduled"),"")</f>
        <v/>
      </c>
      <c r="G1750" s="26">
        <f>24*(DAY(EOMONTH(CHPP_DELAY[[#This Row],[DATE]],0)))</f>
        <v>744</v>
      </c>
      <c r="H1750" s="14">
        <v>0.85</v>
      </c>
      <c r="I1750" s="14">
        <v>0.9</v>
      </c>
      <c r="J1750" s="14"/>
      <c r="K1750" s="14"/>
      <c r="L1750" s="3"/>
      <c r="M1750" s="6"/>
      <c r="N1750" s="6"/>
      <c r="Q1750" s="19"/>
      <c r="AA1750" t="str" cm="1">
        <f t="array" ref="AA1750">_xlfn.IFS(AND(CHPP_DELAY[[#This Row],[Column1]]="",CHPP_DELAY[[#This Row],[Column2]]=""),"",CHPP_DELAY[[#This Row],[Column1]]&lt;&gt;"",CHPP_DELAY[[#This Row],[Column1]],CHPP_DELAY[[#This Row],[Column2]]&lt;&gt;"",CHPP_DELAY[[#This Row],[Column2]])</f>
        <v/>
      </c>
    </row>
    <row r="1751" spans="2:27" x14ac:dyDescent="0.25">
      <c r="B1751" s="7">
        <f>_xlfn.ISOWEEKNUM(CHPP_DELAY[[#This Row],[DATE]])</f>
        <v>52</v>
      </c>
      <c r="C1751" s="2" t="str">
        <f>UPPER(TEXT(MONTH(CHPP_DELAY[[#This Row],[DATE]])*29,"mmm"))</f>
        <v>JAN</v>
      </c>
      <c r="D1751" s="27">
        <f>YEAR(CHPP_DELAY[[#This Row],[DATE]])</f>
        <v>1900</v>
      </c>
      <c r="E1751" s="11">
        <f>(CHPP_DELAY[[#This Row],[START]]-CHPP_DELAY[[#This Row],[STOP]])*24</f>
        <v>0</v>
      </c>
      <c r="F1751" s="14" t="str" cm="1">
        <f t="array" ref="F1751">_xlfn.IFNA(_xlfn.IFS(CHPP_DELAY[[#This Row],[SCH MTN]]&lt;&gt;"","Scheduled",CHPP_DELAY[[#This Row],[UNSCH MTN]]&lt;&gt;"","Unscheduled"),"")</f>
        <v/>
      </c>
      <c r="G1751" s="26">
        <f>24*(DAY(EOMONTH(CHPP_DELAY[[#This Row],[DATE]],0)))</f>
        <v>744</v>
      </c>
      <c r="H1751" s="14">
        <v>0.85</v>
      </c>
      <c r="I1751" s="14">
        <v>0.9</v>
      </c>
      <c r="J1751" s="14"/>
      <c r="K1751" s="14"/>
      <c r="L1751" s="3"/>
      <c r="M1751" s="6"/>
      <c r="N1751" s="6"/>
      <c r="Q1751" s="19"/>
      <c r="AA1751" t="str" cm="1">
        <f t="array" ref="AA1751">_xlfn.IFS(AND(CHPP_DELAY[[#This Row],[Column1]]="",CHPP_DELAY[[#This Row],[Column2]]=""),"",CHPP_DELAY[[#This Row],[Column1]]&lt;&gt;"",CHPP_DELAY[[#This Row],[Column1]],CHPP_DELAY[[#This Row],[Column2]]&lt;&gt;"",CHPP_DELAY[[#This Row],[Column2]])</f>
        <v/>
      </c>
    </row>
    <row r="1752" spans="2:27" x14ac:dyDescent="0.25">
      <c r="B1752" s="7">
        <f>_xlfn.ISOWEEKNUM(CHPP_DELAY[[#This Row],[DATE]])</f>
        <v>52</v>
      </c>
      <c r="C1752" s="2" t="str">
        <f>UPPER(TEXT(MONTH(CHPP_DELAY[[#This Row],[DATE]])*29,"mmm"))</f>
        <v>JAN</v>
      </c>
      <c r="D1752" s="27">
        <f>YEAR(CHPP_DELAY[[#This Row],[DATE]])</f>
        <v>1900</v>
      </c>
      <c r="E1752" s="11">
        <f>(CHPP_DELAY[[#This Row],[START]]-CHPP_DELAY[[#This Row],[STOP]])*24</f>
        <v>0</v>
      </c>
      <c r="F1752" s="14" t="str" cm="1">
        <f t="array" ref="F1752">_xlfn.IFNA(_xlfn.IFS(CHPP_DELAY[[#This Row],[SCH MTN]]&lt;&gt;"","Scheduled",CHPP_DELAY[[#This Row],[UNSCH MTN]]&lt;&gt;"","Unscheduled"),"")</f>
        <v/>
      </c>
      <c r="G1752" s="26">
        <f>24*(DAY(EOMONTH(CHPP_DELAY[[#This Row],[DATE]],0)))</f>
        <v>744</v>
      </c>
      <c r="H1752" s="14">
        <v>0.85</v>
      </c>
      <c r="I1752" s="14">
        <v>0.9</v>
      </c>
      <c r="J1752" s="14"/>
      <c r="K1752" s="14"/>
      <c r="L1752" s="3"/>
      <c r="M1752" s="6"/>
      <c r="N1752" s="6"/>
      <c r="Q1752" s="19"/>
      <c r="AA1752" t="str" cm="1">
        <f t="array" ref="AA1752">_xlfn.IFS(AND(CHPP_DELAY[[#This Row],[Column1]]="",CHPP_DELAY[[#This Row],[Column2]]=""),"",CHPP_DELAY[[#This Row],[Column1]]&lt;&gt;"",CHPP_DELAY[[#This Row],[Column1]],CHPP_DELAY[[#This Row],[Column2]]&lt;&gt;"",CHPP_DELAY[[#This Row],[Column2]])</f>
        <v/>
      </c>
    </row>
    <row r="1753" spans="2:27" x14ac:dyDescent="0.25">
      <c r="B1753" s="7">
        <f>_xlfn.ISOWEEKNUM(CHPP_DELAY[[#This Row],[DATE]])</f>
        <v>52</v>
      </c>
      <c r="C1753" s="2" t="str">
        <f>UPPER(TEXT(MONTH(CHPP_DELAY[[#This Row],[DATE]])*29,"mmm"))</f>
        <v>JAN</v>
      </c>
      <c r="D1753" s="27">
        <f>YEAR(CHPP_DELAY[[#This Row],[DATE]])</f>
        <v>1900</v>
      </c>
      <c r="E1753" s="11">
        <f>(CHPP_DELAY[[#This Row],[START]]-CHPP_DELAY[[#This Row],[STOP]])*24</f>
        <v>0</v>
      </c>
      <c r="F1753" s="14" t="str" cm="1">
        <f t="array" ref="F1753">_xlfn.IFNA(_xlfn.IFS(CHPP_DELAY[[#This Row],[SCH MTN]]&lt;&gt;"","Scheduled",CHPP_DELAY[[#This Row],[UNSCH MTN]]&lt;&gt;"","Unscheduled"),"")</f>
        <v/>
      </c>
      <c r="G1753" s="26">
        <f>24*(DAY(EOMONTH(CHPP_DELAY[[#This Row],[DATE]],0)))</f>
        <v>744</v>
      </c>
      <c r="H1753" s="14">
        <v>0.85</v>
      </c>
      <c r="I1753" s="14">
        <v>0.9</v>
      </c>
      <c r="J1753" s="14"/>
      <c r="K1753" s="14"/>
      <c r="L1753" s="3"/>
      <c r="M1753" s="6"/>
      <c r="N1753" s="6"/>
      <c r="Q1753" s="19"/>
      <c r="AA1753" t="str" cm="1">
        <f t="array" ref="AA1753">_xlfn.IFS(AND(CHPP_DELAY[[#This Row],[Column1]]="",CHPP_DELAY[[#This Row],[Column2]]=""),"",CHPP_DELAY[[#This Row],[Column1]]&lt;&gt;"",CHPP_DELAY[[#This Row],[Column1]],CHPP_DELAY[[#This Row],[Column2]]&lt;&gt;"",CHPP_DELAY[[#This Row],[Column2]])</f>
        <v/>
      </c>
    </row>
    <row r="1754" spans="2:27" x14ac:dyDescent="0.25">
      <c r="B1754" s="7">
        <f>_xlfn.ISOWEEKNUM(CHPP_DELAY[[#This Row],[DATE]])</f>
        <v>52</v>
      </c>
      <c r="C1754" s="2" t="str">
        <f>UPPER(TEXT(MONTH(CHPP_DELAY[[#This Row],[DATE]])*29,"mmm"))</f>
        <v>JAN</v>
      </c>
      <c r="D1754" s="27">
        <f>YEAR(CHPP_DELAY[[#This Row],[DATE]])</f>
        <v>1900</v>
      </c>
      <c r="E1754" s="11">
        <f>(CHPP_DELAY[[#This Row],[START]]-CHPP_DELAY[[#This Row],[STOP]])*24</f>
        <v>0</v>
      </c>
      <c r="F1754" s="14" t="str" cm="1">
        <f t="array" ref="F1754">_xlfn.IFNA(_xlfn.IFS(CHPP_DELAY[[#This Row],[SCH MTN]]&lt;&gt;"","Scheduled",CHPP_DELAY[[#This Row],[UNSCH MTN]]&lt;&gt;"","Unscheduled"),"")</f>
        <v/>
      </c>
      <c r="G1754" s="26">
        <f>24*(DAY(EOMONTH(CHPP_DELAY[[#This Row],[DATE]],0)))</f>
        <v>744</v>
      </c>
      <c r="H1754" s="14">
        <v>0.85</v>
      </c>
      <c r="I1754" s="14">
        <v>0.9</v>
      </c>
      <c r="J1754" s="14"/>
      <c r="K1754" s="14"/>
      <c r="L1754" s="3"/>
      <c r="M1754" s="6"/>
      <c r="N1754" s="6"/>
      <c r="Q1754" s="19"/>
      <c r="AA1754" t="str" cm="1">
        <f t="array" ref="AA1754">_xlfn.IFS(AND(CHPP_DELAY[[#This Row],[Column1]]="",CHPP_DELAY[[#This Row],[Column2]]=""),"",CHPP_DELAY[[#This Row],[Column1]]&lt;&gt;"",CHPP_DELAY[[#This Row],[Column1]],CHPP_DELAY[[#This Row],[Column2]]&lt;&gt;"",CHPP_DELAY[[#This Row],[Column2]])</f>
        <v/>
      </c>
    </row>
    <row r="1755" spans="2:27" x14ac:dyDescent="0.25">
      <c r="B1755" s="7">
        <f>_xlfn.ISOWEEKNUM(CHPP_DELAY[[#This Row],[DATE]])</f>
        <v>52</v>
      </c>
      <c r="C1755" s="2" t="str">
        <f>UPPER(TEXT(MONTH(CHPP_DELAY[[#This Row],[DATE]])*29,"mmm"))</f>
        <v>JAN</v>
      </c>
      <c r="D1755" s="27">
        <f>YEAR(CHPP_DELAY[[#This Row],[DATE]])</f>
        <v>1900</v>
      </c>
      <c r="E1755" s="11">
        <f>(CHPP_DELAY[[#This Row],[START]]-CHPP_DELAY[[#This Row],[STOP]])*24</f>
        <v>0</v>
      </c>
      <c r="F1755" s="14" t="str" cm="1">
        <f t="array" ref="F1755">_xlfn.IFNA(_xlfn.IFS(CHPP_DELAY[[#This Row],[SCH MTN]]&lt;&gt;"","Scheduled",CHPP_DELAY[[#This Row],[UNSCH MTN]]&lt;&gt;"","Unscheduled"),"")</f>
        <v/>
      </c>
      <c r="G1755" s="26">
        <f>24*(DAY(EOMONTH(CHPP_DELAY[[#This Row],[DATE]],0)))</f>
        <v>744</v>
      </c>
      <c r="H1755" s="14">
        <v>0.85</v>
      </c>
      <c r="I1755" s="14">
        <v>0.9</v>
      </c>
      <c r="J1755" s="14"/>
      <c r="K1755" s="14"/>
      <c r="L1755" s="3"/>
      <c r="M1755" s="6"/>
      <c r="N1755" s="6"/>
      <c r="Q1755" s="19"/>
      <c r="AA1755" t="str" cm="1">
        <f t="array" ref="AA1755">_xlfn.IFS(AND(CHPP_DELAY[[#This Row],[Column1]]="",CHPP_DELAY[[#This Row],[Column2]]=""),"",CHPP_DELAY[[#This Row],[Column1]]&lt;&gt;"",CHPP_DELAY[[#This Row],[Column1]],CHPP_DELAY[[#This Row],[Column2]]&lt;&gt;"",CHPP_DELAY[[#This Row],[Column2]])</f>
        <v/>
      </c>
    </row>
    <row r="1756" spans="2:27" x14ac:dyDescent="0.25">
      <c r="B1756" s="7">
        <f>_xlfn.ISOWEEKNUM(CHPP_DELAY[[#This Row],[DATE]])</f>
        <v>52</v>
      </c>
      <c r="C1756" s="2" t="str">
        <f>UPPER(TEXT(MONTH(CHPP_DELAY[[#This Row],[DATE]])*29,"mmm"))</f>
        <v>JAN</v>
      </c>
      <c r="D1756" s="27">
        <f>YEAR(CHPP_DELAY[[#This Row],[DATE]])</f>
        <v>1900</v>
      </c>
      <c r="E1756" s="11">
        <f>(CHPP_DELAY[[#This Row],[START]]-CHPP_DELAY[[#This Row],[STOP]])*24</f>
        <v>0</v>
      </c>
      <c r="F1756" s="14" t="str" cm="1">
        <f t="array" ref="F1756">_xlfn.IFNA(_xlfn.IFS(CHPP_DELAY[[#This Row],[SCH MTN]]&lt;&gt;"","Scheduled",CHPP_DELAY[[#This Row],[UNSCH MTN]]&lt;&gt;"","Unscheduled"),"")</f>
        <v/>
      </c>
      <c r="G1756" s="26">
        <f>24*(DAY(EOMONTH(CHPP_DELAY[[#This Row],[DATE]],0)))</f>
        <v>744</v>
      </c>
      <c r="H1756" s="14">
        <v>0.85</v>
      </c>
      <c r="I1756" s="14">
        <v>0.9</v>
      </c>
      <c r="J1756" s="14"/>
      <c r="K1756" s="14"/>
      <c r="L1756" s="3"/>
      <c r="M1756" s="6"/>
      <c r="N1756" s="6"/>
      <c r="Q1756" s="19"/>
      <c r="AA1756" t="str" cm="1">
        <f t="array" ref="AA1756">_xlfn.IFS(AND(CHPP_DELAY[[#This Row],[Column1]]="",CHPP_DELAY[[#This Row],[Column2]]=""),"",CHPP_DELAY[[#This Row],[Column1]]&lt;&gt;"",CHPP_DELAY[[#This Row],[Column1]],CHPP_DELAY[[#This Row],[Column2]]&lt;&gt;"",CHPP_DELAY[[#This Row],[Column2]])</f>
        <v/>
      </c>
    </row>
    <row r="1757" spans="2:27" x14ac:dyDescent="0.25">
      <c r="B1757" s="7">
        <f>_xlfn.ISOWEEKNUM(CHPP_DELAY[[#This Row],[DATE]])</f>
        <v>52</v>
      </c>
      <c r="C1757" s="2" t="str">
        <f>UPPER(TEXT(MONTH(CHPP_DELAY[[#This Row],[DATE]])*29,"mmm"))</f>
        <v>JAN</v>
      </c>
      <c r="D1757" s="27">
        <f>YEAR(CHPP_DELAY[[#This Row],[DATE]])</f>
        <v>1900</v>
      </c>
      <c r="E1757" s="11">
        <f>(CHPP_DELAY[[#This Row],[START]]-CHPP_DELAY[[#This Row],[STOP]])*24</f>
        <v>0</v>
      </c>
      <c r="F1757" s="14" t="str" cm="1">
        <f t="array" ref="F1757">_xlfn.IFNA(_xlfn.IFS(CHPP_DELAY[[#This Row],[SCH MTN]]&lt;&gt;"","Scheduled",CHPP_DELAY[[#This Row],[UNSCH MTN]]&lt;&gt;"","Unscheduled"),"")</f>
        <v/>
      </c>
      <c r="G1757" s="26">
        <f>24*(DAY(EOMONTH(CHPP_DELAY[[#This Row],[DATE]],0)))</f>
        <v>744</v>
      </c>
      <c r="H1757" s="14">
        <v>0.85</v>
      </c>
      <c r="I1757" s="14">
        <v>0.9</v>
      </c>
      <c r="J1757" s="14"/>
      <c r="K1757" s="14"/>
      <c r="L1757" s="3"/>
      <c r="M1757" s="6"/>
      <c r="N1757" s="6"/>
      <c r="Q1757" s="19"/>
      <c r="AA1757" t="str" cm="1">
        <f t="array" ref="AA1757">_xlfn.IFS(AND(CHPP_DELAY[[#This Row],[Column1]]="",CHPP_DELAY[[#This Row],[Column2]]=""),"",CHPP_DELAY[[#This Row],[Column1]]&lt;&gt;"",CHPP_DELAY[[#This Row],[Column1]],CHPP_DELAY[[#This Row],[Column2]]&lt;&gt;"",CHPP_DELAY[[#This Row],[Column2]])</f>
        <v/>
      </c>
    </row>
    <row r="1758" spans="2:27" x14ac:dyDescent="0.25">
      <c r="B1758" s="7">
        <f>_xlfn.ISOWEEKNUM(CHPP_DELAY[[#This Row],[DATE]])</f>
        <v>52</v>
      </c>
      <c r="C1758" s="2" t="str">
        <f>UPPER(TEXT(MONTH(CHPP_DELAY[[#This Row],[DATE]])*29,"mmm"))</f>
        <v>JAN</v>
      </c>
      <c r="D1758" s="27">
        <f>YEAR(CHPP_DELAY[[#This Row],[DATE]])</f>
        <v>1900</v>
      </c>
      <c r="E1758" s="11">
        <f>(CHPP_DELAY[[#This Row],[START]]-CHPP_DELAY[[#This Row],[STOP]])*24</f>
        <v>0</v>
      </c>
      <c r="F1758" s="14" t="str" cm="1">
        <f t="array" ref="F1758">_xlfn.IFNA(_xlfn.IFS(CHPP_DELAY[[#This Row],[SCH MTN]]&lt;&gt;"","Scheduled",CHPP_DELAY[[#This Row],[UNSCH MTN]]&lt;&gt;"","Unscheduled"),"")</f>
        <v/>
      </c>
      <c r="G1758" s="26">
        <f>24*(DAY(EOMONTH(CHPP_DELAY[[#This Row],[DATE]],0)))</f>
        <v>744</v>
      </c>
      <c r="H1758" s="14">
        <v>0.85</v>
      </c>
      <c r="I1758" s="14">
        <v>0.9</v>
      </c>
      <c r="J1758" s="14"/>
      <c r="K1758" s="14"/>
      <c r="L1758" s="3"/>
      <c r="M1758" s="6"/>
      <c r="N1758" s="6"/>
      <c r="Q1758" s="19"/>
      <c r="AA1758" t="str" cm="1">
        <f t="array" ref="AA1758">_xlfn.IFS(AND(CHPP_DELAY[[#This Row],[Column1]]="",CHPP_DELAY[[#This Row],[Column2]]=""),"",CHPP_DELAY[[#This Row],[Column1]]&lt;&gt;"",CHPP_DELAY[[#This Row],[Column1]],CHPP_DELAY[[#This Row],[Column2]]&lt;&gt;"",CHPP_DELAY[[#This Row],[Column2]])</f>
        <v/>
      </c>
    </row>
    <row r="1759" spans="2:27" x14ac:dyDescent="0.25">
      <c r="B1759" s="7">
        <f>_xlfn.ISOWEEKNUM(CHPP_DELAY[[#This Row],[DATE]])</f>
        <v>52</v>
      </c>
      <c r="C1759" s="2" t="str">
        <f>UPPER(TEXT(MONTH(CHPP_DELAY[[#This Row],[DATE]])*29,"mmm"))</f>
        <v>JAN</v>
      </c>
      <c r="D1759" s="27">
        <f>YEAR(CHPP_DELAY[[#This Row],[DATE]])</f>
        <v>1900</v>
      </c>
      <c r="E1759" s="11">
        <f>(CHPP_DELAY[[#This Row],[START]]-CHPP_DELAY[[#This Row],[STOP]])*24</f>
        <v>0</v>
      </c>
      <c r="F1759" s="14" t="str" cm="1">
        <f t="array" ref="F1759">_xlfn.IFNA(_xlfn.IFS(CHPP_DELAY[[#This Row],[SCH MTN]]&lt;&gt;"","Scheduled",CHPP_DELAY[[#This Row],[UNSCH MTN]]&lt;&gt;"","Unscheduled"),"")</f>
        <v/>
      </c>
      <c r="G1759" s="26">
        <f>24*(DAY(EOMONTH(CHPP_DELAY[[#This Row],[DATE]],0)))</f>
        <v>744</v>
      </c>
      <c r="H1759" s="14">
        <v>0.85</v>
      </c>
      <c r="I1759" s="14">
        <v>0.9</v>
      </c>
      <c r="J1759" s="14"/>
      <c r="K1759" s="14"/>
      <c r="L1759" s="3"/>
      <c r="M1759" s="6"/>
      <c r="N1759" s="6"/>
      <c r="Q1759" s="19"/>
      <c r="AA1759" t="str" cm="1">
        <f t="array" ref="AA1759">_xlfn.IFS(AND(CHPP_DELAY[[#This Row],[Column1]]="",CHPP_DELAY[[#This Row],[Column2]]=""),"",CHPP_DELAY[[#This Row],[Column1]]&lt;&gt;"",CHPP_DELAY[[#This Row],[Column1]],CHPP_DELAY[[#This Row],[Column2]]&lt;&gt;"",CHPP_DELAY[[#This Row],[Column2]])</f>
        <v/>
      </c>
    </row>
    <row r="1760" spans="2:27" x14ac:dyDescent="0.25">
      <c r="B1760" s="7">
        <f>_xlfn.ISOWEEKNUM(CHPP_DELAY[[#This Row],[DATE]])</f>
        <v>52</v>
      </c>
      <c r="C1760" s="2" t="str">
        <f>UPPER(TEXT(MONTH(CHPP_DELAY[[#This Row],[DATE]])*29,"mmm"))</f>
        <v>JAN</v>
      </c>
      <c r="D1760" s="27">
        <f>YEAR(CHPP_DELAY[[#This Row],[DATE]])</f>
        <v>1900</v>
      </c>
      <c r="E1760" s="11">
        <f>(CHPP_DELAY[[#This Row],[START]]-CHPP_DELAY[[#This Row],[STOP]])*24</f>
        <v>0</v>
      </c>
      <c r="F1760" s="14" t="str" cm="1">
        <f t="array" ref="F1760">_xlfn.IFNA(_xlfn.IFS(CHPP_DELAY[[#This Row],[SCH MTN]]&lt;&gt;"","Scheduled",CHPP_DELAY[[#This Row],[UNSCH MTN]]&lt;&gt;"","Unscheduled"),"")</f>
        <v/>
      </c>
      <c r="G1760" s="26">
        <f>24*(DAY(EOMONTH(CHPP_DELAY[[#This Row],[DATE]],0)))</f>
        <v>744</v>
      </c>
      <c r="H1760" s="14">
        <v>0.85</v>
      </c>
      <c r="I1760" s="14">
        <v>0.9</v>
      </c>
      <c r="J1760" s="14"/>
      <c r="K1760" s="14"/>
      <c r="L1760" s="3"/>
      <c r="M1760" s="6"/>
      <c r="N1760" s="6"/>
      <c r="Q1760" s="19"/>
      <c r="AA1760" t="str" cm="1">
        <f t="array" ref="AA1760">_xlfn.IFS(AND(CHPP_DELAY[[#This Row],[Column1]]="",CHPP_DELAY[[#This Row],[Column2]]=""),"",CHPP_DELAY[[#This Row],[Column1]]&lt;&gt;"",CHPP_DELAY[[#This Row],[Column1]],CHPP_DELAY[[#This Row],[Column2]]&lt;&gt;"",CHPP_DELAY[[#This Row],[Column2]])</f>
        <v/>
      </c>
    </row>
    <row r="1761" spans="2:27" x14ac:dyDescent="0.25">
      <c r="B1761" s="7">
        <f>_xlfn.ISOWEEKNUM(CHPP_DELAY[[#This Row],[DATE]])</f>
        <v>52</v>
      </c>
      <c r="C1761" s="2" t="str">
        <f>UPPER(TEXT(MONTH(CHPP_DELAY[[#This Row],[DATE]])*29,"mmm"))</f>
        <v>JAN</v>
      </c>
      <c r="D1761" s="27">
        <f>YEAR(CHPP_DELAY[[#This Row],[DATE]])</f>
        <v>1900</v>
      </c>
      <c r="E1761" s="11">
        <f>(CHPP_DELAY[[#This Row],[START]]-CHPP_DELAY[[#This Row],[STOP]])*24</f>
        <v>0</v>
      </c>
      <c r="F1761" s="14" t="str" cm="1">
        <f t="array" ref="F1761">_xlfn.IFNA(_xlfn.IFS(CHPP_DELAY[[#This Row],[SCH MTN]]&lt;&gt;"","Scheduled",CHPP_DELAY[[#This Row],[UNSCH MTN]]&lt;&gt;"","Unscheduled"),"")</f>
        <v/>
      </c>
      <c r="G1761" s="26">
        <f>24*(DAY(EOMONTH(CHPP_DELAY[[#This Row],[DATE]],0)))</f>
        <v>744</v>
      </c>
      <c r="H1761" s="14">
        <v>0.85</v>
      </c>
      <c r="I1761" s="14">
        <v>0.9</v>
      </c>
      <c r="J1761" s="14"/>
      <c r="K1761" s="14"/>
      <c r="L1761" s="3"/>
      <c r="M1761" s="6"/>
      <c r="N1761" s="6"/>
      <c r="Q1761" s="19"/>
      <c r="AA1761" t="str" cm="1">
        <f t="array" ref="AA1761">_xlfn.IFS(AND(CHPP_DELAY[[#This Row],[Column1]]="",CHPP_DELAY[[#This Row],[Column2]]=""),"",CHPP_DELAY[[#This Row],[Column1]]&lt;&gt;"",CHPP_DELAY[[#This Row],[Column1]],CHPP_DELAY[[#This Row],[Column2]]&lt;&gt;"",CHPP_DELAY[[#This Row],[Column2]])</f>
        <v/>
      </c>
    </row>
    <row r="1762" spans="2:27" x14ac:dyDescent="0.25">
      <c r="B1762" s="7">
        <f>_xlfn.ISOWEEKNUM(CHPP_DELAY[[#This Row],[DATE]])</f>
        <v>52</v>
      </c>
      <c r="C1762" s="2" t="str">
        <f>UPPER(TEXT(MONTH(CHPP_DELAY[[#This Row],[DATE]])*29,"mmm"))</f>
        <v>JAN</v>
      </c>
      <c r="D1762" s="27">
        <f>YEAR(CHPP_DELAY[[#This Row],[DATE]])</f>
        <v>1900</v>
      </c>
      <c r="E1762" s="11">
        <f>(CHPP_DELAY[[#This Row],[START]]-CHPP_DELAY[[#This Row],[STOP]])*24</f>
        <v>0</v>
      </c>
      <c r="F1762" s="14" t="str" cm="1">
        <f t="array" ref="F1762">_xlfn.IFNA(_xlfn.IFS(CHPP_DELAY[[#This Row],[SCH MTN]]&lt;&gt;"","Scheduled",CHPP_DELAY[[#This Row],[UNSCH MTN]]&lt;&gt;"","Unscheduled"),"")</f>
        <v/>
      </c>
      <c r="G1762" s="26">
        <f>24*(DAY(EOMONTH(CHPP_DELAY[[#This Row],[DATE]],0)))</f>
        <v>744</v>
      </c>
      <c r="H1762" s="14">
        <v>0.85</v>
      </c>
      <c r="I1762" s="14">
        <v>0.9</v>
      </c>
      <c r="J1762" s="14"/>
      <c r="K1762" s="14"/>
      <c r="L1762" s="3"/>
      <c r="M1762" s="6"/>
      <c r="N1762" s="6"/>
      <c r="Q1762" s="19"/>
      <c r="AA1762" t="str" cm="1">
        <f t="array" ref="AA1762">_xlfn.IFS(AND(CHPP_DELAY[[#This Row],[Column1]]="",CHPP_DELAY[[#This Row],[Column2]]=""),"",CHPP_DELAY[[#This Row],[Column1]]&lt;&gt;"",CHPP_DELAY[[#This Row],[Column1]],CHPP_DELAY[[#This Row],[Column2]]&lt;&gt;"",CHPP_DELAY[[#This Row],[Column2]])</f>
        <v/>
      </c>
    </row>
    <row r="1763" spans="2:27" x14ac:dyDescent="0.25">
      <c r="B1763" s="7">
        <f>_xlfn.ISOWEEKNUM(CHPP_DELAY[[#This Row],[DATE]])</f>
        <v>52</v>
      </c>
      <c r="C1763" s="2" t="str">
        <f>UPPER(TEXT(MONTH(CHPP_DELAY[[#This Row],[DATE]])*29,"mmm"))</f>
        <v>JAN</v>
      </c>
      <c r="D1763" s="27">
        <f>YEAR(CHPP_DELAY[[#This Row],[DATE]])</f>
        <v>1900</v>
      </c>
      <c r="E1763" s="11">
        <f>(CHPP_DELAY[[#This Row],[START]]-CHPP_DELAY[[#This Row],[STOP]])*24</f>
        <v>0</v>
      </c>
      <c r="F1763" s="14" t="str" cm="1">
        <f t="array" ref="F1763">_xlfn.IFNA(_xlfn.IFS(CHPP_DELAY[[#This Row],[SCH MTN]]&lt;&gt;"","Scheduled",CHPP_DELAY[[#This Row],[UNSCH MTN]]&lt;&gt;"","Unscheduled"),"")</f>
        <v/>
      </c>
      <c r="G1763" s="26">
        <f>24*(DAY(EOMONTH(CHPP_DELAY[[#This Row],[DATE]],0)))</f>
        <v>744</v>
      </c>
      <c r="H1763" s="14">
        <v>0.85</v>
      </c>
      <c r="I1763" s="14">
        <v>0.9</v>
      </c>
      <c r="J1763" s="14"/>
      <c r="K1763" s="14"/>
      <c r="L1763" s="3"/>
      <c r="M1763" s="6"/>
      <c r="N1763" s="6"/>
      <c r="Q1763" s="19"/>
      <c r="AA1763" t="str" cm="1">
        <f t="array" ref="AA1763">_xlfn.IFS(AND(CHPP_DELAY[[#This Row],[Column1]]="",CHPP_DELAY[[#This Row],[Column2]]=""),"",CHPP_DELAY[[#This Row],[Column1]]&lt;&gt;"",CHPP_DELAY[[#This Row],[Column1]],CHPP_DELAY[[#This Row],[Column2]]&lt;&gt;"",CHPP_DELAY[[#This Row],[Column2]])</f>
        <v/>
      </c>
    </row>
    <row r="1764" spans="2:27" x14ac:dyDescent="0.25">
      <c r="B1764" s="7">
        <f>_xlfn.ISOWEEKNUM(CHPP_DELAY[[#This Row],[DATE]])</f>
        <v>52</v>
      </c>
      <c r="C1764" s="2" t="str">
        <f>UPPER(TEXT(MONTH(CHPP_DELAY[[#This Row],[DATE]])*29,"mmm"))</f>
        <v>JAN</v>
      </c>
      <c r="D1764" s="27">
        <f>YEAR(CHPP_DELAY[[#This Row],[DATE]])</f>
        <v>1900</v>
      </c>
      <c r="E1764" s="11">
        <f>(CHPP_DELAY[[#This Row],[START]]-CHPP_DELAY[[#This Row],[STOP]])*24</f>
        <v>0</v>
      </c>
      <c r="F1764" s="14" t="str" cm="1">
        <f t="array" ref="F1764">_xlfn.IFNA(_xlfn.IFS(CHPP_DELAY[[#This Row],[SCH MTN]]&lt;&gt;"","Scheduled",CHPP_DELAY[[#This Row],[UNSCH MTN]]&lt;&gt;"","Unscheduled"),"")</f>
        <v/>
      </c>
      <c r="G1764" s="26">
        <f>24*(DAY(EOMONTH(CHPP_DELAY[[#This Row],[DATE]],0)))</f>
        <v>744</v>
      </c>
      <c r="H1764" s="14">
        <v>0.85</v>
      </c>
      <c r="I1764" s="14">
        <v>0.9</v>
      </c>
      <c r="J1764" s="14"/>
      <c r="K1764" s="14"/>
      <c r="L1764" s="3"/>
      <c r="M1764" s="6"/>
      <c r="N1764" s="6"/>
      <c r="Q1764" s="19"/>
      <c r="AA1764" t="str" cm="1">
        <f t="array" ref="AA1764">_xlfn.IFS(AND(CHPP_DELAY[[#This Row],[Column1]]="",CHPP_DELAY[[#This Row],[Column2]]=""),"",CHPP_DELAY[[#This Row],[Column1]]&lt;&gt;"",CHPP_DELAY[[#This Row],[Column1]],CHPP_DELAY[[#This Row],[Column2]]&lt;&gt;"",CHPP_DELAY[[#This Row],[Column2]])</f>
        <v/>
      </c>
    </row>
    <row r="1765" spans="2:27" x14ac:dyDescent="0.25">
      <c r="B1765" s="7">
        <f>_xlfn.ISOWEEKNUM(CHPP_DELAY[[#This Row],[DATE]])</f>
        <v>52</v>
      </c>
      <c r="C1765" s="2" t="str">
        <f>UPPER(TEXT(MONTH(CHPP_DELAY[[#This Row],[DATE]])*29,"mmm"))</f>
        <v>JAN</v>
      </c>
      <c r="D1765" s="27">
        <f>YEAR(CHPP_DELAY[[#This Row],[DATE]])</f>
        <v>1900</v>
      </c>
      <c r="E1765" s="11">
        <f>(CHPP_DELAY[[#This Row],[START]]-CHPP_DELAY[[#This Row],[STOP]])*24</f>
        <v>0</v>
      </c>
      <c r="F1765" s="14" t="str" cm="1">
        <f t="array" ref="F1765">_xlfn.IFNA(_xlfn.IFS(CHPP_DELAY[[#This Row],[SCH MTN]]&lt;&gt;"","Scheduled",CHPP_DELAY[[#This Row],[UNSCH MTN]]&lt;&gt;"","Unscheduled"),"")</f>
        <v/>
      </c>
      <c r="G1765" s="26">
        <f>24*(DAY(EOMONTH(CHPP_DELAY[[#This Row],[DATE]],0)))</f>
        <v>744</v>
      </c>
      <c r="H1765" s="14">
        <v>0.85</v>
      </c>
      <c r="I1765" s="14">
        <v>0.9</v>
      </c>
      <c r="J1765" s="14"/>
      <c r="K1765" s="14"/>
      <c r="L1765" s="3"/>
      <c r="M1765" s="6"/>
      <c r="N1765" s="6"/>
      <c r="Q1765" s="19"/>
      <c r="AA1765" t="str" cm="1">
        <f t="array" ref="AA1765">_xlfn.IFS(AND(CHPP_DELAY[[#This Row],[Column1]]="",CHPP_DELAY[[#This Row],[Column2]]=""),"",CHPP_DELAY[[#This Row],[Column1]]&lt;&gt;"",CHPP_DELAY[[#This Row],[Column1]],CHPP_DELAY[[#This Row],[Column2]]&lt;&gt;"",CHPP_DELAY[[#This Row],[Column2]])</f>
        <v/>
      </c>
    </row>
    <row r="1766" spans="2:27" x14ac:dyDescent="0.25">
      <c r="B1766" s="7">
        <f>_xlfn.ISOWEEKNUM(CHPP_DELAY[[#This Row],[DATE]])</f>
        <v>52</v>
      </c>
      <c r="C1766" s="2" t="str">
        <f>UPPER(TEXT(MONTH(CHPP_DELAY[[#This Row],[DATE]])*29,"mmm"))</f>
        <v>JAN</v>
      </c>
      <c r="D1766" s="27">
        <f>YEAR(CHPP_DELAY[[#This Row],[DATE]])</f>
        <v>1900</v>
      </c>
      <c r="E1766" s="11">
        <f>(CHPP_DELAY[[#This Row],[START]]-CHPP_DELAY[[#This Row],[STOP]])*24</f>
        <v>0</v>
      </c>
      <c r="F1766" s="14" t="str" cm="1">
        <f t="array" ref="F1766">_xlfn.IFNA(_xlfn.IFS(CHPP_DELAY[[#This Row],[SCH MTN]]&lt;&gt;"","Scheduled",CHPP_DELAY[[#This Row],[UNSCH MTN]]&lt;&gt;"","Unscheduled"),"")</f>
        <v/>
      </c>
      <c r="G1766" s="26">
        <f>24*(DAY(EOMONTH(CHPP_DELAY[[#This Row],[DATE]],0)))</f>
        <v>744</v>
      </c>
      <c r="H1766" s="14">
        <v>0.85</v>
      </c>
      <c r="I1766" s="14">
        <v>0.9</v>
      </c>
      <c r="J1766" s="14"/>
      <c r="K1766" s="14"/>
      <c r="L1766" s="3"/>
      <c r="M1766" s="6"/>
      <c r="N1766" s="6"/>
      <c r="Q1766" s="19"/>
      <c r="AA1766" t="str" cm="1">
        <f t="array" ref="AA1766">_xlfn.IFS(AND(CHPP_DELAY[[#This Row],[Column1]]="",CHPP_DELAY[[#This Row],[Column2]]=""),"",CHPP_DELAY[[#This Row],[Column1]]&lt;&gt;"",CHPP_DELAY[[#This Row],[Column1]],CHPP_DELAY[[#This Row],[Column2]]&lt;&gt;"",CHPP_DELAY[[#This Row],[Column2]])</f>
        <v/>
      </c>
    </row>
    <row r="1767" spans="2:27" x14ac:dyDescent="0.25">
      <c r="B1767" s="7">
        <f>_xlfn.ISOWEEKNUM(CHPP_DELAY[[#This Row],[DATE]])</f>
        <v>52</v>
      </c>
      <c r="C1767" s="2" t="str">
        <f>UPPER(TEXT(MONTH(CHPP_DELAY[[#This Row],[DATE]])*29,"mmm"))</f>
        <v>JAN</v>
      </c>
      <c r="D1767" s="27">
        <f>YEAR(CHPP_DELAY[[#This Row],[DATE]])</f>
        <v>1900</v>
      </c>
      <c r="E1767" s="11">
        <f>(CHPP_DELAY[[#This Row],[START]]-CHPP_DELAY[[#This Row],[STOP]])*24</f>
        <v>0</v>
      </c>
      <c r="F1767" s="14" t="str" cm="1">
        <f t="array" ref="F1767">_xlfn.IFNA(_xlfn.IFS(CHPP_DELAY[[#This Row],[SCH MTN]]&lt;&gt;"","Scheduled",CHPP_DELAY[[#This Row],[UNSCH MTN]]&lt;&gt;"","Unscheduled"),"")</f>
        <v/>
      </c>
      <c r="G1767" s="26">
        <f>24*(DAY(EOMONTH(CHPP_DELAY[[#This Row],[DATE]],0)))</f>
        <v>744</v>
      </c>
      <c r="H1767" s="14">
        <v>0.85</v>
      </c>
      <c r="I1767" s="14">
        <v>0.9</v>
      </c>
      <c r="J1767" s="14"/>
      <c r="K1767" s="14"/>
      <c r="L1767" s="3"/>
      <c r="M1767" s="6"/>
      <c r="N1767" s="6"/>
      <c r="Q1767" s="19"/>
      <c r="AA1767" t="str" cm="1">
        <f t="array" ref="AA1767">_xlfn.IFS(AND(CHPP_DELAY[[#This Row],[Column1]]="",CHPP_DELAY[[#This Row],[Column2]]=""),"",CHPP_DELAY[[#This Row],[Column1]]&lt;&gt;"",CHPP_DELAY[[#This Row],[Column1]],CHPP_DELAY[[#This Row],[Column2]]&lt;&gt;"",CHPP_DELAY[[#This Row],[Column2]])</f>
        <v/>
      </c>
    </row>
    <row r="1768" spans="2:27" x14ac:dyDescent="0.25">
      <c r="B1768" s="7">
        <f>_xlfn.ISOWEEKNUM(CHPP_DELAY[[#This Row],[DATE]])</f>
        <v>52</v>
      </c>
      <c r="C1768" s="2" t="str">
        <f>UPPER(TEXT(MONTH(CHPP_DELAY[[#This Row],[DATE]])*29,"mmm"))</f>
        <v>JAN</v>
      </c>
      <c r="D1768" s="27">
        <f>YEAR(CHPP_DELAY[[#This Row],[DATE]])</f>
        <v>1900</v>
      </c>
      <c r="E1768" s="11">
        <f>(CHPP_DELAY[[#This Row],[START]]-CHPP_DELAY[[#This Row],[STOP]])*24</f>
        <v>0</v>
      </c>
      <c r="F1768" s="14" t="str" cm="1">
        <f t="array" ref="F1768">_xlfn.IFNA(_xlfn.IFS(CHPP_DELAY[[#This Row],[SCH MTN]]&lt;&gt;"","Scheduled",CHPP_DELAY[[#This Row],[UNSCH MTN]]&lt;&gt;"","Unscheduled"),"")</f>
        <v/>
      </c>
      <c r="G1768" s="26">
        <f>24*(DAY(EOMONTH(CHPP_DELAY[[#This Row],[DATE]],0)))</f>
        <v>744</v>
      </c>
      <c r="H1768" s="14">
        <v>0.85</v>
      </c>
      <c r="I1768" s="14">
        <v>0.9</v>
      </c>
      <c r="J1768" s="14"/>
      <c r="K1768" s="14"/>
      <c r="L1768" s="3"/>
      <c r="M1768" s="6"/>
      <c r="N1768" s="6"/>
      <c r="Q1768" s="19"/>
      <c r="AA1768" t="str" cm="1">
        <f t="array" ref="AA1768">_xlfn.IFS(AND(CHPP_DELAY[[#This Row],[Column1]]="",CHPP_DELAY[[#This Row],[Column2]]=""),"",CHPP_DELAY[[#This Row],[Column1]]&lt;&gt;"",CHPP_DELAY[[#This Row],[Column1]],CHPP_DELAY[[#This Row],[Column2]]&lt;&gt;"",CHPP_DELAY[[#This Row],[Column2]])</f>
        <v/>
      </c>
    </row>
    <row r="1769" spans="2:27" x14ac:dyDescent="0.25">
      <c r="B1769" s="7">
        <f>_xlfn.ISOWEEKNUM(CHPP_DELAY[[#This Row],[DATE]])</f>
        <v>52</v>
      </c>
      <c r="C1769" s="2" t="str">
        <f>UPPER(TEXT(MONTH(CHPP_DELAY[[#This Row],[DATE]])*29,"mmm"))</f>
        <v>JAN</v>
      </c>
      <c r="D1769" s="27">
        <f>YEAR(CHPP_DELAY[[#This Row],[DATE]])</f>
        <v>1900</v>
      </c>
      <c r="E1769" s="11">
        <f>(CHPP_DELAY[[#This Row],[START]]-CHPP_DELAY[[#This Row],[STOP]])*24</f>
        <v>0</v>
      </c>
      <c r="F1769" s="14" t="str" cm="1">
        <f t="array" ref="F1769">_xlfn.IFNA(_xlfn.IFS(CHPP_DELAY[[#This Row],[SCH MTN]]&lt;&gt;"","Scheduled",CHPP_DELAY[[#This Row],[UNSCH MTN]]&lt;&gt;"","Unscheduled"),"")</f>
        <v/>
      </c>
      <c r="G1769" s="26">
        <f>24*(DAY(EOMONTH(CHPP_DELAY[[#This Row],[DATE]],0)))</f>
        <v>744</v>
      </c>
      <c r="H1769" s="14">
        <v>0.85</v>
      </c>
      <c r="I1769" s="14">
        <v>0.9</v>
      </c>
      <c r="J1769" s="14"/>
      <c r="K1769" s="14"/>
      <c r="L1769" s="3"/>
      <c r="M1769" s="6"/>
      <c r="N1769" s="6"/>
      <c r="Q1769" s="19"/>
      <c r="AA1769" t="str" cm="1">
        <f t="array" ref="AA1769">_xlfn.IFS(AND(CHPP_DELAY[[#This Row],[Column1]]="",CHPP_DELAY[[#This Row],[Column2]]=""),"",CHPP_DELAY[[#This Row],[Column1]]&lt;&gt;"",CHPP_DELAY[[#This Row],[Column1]],CHPP_DELAY[[#This Row],[Column2]]&lt;&gt;"",CHPP_DELAY[[#This Row],[Column2]])</f>
        <v/>
      </c>
    </row>
    <row r="1770" spans="2:27" x14ac:dyDescent="0.25">
      <c r="B1770" s="7">
        <f>_xlfn.ISOWEEKNUM(CHPP_DELAY[[#This Row],[DATE]])</f>
        <v>52</v>
      </c>
      <c r="C1770" s="2" t="str">
        <f>UPPER(TEXT(MONTH(CHPP_DELAY[[#This Row],[DATE]])*29,"mmm"))</f>
        <v>JAN</v>
      </c>
      <c r="D1770" s="27">
        <f>YEAR(CHPP_DELAY[[#This Row],[DATE]])</f>
        <v>1900</v>
      </c>
      <c r="E1770" s="11">
        <f>(CHPP_DELAY[[#This Row],[START]]-CHPP_DELAY[[#This Row],[STOP]])*24</f>
        <v>0</v>
      </c>
      <c r="F1770" s="14" t="str" cm="1">
        <f t="array" ref="F1770">_xlfn.IFNA(_xlfn.IFS(CHPP_DELAY[[#This Row],[SCH MTN]]&lt;&gt;"","Scheduled",CHPP_DELAY[[#This Row],[UNSCH MTN]]&lt;&gt;"","Unscheduled"),"")</f>
        <v/>
      </c>
      <c r="G1770" s="26">
        <f>24*(DAY(EOMONTH(CHPP_DELAY[[#This Row],[DATE]],0)))</f>
        <v>744</v>
      </c>
      <c r="H1770" s="14">
        <v>0.85</v>
      </c>
      <c r="I1770" s="14">
        <v>0.9</v>
      </c>
      <c r="J1770" s="14"/>
      <c r="K1770" s="14"/>
      <c r="L1770" s="3"/>
      <c r="M1770" s="6"/>
      <c r="N1770" s="6"/>
      <c r="Q1770" s="19"/>
      <c r="AA1770" t="str" cm="1">
        <f t="array" ref="AA1770">_xlfn.IFS(AND(CHPP_DELAY[[#This Row],[Column1]]="",CHPP_DELAY[[#This Row],[Column2]]=""),"",CHPP_DELAY[[#This Row],[Column1]]&lt;&gt;"",CHPP_DELAY[[#This Row],[Column1]],CHPP_DELAY[[#This Row],[Column2]]&lt;&gt;"",CHPP_DELAY[[#This Row],[Column2]])</f>
        <v/>
      </c>
    </row>
    <row r="1771" spans="2:27" x14ac:dyDescent="0.25">
      <c r="B1771" s="7">
        <f>_xlfn.ISOWEEKNUM(CHPP_DELAY[[#This Row],[DATE]])</f>
        <v>52</v>
      </c>
      <c r="C1771" s="2" t="str">
        <f>UPPER(TEXT(MONTH(CHPP_DELAY[[#This Row],[DATE]])*29,"mmm"))</f>
        <v>JAN</v>
      </c>
      <c r="D1771" s="27">
        <f>YEAR(CHPP_DELAY[[#This Row],[DATE]])</f>
        <v>1900</v>
      </c>
      <c r="E1771" s="11">
        <f>(CHPP_DELAY[[#This Row],[START]]-CHPP_DELAY[[#This Row],[STOP]])*24</f>
        <v>0</v>
      </c>
      <c r="F1771" s="14" t="str" cm="1">
        <f t="array" ref="F1771">_xlfn.IFNA(_xlfn.IFS(CHPP_DELAY[[#This Row],[SCH MTN]]&lt;&gt;"","Scheduled",CHPP_DELAY[[#This Row],[UNSCH MTN]]&lt;&gt;"","Unscheduled"),"")</f>
        <v/>
      </c>
      <c r="G1771" s="26">
        <f>24*(DAY(EOMONTH(CHPP_DELAY[[#This Row],[DATE]],0)))</f>
        <v>744</v>
      </c>
      <c r="H1771" s="14">
        <v>0.85</v>
      </c>
      <c r="I1771" s="14">
        <v>0.9</v>
      </c>
      <c r="J1771" s="14"/>
      <c r="K1771" s="14"/>
      <c r="L1771" s="3"/>
      <c r="M1771" s="6"/>
      <c r="N1771" s="6"/>
      <c r="Q1771" s="19"/>
      <c r="AA1771" t="str" cm="1">
        <f t="array" ref="AA1771">_xlfn.IFS(AND(CHPP_DELAY[[#This Row],[Column1]]="",CHPP_DELAY[[#This Row],[Column2]]=""),"",CHPP_DELAY[[#This Row],[Column1]]&lt;&gt;"",CHPP_DELAY[[#This Row],[Column1]],CHPP_DELAY[[#This Row],[Column2]]&lt;&gt;"",CHPP_DELAY[[#This Row],[Column2]])</f>
        <v/>
      </c>
    </row>
    <row r="1772" spans="2:27" x14ac:dyDescent="0.25">
      <c r="B1772" s="7">
        <f>_xlfn.ISOWEEKNUM(CHPP_DELAY[[#This Row],[DATE]])</f>
        <v>52</v>
      </c>
      <c r="C1772" s="2" t="str">
        <f>UPPER(TEXT(MONTH(CHPP_DELAY[[#This Row],[DATE]])*29,"mmm"))</f>
        <v>JAN</v>
      </c>
      <c r="D1772" s="27">
        <f>YEAR(CHPP_DELAY[[#This Row],[DATE]])</f>
        <v>1900</v>
      </c>
      <c r="E1772" s="11">
        <f>(CHPP_DELAY[[#This Row],[START]]-CHPP_DELAY[[#This Row],[STOP]])*24</f>
        <v>0</v>
      </c>
      <c r="F1772" s="14" t="str" cm="1">
        <f t="array" ref="F1772">_xlfn.IFNA(_xlfn.IFS(CHPP_DELAY[[#This Row],[SCH MTN]]&lt;&gt;"","Scheduled",CHPP_DELAY[[#This Row],[UNSCH MTN]]&lt;&gt;"","Unscheduled"),"")</f>
        <v/>
      </c>
      <c r="G1772" s="26">
        <f>24*(DAY(EOMONTH(CHPP_DELAY[[#This Row],[DATE]],0)))</f>
        <v>744</v>
      </c>
      <c r="H1772" s="14">
        <v>0.85</v>
      </c>
      <c r="I1772" s="14">
        <v>0.9</v>
      </c>
      <c r="J1772" s="14"/>
      <c r="K1772" s="14"/>
      <c r="L1772" s="3"/>
      <c r="M1772" s="6"/>
      <c r="N1772" s="6"/>
      <c r="Q1772" s="19"/>
      <c r="AA1772" t="str" cm="1">
        <f t="array" ref="AA1772">_xlfn.IFS(AND(CHPP_DELAY[[#This Row],[Column1]]="",CHPP_DELAY[[#This Row],[Column2]]=""),"",CHPP_DELAY[[#This Row],[Column1]]&lt;&gt;"",CHPP_DELAY[[#This Row],[Column1]],CHPP_DELAY[[#This Row],[Column2]]&lt;&gt;"",CHPP_DELAY[[#This Row],[Column2]])</f>
        <v/>
      </c>
    </row>
    <row r="1773" spans="2:27" x14ac:dyDescent="0.25">
      <c r="B1773" s="7">
        <f>_xlfn.ISOWEEKNUM(CHPP_DELAY[[#This Row],[DATE]])</f>
        <v>52</v>
      </c>
      <c r="C1773" s="2" t="str">
        <f>UPPER(TEXT(MONTH(CHPP_DELAY[[#This Row],[DATE]])*29,"mmm"))</f>
        <v>JAN</v>
      </c>
      <c r="D1773" s="27">
        <f>YEAR(CHPP_DELAY[[#This Row],[DATE]])</f>
        <v>1900</v>
      </c>
      <c r="E1773" s="11">
        <f>(CHPP_DELAY[[#This Row],[START]]-CHPP_DELAY[[#This Row],[STOP]])*24</f>
        <v>0</v>
      </c>
      <c r="F1773" s="14" t="str" cm="1">
        <f t="array" ref="F1773">_xlfn.IFNA(_xlfn.IFS(CHPP_DELAY[[#This Row],[SCH MTN]]&lt;&gt;"","Scheduled",CHPP_DELAY[[#This Row],[UNSCH MTN]]&lt;&gt;"","Unscheduled"),"")</f>
        <v/>
      </c>
      <c r="G1773" s="26">
        <f>24*(DAY(EOMONTH(CHPP_DELAY[[#This Row],[DATE]],0)))</f>
        <v>744</v>
      </c>
      <c r="H1773" s="14">
        <v>0.85</v>
      </c>
      <c r="I1773" s="14">
        <v>0.9</v>
      </c>
      <c r="J1773" s="14"/>
      <c r="K1773" s="14"/>
      <c r="L1773" s="3"/>
      <c r="M1773" s="6"/>
      <c r="N1773" s="6"/>
      <c r="Q1773" s="19"/>
      <c r="AA1773" t="str" cm="1">
        <f t="array" ref="AA1773">_xlfn.IFS(AND(CHPP_DELAY[[#This Row],[Column1]]="",CHPP_DELAY[[#This Row],[Column2]]=""),"",CHPP_DELAY[[#This Row],[Column1]]&lt;&gt;"",CHPP_DELAY[[#This Row],[Column1]],CHPP_DELAY[[#This Row],[Column2]]&lt;&gt;"",CHPP_DELAY[[#This Row],[Column2]])</f>
        <v/>
      </c>
    </row>
    <row r="1774" spans="2:27" x14ac:dyDescent="0.25">
      <c r="B1774" s="7">
        <f>_xlfn.ISOWEEKNUM(CHPP_DELAY[[#This Row],[DATE]])</f>
        <v>52</v>
      </c>
      <c r="C1774" s="2" t="str">
        <f>UPPER(TEXT(MONTH(CHPP_DELAY[[#This Row],[DATE]])*29,"mmm"))</f>
        <v>JAN</v>
      </c>
      <c r="D1774" s="27">
        <f>YEAR(CHPP_DELAY[[#This Row],[DATE]])</f>
        <v>1900</v>
      </c>
      <c r="E1774" s="11">
        <f>(CHPP_DELAY[[#This Row],[START]]-CHPP_DELAY[[#This Row],[STOP]])*24</f>
        <v>0</v>
      </c>
      <c r="F1774" s="14" t="str" cm="1">
        <f t="array" ref="F1774">_xlfn.IFNA(_xlfn.IFS(CHPP_DELAY[[#This Row],[SCH MTN]]&lt;&gt;"","Scheduled",CHPP_DELAY[[#This Row],[UNSCH MTN]]&lt;&gt;"","Unscheduled"),"")</f>
        <v/>
      </c>
      <c r="G1774" s="26">
        <f>24*(DAY(EOMONTH(CHPP_DELAY[[#This Row],[DATE]],0)))</f>
        <v>744</v>
      </c>
      <c r="H1774" s="14">
        <v>0.85</v>
      </c>
      <c r="I1774" s="14">
        <v>0.9</v>
      </c>
      <c r="J1774" s="14"/>
      <c r="K1774" s="14"/>
      <c r="L1774" s="3"/>
      <c r="M1774" s="6"/>
      <c r="N1774" s="6"/>
      <c r="Q1774" s="19"/>
      <c r="AA1774" t="str" cm="1">
        <f t="array" ref="AA1774">_xlfn.IFS(AND(CHPP_DELAY[[#This Row],[Column1]]="",CHPP_DELAY[[#This Row],[Column2]]=""),"",CHPP_DELAY[[#This Row],[Column1]]&lt;&gt;"",CHPP_DELAY[[#This Row],[Column1]],CHPP_DELAY[[#This Row],[Column2]]&lt;&gt;"",CHPP_DELAY[[#This Row],[Column2]])</f>
        <v/>
      </c>
    </row>
    <row r="1775" spans="2:27" x14ac:dyDescent="0.25">
      <c r="B1775" s="7">
        <f>_xlfn.ISOWEEKNUM(CHPP_DELAY[[#This Row],[DATE]])</f>
        <v>52</v>
      </c>
      <c r="C1775" s="2" t="str">
        <f>UPPER(TEXT(MONTH(CHPP_DELAY[[#This Row],[DATE]])*29,"mmm"))</f>
        <v>JAN</v>
      </c>
      <c r="D1775" s="27">
        <f>YEAR(CHPP_DELAY[[#This Row],[DATE]])</f>
        <v>1900</v>
      </c>
      <c r="E1775" s="11">
        <f>(CHPP_DELAY[[#This Row],[START]]-CHPP_DELAY[[#This Row],[STOP]])*24</f>
        <v>0</v>
      </c>
      <c r="F1775" s="14" t="str" cm="1">
        <f t="array" ref="F1775">_xlfn.IFNA(_xlfn.IFS(CHPP_DELAY[[#This Row],[SCH MTN]]&lt;&gt;"","Scheduled",CHPP_DELAY[[#This Row],[UNSCH MTN]]&lt;&gt;"","Unscheduled"),"")</f>
        <v/>
      </c>
      <c r="G1775" s="26">
        <f>24*(DAY(EOMONTH(CHPP_DELAY[[#This Row],[DATE]],0)))</f>
        <v>744</v>
      </c>
      <c r="H1775" s="14">
        <v>0.85</v>
      </c>
      <c r="I1775" s="14">
        <v>0.9</v>
      </c>
      <c r="J1775" s="14"/>
      <c r="K1775" s="14"/>
      <c r="L1775" s="3"/>
      <c r="M1775" s="6"/>
      <c r="N1775" s="6"/>
      <c r="Q1775" s="19"/>
      <c r="AA1775" t="str" cm="1">
        <f t="array" ref="AA1775">_xlfn.IFS(AND(CHPP_DELAY[[#This Row],[Column1]]="",CHPP_DELAY[[#This Row],[Column2]]=""),"",CHPP_DELAY[[#This Row],[Column1]]&lt;&gt;"",CHPP_DELAY[[#This Row],[Column1]],CHPP_DELAY[[#This Row],[Column2]]&lt;&gt;"",CHPP_DELAY[[#This Row],[Column2]])</f>
        <v/>
      </c>
    </row>
    <row r="1776" spans="2:27" x14ac:dyDescent="0.25">
      <c r="B1776" s="7">
        <f>_xlfn.ISOWEEKNUM(CHPP_DELAY[[#This Row],[DATE]])</f>
        <v>52</v>
      </c>
      <c r="C1776" s="2" t="str">
        <f>UPPER(TEXT(MONTH(CHPP_DELAY[[#This Row],[DATE]])*29,"mmm"))</f>
        <v>JAN</v>
      </c>
      <c r="D1776" s="27">
        <f>YEAR(CHPP_DELAY[[#This Row],[DATE]])</f>
        <v>1900</v>
      </c>
      <c r="E1776" s="11">
        <f>(CHPP_DELAY[[#This Row],[START]]-CHPP_DELAY[[#This Row],[STOP]])*24</f>
        <v>0</v>
      </c>
      <c r="F1776" s="14" t="str" cm="1">
        <f t="array" ref="F1776">_xlfn.IFNA(_xlfn.IFS(CHPP_DELAY[[#This Row],[SCH MTN]]&lt;&gt;"","Scheduled",CHPP_DELAY[[#This Row],[UNSCH MTN]]&lt;&gt;"","Unscheduled"),"")</f>
        <v/>
      </c>
      <c r="G1776" s="26">
        <f>24*(DAY(EOMONTH(CHPP_DELAY[[#This Row],[DATE]],0)))</f>
        <v>744</v>
      </c>
      <c r="H1776" s="14">
        <v>0.85</v>
      </c>
      <c r="I1776" s="14">
        <v>0.9</v>
      </c>
      <c r="J1776" s="14"/>
      <c r="K1776" s="14"/>
      <c r="L1776" s="3"/>
      <c r="M1776" s="6"/>
      <c r="N1776" s="6"/>
      <c r="Q1776" s="19"/>
      <c r="AA1776" t="str" cm="1">
        <f t="array" ref="AA1776">_xlfn.IFS(AND(CHPP_DELAY[[#This Row],[Column1]]="",CHPP_DELAY[[#This Row],[Column2]]=""),"",CHPP_DELAY[[#This Row],[Column1]]&lt;&gt;"",CHPP_DELAY[[#This Row],[Column1]],CHPP_DELAY[[#This Row],[Column2]]&lt;&gt;"",CHPP_DELAY[[#This Row],[Column2]])</f>
        <v/>
      </c>
    </row>
    <row r="1777" spans="2:27" x14ac:dyDescent="0.25">
      <c r="B1777" s="7">
        <f>_xlfn.ISOWEEKNUM(CHPP_DELAY[[#This Row],[DATE]])</f>
        <v>52</v>
      </c>
      <c r="C1777" s="2" t="str">
        <f>UPPER(TEXT(MONTH(CHPP_DELAY[[#This Row],[DATE]])*29,"mmm"))</f>
        <v>JAN</v>
      </c>
      <c r="D1777" s="27">
        <f>YEAR(CHPP_DELAY[[#This Row],[DATE]])</f>
        <v>1900</v>
      </c>
      <c r="E1777" s="11">
        <f>(CHPP_DELAY[[#This Row],[START]]-CHPP_DELAY[[#This Row],[STOP]])*24</f>
        <v>0</v>
      </c>
      <c r="F1777" s="14" t="str" cm="1">
        <f t="array" ref="F1777">_xlfn.IFNA(_xlfn.IFS(CHPP_DELAY[[#This Row],[SCH MTN]]&lt;&gt;"","Scheduled",CHPP_DELAY[[#This Row],[UNSCH MTN]]&lt;&gt;"","Unscheduled"),"")</f>
        <v/>
      </c>
      <c r="G1777" s="26">
        <f>24*(DAY(EOMONTH(CHPP_DELAY[[#This Row],[DATE]],0)))</f>
        <v>744</v>
      </c>
      <c r="H1777" s="14">
        <v>0.85</v>
      </c>
      <c r="I1777" s="14">
        <v>0.9</v>
      </c>
      <c r="J1777" s="14"/>
      <c r="K1777" s="14"/>
      <c r="L1777" s="3"/>
      <c r="M1777" s="6"/>
      <c r="N1777" s="6"/>
      <c r="Q1777" s="19"/>
      <c r="AA1777" t="str" cm="1">
        <f t="array" ref="AA1777">_xlfn.IFS(AND(CHPP_DELAY[[#This Row],[Column1]]="",CHPP_DELAY[[#This Row],[Column2]]=""),"",CHPP_DELAY[[#This Row],[Column1]]&lt;&gt;"",CHPP_DELAY[[#This Row],[Column1]],CHPP_DELAY[[#This Row],[Column2]]&lt;&gt;"",CHPP_DELAY[[#This Row],[Column2]])</f>
        <v/>
      </c>
    </row>
    <row r="1778" spans="2:27" x14ac:dyDescent="0.25">
      <c r="B1778" s="7">
        <f>_xlfn.ISOWEEKNUM(CHPP_DELAY[[#This Row],[DATE]])</f>
        <v>52</v>
      </c>
      <c r="C1778" s="2" t="str">
        <f>UPPER(TEXT(MONTH(CHPP_DELAY[[#This Row],[DATE]])*29,"mmm"))</f>
        <v>JAN</v>
      </c>
      <c r="D1778" s="27">
        <f>YEAR(CHPP_DELAY[[#This Row],[DATE]])</f>
        <v>1900</v>
      </c>
      <c r="E1778" s="11">
        <f>(CHPP_DELAY[[#This Row],[START]]-CHPP_DELAY[[#This Row],[STOP]])*24</f>
        <v>0</v>
      </c>
      <c r="F1778" s="14" t="str" cm="1">
        <f t="array" ref="F1778">_xlfn.IFNA(_xlfn.IFS(CHPP_DELAY[[#This Row],[SCH MTN]]&lt;&gt;"","Scheduled",CHPP_DELAY[[#This Row],[UNSCH MTN]]&lt;&gt;"","Unscheduled"),"")</f>
        <v/>
      </c>
      <c r="G1778" s="26">
        <f>24*(DAY(EOMONTH(CHPP_DELAY[[#This Row],[DATE]],0)))</f>
        <v>744</v>
      </c>
      <c r="H1778" s="14">
        <v>0.85</v>
      </c>
      <c r="I1778" s="14">
        <v>0.9</v>
      </c>
      <c r="J1778" s="14"/>
      <c r="K1778" s="14"/>
      <c r="L1778" s="3"/>
      <c r="M1778" s="6"/>
      <c r="N1778" s="6"/>
      <c r="Q1778" s="19"/>
      <c r="AA1778" t="str" cm="1">
        <f t="array" ref="AA1778">_xlfn.IFS(AND(CHPP_DELAY[[#This Row],[Column1]]="",CHPP_DELAY[[#This Row],[Column2]]=""),"",CHPP_DELAY[[#This Row],[Column1]]&lt;&gt;"",CHPP_DELAY[[#This Row],[Column1]],CHPP_DELAY[[#This Row],[Column2]]&lt;&gt;"",CHPP_DELAY[[#This Row],[Column2]])</f>
        <v/>
      </c>
    </row>
    <row r="1779" spans="2:27" x14ac:dyDescent="0.25">
      <c r="B1779" s="7">
        <f>_xlfn.ISOWEEKNUM(CHPP_DELAY[[#This Row],[DATE]])</f>
        <v>52</v>
      </c>
      <c r="C1779" s="2" t="str">
        <f>UPPER(TEXT(MONTH(CHPP_DELAY[[#This Row],[DATE]])*29,"mmm"))</f>
        <v>JAN</v>
      </c>
      <c r="D1779" s="27">
        <f>YEAR(CHPP_DELAY[[#This Row],[DATE]])</f>
        <v>1900</v>
      </c>
      <c r="E1779" s="11">
        <f>(CHPP_DELAY[[#This Row],[START]]-CHPP_DELAY[[#This Row],[STOP]])*24</f>
        <v>0</v>
      </c>
      <c r="F1779" s="14" t="str" cm="1">
        <f t="array" ref="F1779">_xlfn.IFNA(_xlfn.IFS(CHPP_DELAY[[#This Row],[SCH MTN]]&lt;&gt;"","Scheduled",CHPP_DELAY[[#This Row],[UNSCH MTN]]&lt;&gt;"","Unscheduled"),"")</f>
        <v/>
      </c>
      <c r="G1779" s="26">
        <f>24*(DAY(EOMONTH(CHPP_DELAY[[#This Row],[DATE]],0)))</f>
        <v>744</v>
      </c>
      <c r="H1779" s="14">
        <v>0.85</v>
      </c>
      <c r="I1779" s="14">
        <v>0.9</v>
      </c>
      <c r="J1779" s="14"/>
      <c r="K1779" s="14"/>
      <c r="L1779" s="3"/>
      <c r="M1779" s="6"/>
      <c r="N1779" s="6"/>
      <c r="Q1779" s="19"/>
      <c r="AA1779" t="str" cm="1">
        <f t="array" ref="AA1779">_xlfn.IFS(AND(CHPP_DELAY[[#This Row],[Column1]]="",CHPP_DELAY[[#This Row],[Column2]]=""),"",CHPP_DELAY[[#This Row],[Column1]]&lt;&gt;"",CHPP_DELAY[[#This Row],[Column1]],CHPP_DELAY[[#This Row],[Column2]]&lt;&gt;"",CHPP_DELAY[[#This Row],[Column2]])</f>
        <v/>
      </c>
    </row>
    <row r="1780" spans="2:27" x14ac:dyDescent="0.25">
      <c r="B1780" s="7">
        <f>_xlfn.ISOWEEKNUM(CHPP_DELAY[[#This Row],[DATE]])</f>
        <v>52</v>
      </c>
      <c r="C1780" s="2" t="str">
        <f>UPPER(TEXT(MONTH(CHPP_DELAY[[#This Row],[DATE]])*29,"mmm"))</f>
        <v>JAN</v>
      </c>
      <c r="D1780" s="27">
        <f>YEAR(CHPP_DELAY[[#This Row],[DATE]])</f>
        <v>1900</v>
      </c>
      <c r="E1780" s="11">
        <f>(CHPP_DELAY[[#This Row],[START]]-CHPP_DELAY[[#This Row],[STOP]])*24</f>
        <v>0</v>
      </c>
      <c r="F1780" s="14" t="str" cm="1">
        <f t="array" ref="F1780">_xlfn.IFNA(_xlfn.IFS(CHPP_DELAY[[#This Row],[SCH MTN]]&lt;&gt;"","Scheduled",CHPP_DELAY[[#This Row],[UNSCH MTN]]&lt;&gt;"","Unscheduled"),"")</f>
        <v/>
      </c>
      <c r="G1780" s="26">
        <f>24*(DAY(EOMONTH(CHPP_DELAY[[#This Row],[DATE]],0)))</f>
        <v>744</v>
      </c>
      <c r="H1780" s="14">
        <v>0.85</v>
      </c>
      <c r="I1780" s="14">
        <v>0.9</v>
      </c>
      <c r="J1780" s="14"/>
      <c r="K1780" s="14"/>
      <c r="L1780" s="3"/>
      <c r="M1780" s="6"/>
      <c r="N1780" s="6"/>
      <c r="Q1780" s="19"/>
      <c r="AA1780" t="str" cm="1">
        <f t="array" ref="AA1780">_xlfn.IFS(AND(CHPP_DELAY[[#This Row],[Column1]]="",CHPP_DELAY[[#This Row],[Column2]]=""),"",CHPP_DELAY[[#This Row],[Column1]]&lt;&gt;"",CHPP_DELAY[[#This Row],[Column1]],CHPP_DELAY[[#This Row],[Column2]]&lt;&gt;"",CHPP_DELAY[[#This Row],[Column2]])</f>
        <v/>
      </c>
    </row>
    <row r="1781" spans="2:27" x14ac:dyDescent="0.25">
      <c r="B1781" s="7">
        <f>_xlfn.ISOWEEKNUM(CHPP_DELAY[[#This Row],[DATE]])</f>
        <v>52</v>
      </c>
      <c r="C1781" s="2" t="str">
        <f>UPPER(TEXT(MONTH(CHPP_DELAY[[#This Row],[DATE]])*29,"mmm"))</f>
        <v>JAN</v>
      </c>
      <c r="D1781" s="27">
        <f>YEAR(CHPP_DELAY[[#This Row],[DATE]])</f>
        <v>1900</v>
      </c>
      <c r="E1781" s="11">
        <f>(CHPP_DELAY[[#This Row],[START]]-CHPP_DELAY[[#This Row],[STOP]])*24</f>
        <v>0</v>
      </c>
      <c r="F1781" s="14" t="str" cm="1">
        <f t="array" ref="F1781">_xlfn.IFNA(_xlfn.IFS(CHPP_DELAY[[#This Row],[SCH MTN]]&lt;&gt;"","Scheduled",CHPP_DELAY[[#This Row],[UNSCH MTN]]&lt;&gt;"","Unscheduled"),"")</f>
        <v/>
      </c>
      <c r="G1781" s="26">
        <f>24*(DAY(EOMONTH(CHPP_DELAY[[#This Row],[DATE]],0)))</f>
        <v>744</v>
      </c>
      <c r="H1781" s="14">
        <v>0.85</v>
      </c>
      <c r="I1781" s="14">
        <v>0.9</v>
      </c>
      <c r="J1781" s="14"/>
      <c r="K1781" s="14"/>
      <c r="L1781" s="3"/>
      <c r="M1781" s="6"/>
      <c r="N1781" s="6"/>
      <c r="Q1781" s="19"/>
      <c r="AA1781" t="str" cm="1">
        <f t="array" ref="AA1781">_xlfn.IFS(AND(CHPP_DELAY[[#This Row],[Column1]]="",CHPP_DELAY[[#This Row],[Column2]]=""),"",CHPP_DELAY[[#This Row],[Column1]]&lt;&gt;"",CHPP_DELAY[[#This Row],[Column1]],CHPP_DELAY[[#This Row],[Column2]]&lt;&gt;"",CHPP_DELAY[[#This Row],[Column2]])</f>
        <v/>
      </c>
    </row>
    <row r="1782" spans="2:27" x14ac:dyDescent="0.25">
      <c r="B1782" s="7">
        <f>_xlfn.ISOWEEKNUM(CHPP_DELAY[[#This Row],[DATE]])</f>
        <v>52</v>
      </c>
      <c r="C1782" s="2" t="str">
        <f>UPPER(TEXT(MONTH(CHPP_DELAY[[#This Row],[DATE]])*29,"mmm"))</f>
        <v>JAN</v>
      </c>
      <c r="D1782" s="27">
        <f>YEAR(CHPP_DELAY[[#This Row],[DATE]])</f>
        <v>1900</v>
      </c>
      <c r="E1782" s="11">
        <f>(CHPP_DELAY[[#This Row],[START]]-CHPP_DELAY[[#This Row],[STOP]])*24</f>
        <v>0</v>
      </c>
      <c r="F1782" s="14" t="str" cm="1">
        <f t="array" ref="F1782">_xlfn.IFNA(_xlfn.IFS(CHPP_DELAY[[#This Row],[SCH MTN]]&lt;&gt;"","Scheduled",CHPP_DELAY[[#This Row],[UNSCH MTN]]&lt;&gt;"","Unscheduled"),"")</f>
        <v/>
      </c>
      <c r="G1782" s="26">
        <f>24*(DAY(EOMONTH(CHPP_DELAY[[#This Row],[DATE]],0)))</f>
        <v>744</v>
      </c>
      <c r="H1782" s="14">
        <v>0.85</v>
      </c>
      <c r="I1782" s="14">
        <v>0.9</v>
      </c>
      <c r="J1782" s="14"/>
      <c r="K1782" s="14"/>
      <c r="L1782" s="3"/>
      <c r="M1782" s="6"/>
      <c r="N1782" s="6"/>
      <c r="Q1782" s="19"/>
      <c r="AA1782" t="str" cm="1">
        <f t="array" ref="AA1782">_xlfn.IFS(AND(CHPP_DELAY[[#This Row],[Column1]]="",CHPP_DELAY[[#This Row],[Column2]]=""),"",CHPP_DELAY[[#This Row],[Column1]]&lt;&gt;"",CHPP_DELAY[[#This Row],[Column1]],CHPP_DELAY[[#This Row],[Column2]]&lt;&gt;"",CHPP_DELAY[[#This Row],[Column2]])</f>
        <v/>
      </c>
    </row>
    <row r="1783" spans="2:27" x14ac:dyDescent="0.25">
      <c r="B1783" s="7">
        <f>_xlfn.ISOWEEKNUM(CHPP_DELAY[[#This Row],[DATE]])</f>
        <v>52</v>
      </c>
      <c r="C1783" s="2" t="str">
        <f>UPPER(TEXT(MONTH(CHPP_DELAY[[#This Row],[DATE]])*29,"mmm"))</f>
        <v>JAN</v>
      </c>
      <c r="D1783" s="27">
        <f>YEAR(CHPP_DELAY[[#This Row],[DATE]])</f>
        <v>1900</v>
      </c>
      <c r="E1783" s="11">
        <f>(CHPP_DELAY[[#This Row],[START]]-CHPP_DELAY[[#This Row],[STOP]])*24</f>
        <v>0</v>
      </c>
      <c r="F1783" s="14" t="str" cm="1">
        <f t="array" ref="F1783">_xlfn.IFNA(_xlfn.IFS(CHPP_DELAY[[#This Row],[SCH MTN]]&lt;&gt;"","Scheduled",CHPP_DELAY[[#This Row],[UNSCH MTN]]&lt;&gt;"","Unscheduled"),"")</f>
        <v/>
      </c>
      <c r="G1783" s="26">
        <f>24*(DAY(EOMONTH(CHPP_DELAY[[#This Row],[DATE]],0)))</f>
        <v>744</v>
      </c>
      <c r="H1783" s="14">
        <v>0.85</v>
      </c>
      <c r="I1783" s="14">
        <v>0.9</v>
      </c>
      <c r="J1783" s="14"/>
      <c r="K1783" s="14"/>
      <c r="L1783" s="3"/>
      <c r="M1783" s="6"/>
      <c r="N1783" s="6"/>
      <c r="Q1783" s="19"/>
      <c r="AA1783" t="str" cm="1">
        <f t="array" ref="AA1783">_xlfn.IFS(AND(CHPP_DELAY[[#This Row],[Column1]]="",CHPP_DELAY[[#This Row],[Column2]]=""),"",CHPP_DELAY[[#This Row],[Column1]]&lt;&gt;"",CHPP_DELAY[[#This Row],[Column1]],CHPP_DELAY[[#This Row],[Column2]]&lt;&gt;"",CHPP_DELAY[[#This Row],[Column2]])</f>
        <v/>
      </c>
    </row>
    <row r="1784" spans="2:27" x14ac:dyDescent="0.25">
      <c r="B1784" s="7">
        <f>_xlfn.ISOWEEKNUM(CHPP_DELAY[[#This Row],[DATE]])</f>
        <v>52</v>
      </c>
      <c r="C1784" s="2" t="str">
        <f>UPPER(TEXT(MONTH(CHPP_DELAY[[#This Row],[DATE]])*29,"mmm"))</f>
        <v>JAN</v>
      </c>
      <c r="D1784" s="27">
        <f>YEAR(CHPP_DELAY[[#This Row],[DATE]])</f>
        <v>1900</v>
      </c>
      <c r="E1784" s="11">
        <f>(CHPP_DELAY[[#This Row],[START]]-CHPP_DELAY[[#This Row],[STOP]])*24</f>
        <v>0</v>
      </c>
      <c r="F1784" s="14" t="str" cm="1">
        <f t="array" ref="F1784">_xlfn.IFNA(_xlfn.IFS(CHPP_DELAY[[#This Row],[SCH MTN]]&lt;&gt;"","Scheduled",CHPP_DELAY[[#This Row],[UNSCH MTN]]&lt;&gt;"","Unscheduled"),"")</f>
        <v/>
      </c>
      <c r="G1784" s="26">
        <f>24*(DAY(EOMONTH(CHPP_DELAY[[#This Row],[DATE]],0)))</f>
        <v>744</v>
      </c>
      <c r="H1784" s="14">
        <v>0.85</v>
      </c>
      <c r="I1784" s="14">
        <v>0.9</v>
      </c>
      <c r="J1784" s="14"/>
      <c r="K1784" s="14"/>
      <c r="L1784" s="3"/>
      <c r="M1784" s="6"/>
      <c r="N1784" s="6"/>
      <c r="Q1784" s="11"/>
      <c r="AA1784" t="str" cm="1">
        <f t="array" ref="AA1784">_xlfn.IFS(AND(CHPP_DELAY[[#This Row],[Column1]]="",CHPP_DELAY[[#This Row],[Column2]]=""),"",CHPP_DELAY[[#This Row],[Column1]]&lt;&gt;"",CHPP_DELAY[[#This Row],[Column1]],CHPP_DELAY[[#This Row],[Column2]]&lt;&gt;"",CHPP_DELAY[[#This Row],[Column2]])</f>
        <v/>
      </c>
    </row>
    <row r="1785" spans="2:27" x14ac:dyDescent="0.25">
      <c r="B1785" s="7">
        <f>_xlfn.ISOWEEKNUM(CHPP_DELAY[[#This Row],[DATE]])</f>
        <v>52</v>
      </c>
      <c r="C1785" s="2" t="str">
        <f>UPPER(TEXT(MONTH(CHPP_DELAY[[#This Row],[DATE]])*29,"mmm"))</f>
        <v>JAN</v>
      </c>
      <c r="D1785" s="27">
        <f>YEAR(CHPP_DELAY[[#This Row],[DATE]])</f>
        <v>1900</v>
      </c>
      <c r="E1785" s="11">
        <f>(CHPP_DELAY[[#This Row],[START]]-CHPP_DELAY[[#This Row],[STOP]])*24</f>
        <v>0</v>
      </c>
      <c r="F1785" s="14" t="str" cm="1">
        <f t="array" ref="F1785">_xlfn.IFNA(_xlfn.IFS(CHPP_DELAY[[#This Row],[SCH MTN]]&lt;&gt;"","Scheduled",CHPP_DELAY[[#This Row],[UNSCH MTN]]&lt;&gt;"","Unscheduled"),"")</f>
        <v/>
      </c>
      <c r="G1785" s="26">
        <f>24*(DAY(EOMONTH(CHPP_DELAY[[#This Row],[DATE]],0)))</f>
        <v>744</v>
      </c>
      <c r="H1785" s="14">
        <v>0.85</v>
      </c>
      <c r="I1785" s="14">
        <v>0.9</v>
      </c>
      <c r="J1785" s="14"/>
      <c r="K1785" s="14"/>
      <c r="L1785" s="3"/>
      <c r="M1785" s="6"/>
      <c r="N1785" s="6"/>
      <c r="Q1785" s="11"/>
      <c r="AA1785" t="str" cm="1">
        <f t="array" ref="AA1785">_xlfn.IFS(AND(CHPP_DELAY[[#This Row],[Column1]]="",CHPP_DELAY[[#This Row],[Column2]]=""),"",CHPP_DELAY[[#This Row],[Column1]]&lt;&gt;"",CHPP_DELAY[[#This Row],[Column1]],CHPP_DELAY[[#This Row],[Column2]]&lt;&gt;"",CHPP_DELAY[[#This Row],[Column2]])</f>
        <v/>
      </c>
    </row>
    <row r="1786" spans="2:27" x14ac:dyDescent="0.25">
      <c r="B1786" s="7">
        <f>_xlfn.ISOWEEKNUM(CHPP_DELAY[[#This Row],[DATE]])</f>
        <v>52</v>
      </c>
      <c r="C1786" s="2" t="str">
        <f>UPPER(TEXT(MONTH(CHPP_DELAY[[#This Row],[DATE]])*29,"mmm"))</f>
        <v>JAN</v>
      </c>
      <c r="D1786" s="27">
        <f>YEAR(CHPP_DELAY[[#This Row],[DATE]])</f>
        <v>1900</v>
      </c>
      <c r="E1786" s="11">
        <f>(CHPP_DELAY[[#This Row],[START]]-CHPP_DELAY[[#This Row],[STOP]])*24</f>
        <v>0</v>
      </c>
      <c r="F1786" s="14" t="str" cm="1">
        <f t="array" ref="F1786">_xlfn.IFNA(_xlfn.IFS(CHPP_DELAY[[#This Row],[SCH MTN]]&lt;&gt;"","Scheduled",CHPP_DELAY[[#This Row],[UNSCH MTN]]&lt;&gt;"","Unscheduled"),"")</f>
        <v/>
      </c>
      <c r="G1786" s="26">
        <f>24*(DAY(EOMONTH(CHPP_DELAY[[#This Row],[DATE]],0)))</f>
        <v>744</v>
      </c>
      <c r="H1786" s="14">
        <v>0.85</v>
      </c>
      <c r="I1786" s="14">
        <v>0.9</v>
      </c>
      <c r="J1786" s="14"/>
      <c r="K1786" s="14"/>
      <c r="L1786" s="3"/>
      <c r="M1786" s="6"/>
      <c r="N1786" s="6"/>
      <c r="Q1786" s="19"/>
      <c r="AA1786" t="str" cm="1">
        <f t="array" ref="AA1786">_xlfn.IFS(AND(CHPP_DELAY[[#This Row],[Column1]]="",CHPP_DELAY[[#This Row],[Column2]]=""),"",CHPP_DELAY[[#This Row],[Column1]]&lt;&gt;"",CHPP_DELAY[[#This Row],[Column1]],CHPP_DELAY[[#This Row],[Column2]]&lt;&gt;"",CHPP_DELAY[[#This Row],[Column2]])</f>
        <v/>
      </c>
    </row>
    <row r="1787" spans="2:27" x14ac:dyDescent="0.25">
      <c r="B1787" s="7">
        <f>_xlfn.ISOWEEKNUM(CHPP_DELAY[[#This Row],[DATE]])</f>
        <v>52</v>
      </c>
      <c r="C1787" s="2" t="str">
        <f>UPPER(TEXT(MONTH(CHPP_DELAY[[#This Row],[DATE]])*29,"mmm"))</f>
        <v>JAN</v>
      </c>
      <c r="D1787" s="27">
        <f>YEAR(CHPP_DELAY[[#This Row],[DATE]])</f>
        <v>1900</v>
      </c>
      <c r="E1787" s="11">
        <f>(CHPP_DELAY[[#This Row],[START]]-CHPP_DELAY[[#This Row],[STOP]])*24</f>
        <v>0</v>
      </c>
      <c r="F1787" s="14" t="str" cm="1">
        <f t="array" ref="F1787">_xlfn.IFNA(_xlfn.IFS(CHPP_DELAY[[#This Row],[SCH MTN]]&lt;&gt;"","Scheduled",CHPP_DELAY[[#This Row],[UNSCH MTN]]&lt;&gt;"","Unscheduled"),"")</f>
        <v/>
      </c>
      <c r="G1787" s="26">
        <f>24*(DAY(EOMONTH(CHPP_DELAY[[#This Row],[DATE]],0)))</f>
        <v>744</v>
      </c>
      <c r="H1787" s="14">
        <v>0.85</v>
      </c>
      <c r="I1787" s="14">
        <v>0.9</v>
      </c>
      <c r="J1787" s="14"/>
      <c r="K1787" s="14"/>
      <c r="L1787" s="3"/>
      <c r="M1787" s="6"/>
      <c r="N1787" s="6"/>
      <c r="Q1787" s="11"/>
      <c r="AA1787" t="str" cm="1">
        <f t="array" ref="AA1787">_xlfn.IFS(AND(CHPP_DELAY[[#This Row],[Column1]]="",CHPP_DELAY[[#This Row],[Column2]]=""),"",CHPP_DELAY[[#This Row],[Column1]]&lt;&gt;"",CHPP_DELAY[[#This Row],[Column1]],CHPP_DELAY[[#This Row],[Column2]]&lt;&gt;"",CHPP_DELAY[[#This Row],[Column2]])</f>
        <v/>
      </c>
    </row>
    <row r="1788" spans="2:27" x14ac:dyDescent="0.25">
      <c r="B1788" s="7">
        <f>_xlfn.ISOWEEKNUM(CHPP_DELAY[[#This Row],[DATE]])</f>
        <v>52</v>
      </c>
      <c r="C1788" s="2" t="str">
        <f>UPPER(TEXT(MONTH(CHPP_DELAY[[#This Row],[DATE]])*29,"mmm"))</f>
        <v>JAN</v>
      </c>
      <c r="D1788" s="27">
        <f>YEAR(CHPP_DELAY[[#This Row],[DATE]])</f>
        <v>1900</v>
      </c>
      <c r="E1788" s="11">
        <f>(CHPP_DELAY[[#This Row],[START]]-CHPP_DELAY[[#This Row],[STOP]])*24</f>
        <v>0</v>
      </c>
      <c r="F1788" s="14" t="str" cm="1">
        <f t="array" ref="F1788">_xlfn.IFNA(_xlfn.IFS(CHPP_DELAY[[#This Row],[SCH MTN]]&lt;&gt;"","Scheduled",CHPP_DELAY[[#This Row],[UNSCH MTN]]&lt;&gt;"","Unscheduled"),"")</f>
        <v/>
      </c>
      <c r="G1788" s="26">
        <f>24*(DAY(EOMONTH(CHPP_DELAY[[#This Row],[DATE]],0)))</f>
        <v>744</v>
      </c>
      <c r="H1788" s="14">
        <v>0.85</v>
      </c>
      <c r="I1788" s="14">
        <v>0.9</v>
      </c>
      <c r="J1788" s="14"/>
      <c r="K1788" s="14"/>
      <c r="L1788" s="3"/>
      <c r="M1788" s="6"/>
      <c r="N1788" s="6"/>
      <c r="Q1788" s="11"/>
      <c r="AA1788" t="str" cm="1">
        <f t="array" ref="AA1788">_xlfn.IFS(AND(CHPP_DELAY[[#This Row],[Column1]]="",CHPP_DELAY[[#This Row],[Column2]]=""),"",CHPP_DELAY[[#This Row],[Column1]]&lt;&gt;"",CHPP_DELAY[[#This Row],[Column1]],CHPP_DELAY[[#This Row],[Column2]]&lt;&gt;"",CHPP_DELAY[[#This Row],[Column2]])</f>
        <v/>
      </c>
    </row>
    <row r="1789" spans="2:27" x14ac:dyDescent="0.25">
      <c r="B1789" s="7">
        <f>_xlfn.ISOWEEKNUM(CHPP_DELAY[[#This Row],[DATE]])</f>
        <v>52</v>
      </c>
      <c r="C1789" s="2" t="str">
        <f>UPPER(TEXT(MONTH(CHPP_DELAY[[#This Row],[DATE]])*29,"mmm"))</f>
        <v>JAN</v>
      </c>
      <c r="D1789" s="27">
        <f>YEAR(CHPP_DELAY[[#This Row],[DATE]])</f>
        <v>1900</v>
      </c>
      <c r="E1789" s="11">
        <f>(CHPP_DELAY[[#This Row],[START]]-CHPP_DELAY[[#This Row],[STOP]])*24</f>
        <v>0</v>
      </c>
      <c r="F1789" s="14" t="str" cm="1">
        <f t="array" ref="F1789">_xlfn.IFNA(_xlfn.IFS(CHPP_DELAY[[#This Row],[SCH MTN]]&lt;&gt;"","Scheduled",CHPP_DELAY[[#This Row],[UNSCH MTN]]&lt;&gt;"","Unscheduled"),"")</f>
        <v/>
      </c>
      <c r="G1789" s="26">
        <f>24*(DAY(EOMONTH(CHPP_DELAY[[#This Row],[DATE]],0)))</f>
        <v>744</v>
      </c>
      <c r="H1789" s="14">
        <v>0.85</v>
      </c>
      <c r="I1789" s="14">
        <v>0.9</v>
      </c>
      <c r="J1789" s="14"/>
      <c r="K1789" s="14"/>
      <c r="L1789" s="3"/>
      <c r="M1789" s="6"/>
      <c r="N1789" s="6"/>
      <c r="Q1789" s="11"/>
      <c r="AA1789" t="str" cm="1">
        <f t="array" ref="AA1789">_xlfn.IFS(AND(CHPP_DELAY[[#This Row],[Column1]]="",CHPP_DELAY[[#This Row],[Column2]]=""),"",CHPP_DELAY[[#This Row],[Column1]]&lt;&gt;"",CHPP_DELAY[[#This Row],[Column1]],CHPP_DELAY[[#This Row],[Column2]]&lt;&gt;"",CHPP_DELAY[[#This Row],[Column2]])</f>
        <v/>
      </c>
    </row>
    <row r="1790" spans="2:27" x14ac:dyDescent="0.25">
      <c r="B1790" s="7">
        <f>_xlfn.ISOWEEKNUM(CHPP_DELAY[[#This Row],[DATE]])</f>
        <v>52</v>
      </c>
      <c r="C1790" s="2" t="str">
        <f>UPPER(TEXT(MONTH(CHPP_DELAY[[#This Row],[DATE]])*29,"mmm"))</f>
        <v>JAN</v>
      </c>
      <c r="D1790" s="27">
        <f>YEAR(CHPP_DELAY[[#This Row],[DATE]])</f>
        <v>1900</v>
      </c>
      <c r="E1790" s="11">
        <f>(CHPP_DELAY[[#This Row],[START]]-CHPP_DELAY[[#This Row],[STOP]])*24</f>
        <v>0</v>
      </c>
      <c r="F1790" s="14" t="str" cm="1">
        <f t="array" ref="F1790">_xlfn.IFNA(_xlfn.IFS(CHPP_DELAY[[#This Row],[SCH MTN]]&lt;&gt;"","Scheduled",CHPP_DELAY[[#This Row],[UNSCH MTN]]&lt;&gt;"","Unscheduled"),"")</f>
        <v/>
      </c>
      <c r="G1790" s="26">
        <f>24*(DAY(EOMONTH(CHPP_DELAY[[#This Row],[DATE]],0)))</f>
        <v>744</v>
      </c>
      <c r="H1790" s="14">
        <v>0.85</v>
      </c>
      <c r="I1790" s="14">
        <v>0.9</v>
      </c>
      <c r="J1790" s="14"/>
      <c r="K1790" s="14"/>
      <c r="L1790" s="3"/>
      <c r="M1790" s="6"/>
      <c r="N1790" s="6"/>
      <c r="Q1790" s="19"/>
      <c r="AA1790" t="str" cm="1">
        <f t="array" ref="AA1790">_xlfn.IFS(AND(CHPP_DELAY[[#This Row],[Column1]]="",CHPP_DELAY[[#This Row],[Column2]]=""),"",CHPP_DELAY[[#This Row],[Column1]]&lt;&gt;"",CHPP_DELAY[[#This Row],[Column1]],CHPP_DELAY[[#This Row],[Column2]]&lt;&gt;"",CHPP_DELAY[[#This Row],[Column2]])</f>
        <v/>
      </c>
    </row>
    <row r="1791" spans="2:27" x14ac:dyDescent="0.25">
      <c r="B1791" s="7">
        <f>_xlfn.ISOWEEKNUM(CHPP_DELAY[[#This Row],[DATE]])</f>
        <v>52</v>
      </c>
      <c r="C1791" s="2" t="str">
        <f>UPPER(TEXT(MONTH(CHPP_DELAY[[#This Row],[DATE]])*29,"mmm"))</f>
        <v>JAN</v>
      </c>
      <c r="D1791" s="27">
        <f>YEAR(CHPP_DELAY[[#This Row],[DATE]])</f>
        <v>1900</v>
      </c>
      <c r="E1791" s="11">
        <f>(CHPP_DELAY[[#This Row],[START]]-CHPP_DELAY[[#This Row],[STOP]])*24</f>
        <v>0</v>
      </c>
      <c r="F1791" s="14" t="str" cm="1">
        <f t="array" ref="F1791">_xlfn.IFNA(_xlfn.IFS(CHPP_DELAY[[#This Row],[SCH MTN]]&lt;&gt;"","Scheduled",CHPP_DELAY[[#This Row],[UNSCH MTN]]&lt;&gt;"","Unscheduled"),"")</f>
        <v/>
      </c>
      <c r="G1791" s="26">
        <f>24*(DAY(EOMONTH(CHPP_DELAY[[#This Row],[DATE]],0)))</f>
        <v>744</v>
      </c>
      <c r="H1791" s="14">
        <v>0.85</v>
      </c>
      <c r="I1791" s="14">
        <v>0.9</v>
      </c>
      <c r="J1791" s="14"/>
      <c r="K1791" s="14"/>
      <c r="L1791" s="3"/>
      <c r="M1791" s="6"/>
      <c r="N1791" s="6"/>
      <c r="Q1791" s="11"/>
      <c r="AA1791" t="str" cm="1">
        <f t="array" ref="AA1791">_xlfn.IFS(AND(CHPP_DELAY[[#This Row],[Column1]]="",CHPP_DELAY[[#This Row],[Column2]]=""),"",CHPP_DELAY[[#This Row],[Column1]]&lt;&gt;"",CHPP_DELAY[[#This Row],[Column1]],CHPP_DELAY[[#This Row],[Column2]]&lt;&gt;"",CHPP_DELAY[[#This Row],[Column2]])</f>
        <v/>
      </c>
    </row>
    <row r="1792" spans="2:27" x14ac:dyDescent="0.25">
      <c r="B1792" s="7">
        <f>_xlfn.ISOWEEKNUM(CHPP_DELAY[[#This Row],[DATE]])</f>
        <v>52</v>
      </c>
      <c r="C1792" s="2" t="str">
        <f>UPPER(TEXT(MONTH(CHPP_DELAY[[#This Row],[DATE]])*29,"mmm"))</f>
        <v>JAN</v>
      </c>
      <c r="D1792" s="27">
        <f>YEAR(CHPP_DELAY[[#This Row],[DATE]])</f>
        <v>1900</v>
      </c>
      <c r="E1792" s="11">
        <f>(CHPP_DELAY[[#This Row],[START]]-CHPP_DELAY[[#This Row],[STOP]])*24</f>
        <v>0</v>
      </c>
      <c r="F1792" s="14" t="str" cm="1">
        <f t="array" ref="F1792">_xlfn.IFNA(_xlfn.IFS(CHPP_DELAY[[#This Row],[SCH MTN]]&lt;&gt;"","Scheduled",CHPP_DELAY[[#This Row],[UNSCH MTN]]&lt;&gt;"","Unscheduled"),"")</f>
        <v/>
      </c>
      <c r="G1792" s="26">
        <f>24*(DAY(EOMONTH(CHPP_DELAY[[#This Row],[DATE]],0)))</f>
        <v>744</v>
      </c>
      <c r="H1792" s="14">
        <v>0.85</v>
      </c>
      <c r="I1792" s="14">
        <v>0.9</v>
      </c>
      <c r="J1792" s="14"/>
      <c r="K1792" s="14"/>
      <c r="L1792" s="3"/>
      <c r="M1792" s="6"/>
      <c r="N1792" s="6"/>
      <c r="Q1792" s="11"/>
      <c r="AA1792" t="str" cm="1">
        <f t="array" ref="AA1792">_xlfn.IFS(AND(CHPP_DELAY[[#This Row],[Column1]]="",CHPP_DELAY[[#This Row],[Column2]]=""),"",CHPP_DELAY[[#This Row],[Column1]]&lt;&gt;"",CHPP_DELAY[[#This Row],[Column1]],CHPP_DELAY[[#This Row],[Column2]]&lt;&gt;"",CHPP_DELAY[[#This Row],[Column2]])</f>
        <v/>
      </c>
    </row>
    <row r="1793" spans="2:27" x14ac:dyDescent="0.25">
      <c r="B1793" s="7">
        <f>_xlfn.ISOWEEKNUM(CHPP_DELAY[[#This Row],[DATE]])</f>
        <v>52</v>
      </c>
      <c r="C1793" s="2" t="str">
        <f>UPPER(TEXT(MONTH(CHPP_DELAY[[#This Row],[DATE]])*29,"mmm"))</f>
        <v>JAN</v>
      </c>
      <c r="D1793" s="27">
        <f>YEAR(CHPP_DELAY[[#This Row],[DATE]])</f>
        <v>1900</v>
      </c>
      <c r="E1793" s="11">
        <f>(CHPP_DELAY[[#This Row],[START]]-CHPP_DELAY[[#This Row],[STOP]])*24</f>
        <v>0</v>
      </c>
      <c r="F1793" s="14" t="str" cm="1">
        <f t="array" ref="F1793">_xlfn.IFNA(_xlfn.IFS(CHPP_DELAY[[#This Row],[SCH MTN]]&lt;&gt;"","Scheduled",CHPP_DELAY[[#This Row],[UNSCH MTN]]&lt;&gt;"","Unscheduled"),"")</f>
        <v/>
      </c>
      <c r="G1793" s="26">
        <f>24*(DAY(EOMONTH(CHPP_DELAY[[#This Row],[DATE]],0)))</f>
        <v>744</v>
      </c>
      <c r="H1793" s="14">
        <v>0.85</v>
      </c>
      <c r="I1793" s="14">
        <v>0.9</v>
      </c>
      <c r="J1793" s="14"/>
      <c r="K1793" s="14"/>
      <c r="L1793" s="3"/>
      <c r="M1793" s="6"/>
      <c r="N1793" s="6"/>
      <c r="Q1793" s="11"/>
      <c r="AA1793" t="str" cm="1">
        <f t="array" ref="AA1793">_xlfn.IFS(AND(CHPP_DELAY[[#This Row],[Column1]]="",CHPP_DELAY[[#This Row],[Column2]]=""),"",CHPP_DELAY[[#This Row],[Column1]]&lt;&gt;"",CHPP_DELAY[[#This Row],[Column1]],CHPP_DELAY[[#This Row],[Column2]]&lt;&gt;"",CHPP_DELAY[[#This Row],[Column2]])</f>
        <v/>
      </c>
    </row>
    <row r="1794" spans="2:27" x14ac:dyDescent="0.25">
      <c r="B1794" s="7">
        <f>_xlfn.ISOWEEKNUM(CHPP_DELAY[[#This Row],[DATE]])</f>
        <v>52</v>
      </c>
      <c r="C1794" s="2" t="str">
        <f>UPPER(TEXT(MONTH(CHPP_DELAY[[#This Row],[DATE]])*29,"mmm"))</f>
        <v>JAN</v>
      </c>
      <c r="D1794" s="27">
        <f>YEAR(CHPP_DELAY[[#This Row],[DATE]])</f>
        <v>1900</v>
      </c>
      <c r="E1794" s="11">
        <f>(CHPP_DELAY[[#This Row],[START]]-CHPP_DELAY[[#This Row],[STOP]])*24</f>
        <v>0</v>
      </c>
      <c r="F1794" s="14" t="str" cm="1">
        <f t="array" ref="F1794">_xlfn.IFNA(_xlfn.IFS(CHPP_DELAY[[#This Row],[SCH MTN]]&lt;&gt;"","Scheduled",CHPP_DELAY[[#This Row],[UNSCH MTN]]&lt;&gt;"","Unscheduled"),"")</f>
        <v/>
      </c>
      <c r="G1794" s="26">
        <f>24*(DAY(EOMONTH(CHPP_DELAY[[#This Row],[DATE]],0)))</f>
        <v>744</v>
      </c>
      <c r="H1794" s="14">
        <v>0.85</v>
      </c>
      <c r="I1794" s="14">
        <v>0.9</v>
      </c>
      <c r="J1794" s="14"/>
      <c r="K1794" s="14"/>
      <c r="L1794" s="3"/>
      <c r="M1794" s="6"/>
      <c r="N1794" s="6"/>
      <c r="Q1794" s="19"/>
      <c r="AA1794" t="str" cm="1">
        <f t="array" ref="AA1794">_xlfn.IFS(AND(CHPP_DELAY[[#This Row],[Column1]]="",CHPP_DELAY[[#This Row],[Column2]]=""),"",CHPP_DELAY[[#This Row],[Column1]]&lt;&gt;"",CHPP_DELAY[[#This Row],[Column1]],CHPP_DELAY[[#This Row],[Column2]]&lt;&gt;"",CHPP_DELAY[[#This Row],[Column2]])</f>
        <v/>
      </c>
    </row>
    <row r="1795" spans="2:27" x14ac:dyDescent="0.25">
      <c r="B1795" s="7">
        <f>_xlfn.ISOWEEKNUM(CHPP_DELAY[[#This Row],[DATE]])</f>
        <v>52</v>
      </c>
      <c r="C1795" s="2" t="str">
        <f>UPPER(TEXT(MONTH(CHPP_DELAY[[#This Row],[DATE]])*29,"mmm"))</f>
        <v>JAN</v>
      </c>
      <c r="D1795" s="27">
        <f>YEAR(CHPP_DELAY[[#This Row],[DATE]])</f>
        <v>1900</v>
      </c>
      <c r="E1795" s="11">
        <f>(CHPP_DELAY[[#This Row],[START]]-CHPP_DELAY[[#This Row],[STOP]])*24</f>
        <v>0</v>
      </c>
      <c r="F1795" s="14" t="str" cm="1">
        <f t="array" ref="F1795">_xlfn.IFNA(_xlfn.IFS(CHPP_DELAY[[#This Row],[SCH MTN]]&lt;&gt;"","Scheduled",CHPP_DELAY[[#This Row],[UNSCH MTN]]&lt;&gt;"","Unscheduled"),"")</f>
        <v/>
      </c>
      <c r="G1795" s="26">
        <f>24*(DAY(EOMONTH(CHPP_DELAY[[#This Row],[DATE]],0)))</f>
        <v>744</v>
      </c>
      <c r="H1795" s="14">
        <v>0.85</v>
      </c>
      <c r="I1795" s="14">
        <v>0.9</v>
      </c>
      <c r="J1795" s="14"/>
      <c r="K1795" s="14"/>
      <c r="L1795" s="3"/>
      <c r="M1795" s="6"/>
      <c r="N1795" s="6"/>
      <c r="Q1795" s="19"/>
      <c r="AA1795" t="str" cm="1">
        <f t="array" ref="AA1795">_xlfn.IFS(AND(CHPP_DELAY[[#This Row],[Column1]]="",CHPP_DELAY[[#This Row],[Column2]]=""),"",CHPP_DELAY[[#This Row],[Column1]]&lt;&gt;"",CHPP_DELAY[[#This Row],[Column1]],CHPP_DELAY[[#This Row],[Column2]]&lt;&gt;"",CHPP_DELAY[[#This Row],[Column2]])</f>
        <v/>
      </c>
    </row>
    <row r="1796" spans="2:27" x14ac:dyDescent="0.25">
      <c r="B1796" s="7">
        <f>_xlfn.ISOWEEKNUM(CHPP_DELAY[[#This Row],[DATE]])</f>
        <v>52</v>
      </c>
      <c r="C1796" s="2" t="str">
        <f>UPPER(TEXT(MONTH(CHPP_DELAY[[#This Row],[DATE]])*29,"mmm"))</f>
        <v>JAN</v>
      </c>
      <c r="D1796" s="27">
        <f>YEAR(CHPP_DELAY[[#This Row],[DATE]])</f>
        <v>1900</v>
      </c>
      <c r="E1796" s="11">
        <f>(CHPP_DELAY[[#This Row],[START]]-CHPP_DELAY[[#This Row],[STOP]])*24</f>
        <v>0</v>
      </c>
      <c r="F1796" s="14" t="str" cm="1">
        <f t="array" ref="F1796">_xlfn.IFNA(_xlfn.IFS(CHPP_DELAY[[#This Row],[SCH MTN]]&lt;&gt;"","Scheduled",CHPP_DELAY[[#This Row],[UNSCH MTN]]&lt;&gt;"","Unscheduled"),"")</f>
        <v/>
      </c>
      <c r="G1796" s="26">
        <f>24*(DAY(EOMONTH(CHPP_DELAY[[#This Row],[DATE]],0)))</f>
        <v>744</v>
      </c>
      <c r="H1796" s="14">
        <v>0.85</v>
      </c>
      <c r="I1796" s="14">
        <v>0.9</v>
      </c>
      <c r="J1796" s="14"/>
      <c r="K1796" s="14"/>
      <c r="L1796" s="3"/>
      <c r="M1796" s="6"/>
      <c r="N1796" s="6"/>
      <c r="Q1796" s="19"/>
      <c r="AA1796" t="str" cm="1">
        <f t="array" ref="AA1796">_xlfn.IFS(AND(CHPP_DELAY[[#This Row],[Column1]]="",CHPP_DELAY[[#This Row],[Column2]]=""),"",CHPP_DELAY[[#This Row],[Column1]]&lt;&gt;"",CHPP_DELAY[[#This Row],[Column1]],CHPP_DELAY[[#This Row],[Column2]]&lt;&gt;"",CHPP_DELAY[[#This Row],[Column2]])</f>
        <v/>
      </c>
    </row>
    <row r="1797" spans="2:27" x14ac:dyDescent="0.25">
      <c r="B1797" s="7">
        <f>_xlfn.ISOWEEKNUM(CHPP_DELAY[[#This Row],[DATE]])</f>
        <v>52</v>
      </c>
      <c r="C1797" s="2" t="str">
        <f>UPPER(TEXT(MONTH(CHPP_DELAY[[#This Row],[DATE]])*29,"mmm"))</f>
        <v>JAN</v>
      </c>
      <c r="D1797" s="27">
        <f>YEAR(CHPP_DELAY[[#This Row],[DATE]])</f>
        <v>1900</v>
      </c>
      <c r="E1797" s="11">
        <f>(CHPP_DELAY[[#This Row],[START]]-CHPP_DELAY[[#This Row],[STOP]])*24</f>
        <v>0</v>
      </c>
      <c r="F1797" s="14" t="str" cm="1">
        <f t="array" ref="F1797">_xlfn.IFNA(_xlfn.IFS(CHPP_DELAY[[#This Row],[SCH MTN]]&lt;&gt;"","Scheduled",CHPP_DELAY[[#This Row],[UNSCH MTN]]&lt;&gt;"","Unscheduled"),"")</f>
        <v/>
      </c>
      <c r="G1797" s="26">
        <f>24*(DAY(EOMONTH(CHPP_DELAY[[#This Row],[DATE]],0)))</f>
        <v>744</v>
      </c>
      <c r="H1797" s="14">
        <v>0.85</v>
      </c>
      <c r="I1797" s="14">
        <v>0.9</v>
      </c>
      <c r="J1797" s="14"/>
      <c r="K1797" s="14"/>
      <c r="L1797" s="3"/>
      <c r="M1797" s="6"/>
      <c r="N1797" s="6"/>
      <c r="Q1797" s="11"/>
      <c r="AA1797" t="str" cm="1">
        <f t="array" ref="AA1797">_xlfn.IFS(AND(CHPP_DELAY[[#This Row],[Column1]]="",CHPP_DELAY[[#This Row],[Column2]]=""),"",CHPP_DELAY[[#This Row],[Column1]]&lt;&gt;"",CHPP_DELAY[[#This Row],[Column1]],CHPP_DELAY[[#This Row],[Column2]]&lt;&gt;"",CHPP_DELAY[[#This Row],[Column2]])</f>
        <v/>
      </c>
    </row>
    <row r="1798" spans="2:27" x14ac:dyDescent="0.25">
      <c r="B1798" s="7">
        <f>_xlfn.ISOWEEKNUM(CHPP_DELAY[[#This Row],[DATE]])</f>
        <v>52</v>
      </c>
      <c r="C1798" s="2" t="str">
        <f>UPPER(TEXT(MONTH(CHPP_DELAY[[#This Row],[DATE]])*29,"mmm"))</f>
        <v>JAN</v>
      </c>
      <c r="D1798" s="27">
        <f>YEAR(CHPP_DELAY[[#This Row],[DATE]])</f>
        <v>1900</v>
      </c>
      <c r="E1798" s="11">
        <f>(CHPP_DELAY[[#This Row],[START]]-CHPP_DELAY[[#This Row],[STOP]])*24</f>
        <v>0</v>
      </c>
      <c r="F1798" s="14" t="str" cm="1">
        <f t="array" ref="F1798">_xlfn.IFNA(_xlfn.IFS(CHPP_DELAY[[#This Row],[SCH MTN]]&lt;&gt;"","Scheduled",CHPP_DELAY[[#This Row],[UNSCH MTN]]&lt;&gt;"","Unscheduled"),"")</f>
        <v/>
      </c>
      <c r="G1798" s="26">
        <f>24*(DAY(EOMONTH(CHPP_DELAY[[#This Row],[DATE]],0)))</f>
        <v>744</v>
      </c>
      <c r="H1798" s="14">
        <v>0.85</v>
      </c>
      <c r="I1798" s="14">
        <v>0.9</v>
      </c>
      <c r="J1798" s="14"/>
      <c r="K1798" s="14"/>
      <c r="L1798" s="3"/>
      <c r="M1798" s="6"/>
      <c r="N1798" s="6"/>
      <c r="Q1798" s="11"/>
      <c r="AA1798" t="str" cm="1">
        <f t="array" ref="AA1798">_xlfn.IFS(AND(CHPP_DELAY[[#This Row],[Column1]]="",CHPP_DELAY[[#This Row],[Column2]]=""),"",CHPP_DELAY[[#This Row],[Column1]]&lt;&gt;"",CHPP_DELAY[[#This Row],[Column1]],CHPP_DELAY[[#This Row],[Column2]]&lt;&gt;"",CHPP_DELAY[[#This Row],[Column2]])</f>
        <v/>
      </c>
    </row>
    <row r="1799" spans="2:27" x14ac:dyDescent="0.25">
      <c r="B1799" s="7">
        <f>_xlfn.ISOWEEKNUM(CHPP_DELAY[[#This Row],[DATE]])</f>
        <v>52</v>
      </c>
      <c r="C1799" s="2" t="str">
        <f>UPPER(TEXT(MONTH(CHPP_DELAY[[#This Row],[DATE]])*29,"mmm"))</f>
        <v>JAN</v>
      </c>
      <c r="D1799" s="27">
        <f>YEAR(CHPP_DELAY[[#This Row],[DATE]])</f>
        <v>1900</v>
      </c>
      <c r="E1799" s="11">
        <f>(CHPP_DELAY[[#This Row],[START]]-CHPP_DELAY[[#This Row],[STOP]])*24</f>
        <v>0</v>
      </c>
      <c r="F1799" s="14" t="str" cm="1">
        <f t="array" ref="F1799">_xlfn.IFNA(_xlfn.IFS(CHPP_DELAY[[#This Row],[SCH MTN]]&lt;&gt;"","Scheduled",CHPP_DELAY[[#This Row],[UNSCH MTN]]&lt;&gt;"","Unscheduled"),"")</f>
        <v/>
      </c>
      <c r="G1799" s="26">
        <f>24*(DAY(EOMONTH(CHPP_DELAY[[#This Row],[DATE]],0)))</f>
        <v>744</v>
      </c>
      <c r="H1799" s="14">
        <v>0.85</v>
      </c>
      <c r="I1799" s="14">
        <v>0.9</v>
      </c>
      <c r="J1799" s="14"/>
      <c r="K1799" s="14"/>
      <c r="L1799" s="3"/>
      <c r="M1799" s="6"/>
      <c r="N1799" s="6"/>
      <c r="Q1799" s="11"/>
      <c r="AA1799" t="str" cm="1">
        <f t="array" ref="AA1799">_xlfn.IFS(AND(CHPP_DELAY[[#This Row],[Column1]]="",CHPP_DELAY[[#This Row],[Column2]]=""),"",CHPP_DELAY[[#This Row],[Column1]]&lt;&gt;"",CHPP_DELAY[[#This Row],[Column1]],CHPP_DELAY[[#This Row],[Column2]]&lt;&gt;"",CHPP_DELAY[[#This Row],[Column2]])</f>
        <v/>
      </c>
    </row>
    <row r="1800" spans="2:27" x14ac:dyDescent="0.25">
      <c r="B1800" s="7">
        <f>_xlfn.ISOWEEKNUM(CHPP_DELAY[[#This Row],[DATE]])</f>
        <v>52</v>
      </c>
      <c r="C1800" s="2" t="str">
        <f>UPPER(TEXT(MONTH(CHPP_DELAY[[#This Row],[DATE]])*29,"mmm"))</f>
        <v>JAN</v>
      </c>
      <c r="D1800" s="27">
        <f>YEAR(CHPP_DELAY[[#This Row],[DATE]])</f>
        <v>1900</v>
      </c>
      <c r="E1800" s="11">
        <f>(CHPP_DELAY[[#This Row],[START]]-CHPP_DELAY[[#This Row],[STOP]])*24</f>
        <v>0</v>
      </c>
      <c r="F1800" s="14" t="str" cm="1">
        <f t="array" ref="F1800">_xlfn.IFNA(_xlfn.IFS(CHPP_DELAY[[#This Row],[SCH MTN]]&lt;&gt;"","Scheduled",CHPP_DELAY[[#This Row],[UNSCH MTN]]&lt;&gt;"","Unscheduled"),"")</f>
        <v/>
      </c>
      <c r="G1800" s="26">
        <f>24*(DAY(EOMONTH(CHPP_DELAY[[#This Row],[DATE]],0)))</f>
        <v>744</v>
      </c>
      <c r="H1800" s="14">
        <v>0.85</v>
      </c>
      <c r="I1800" s="14">
        <v>0.9</v>
      </c>
      <c r="J1800" s="14"/>
      <c r="K1800" s="14"/>
      <c r="L1800" s="3"/>
      <c r="M1800" s="6"/>
      <c r="N1800" s="6"/>
      <c r="Q1800" s="11"/>
      <c r="AA1800" t="str" cm="1">
        <f t="array" ref="AA1800">_xlfn.IFS(AND(CHPP_DELAY[[#This Row],[Column1]]="",CHPP_DELAY[[#This Row],[Column2]]=""),"",CHPP_DELAY[[#This Row],[Column1]]&lt;&gt;"",CHPP_DELAY[[#This Row],[Column1]],CHPP_DELAY[[#This Row],[Column2]]&lt;&gt;"",CHPP_DELAY[[#This Row],[Column2]])</f>
        <v/>
      </c>
    </row>
    <row r="1801" spans="2:27" x14ac:dyDescent="0.25">
      <c r="B1801" s="7">
        <f>_xlfn.ISOWEEKNUM(CHPP_DELAY[[#This Row],[DATE]])</f>
        <v>52</v>
      </c>
      <c r="C1801" s="2" t="str">
        <f>UPPER(TEXT(MONTH(CHPP_DELAY[[#This Row],[DATE]])*29,"mmm"))</f>
        <v>JAN</v>
      </c>
      <c r="D1801" s="27">
        <f>YEAR(CHPP_DELAY[[#This Row],[DATE]])</f>
        <v>1900</v>
      </c>
      <c r="E1801" s="11">
        <f>(CHPP_DELAY[[#This Row],[START]]-CHPP_DELAY[[#This Row],[STOP]])*24</f>
        <v>0</v>
      </c>
      <c r="F1801" s="14" t="str" cm="1">
        <f t="array" ref="F1801">_xlfn.IFNA(_xlfn.IFS(CHPP_DELAY[[#This Row],[SCH MTN]]&lt;&gt;"","Scheduled",CHPP_DELAY[[#This Row],[UNSCH MTN]]&lt;&gt;"","Unscheduled"),"")</f>
        <v/>
      </c>
      <c r="G1801" s="26">
        <f>24*(DAY(EOMONTH(CHPP_DELAY[[#This Row],[DATE]],0)))</f>
        <v>744</v>
      </c>
      <c r="H1801" s="14">
        <v>0.85</v>
      </c>
      <c r="I1801" s="14">
        <v>0.9</v>
      </c>
      <c r="J1801" s="14"/>
      <c r="K1801" s="14"/>
      <c r="L1801" s="3"/>
      <c r="M1801" s="6"/>
      <c r="N1801" s="6"/>
      <c r="Q1801" s="19"/>
      <c r="AA1801" t="str" cm="1">
        <f t="array" ref="AA1801">_xlfn.IFS(AND(CHPP_DELAY[[#This Row],[Column1]]="",CHPP_DELAY[[#This Row],[Column2]]=""),"",CHPP_DELAY[[#This Row],[Column1]]&lt;&gt;"",CHPP_DELAY[[#This Row],[Column1]],CHPP_DELAY[[#This Row],[Column2]]&lt;&gt;"",CHPP_DELAY[[#This Row],[Column2]])</f>
        <v/>
      </c>
    </row>
    <row r="1802" spans="2:27" x14ac:dyDescent="0.25">
      <c r="B1802" s="7">
        <f>_xlfn.ISOWEEKNUM(CHPP_DELAY[[#This Row],[DATE]])</f>
        <v>52</v>
      </c>
      <c r="C1802" s="2" t="str">
        <f>UPPER(TEXT(MONTH(CHPP_DELAY[[#This Row],[DATE]])*29,"mmm"))</f>
        <v>JAN</v>
      </c>
      <c r="D1802" s="27">
        <f>YEAR(CHPP_DELAY[[#This Row],[DATE]])</f>
        <v>1900</v>
      </c>
      <c r="E1802" s="11">
        <f>(CHPP_DELAY[[#This Row],[START]]-CHPP_DELAY[[#This Row],[STOP]])*24</f>
        <v>0</v>
      </c>
      <c r="F1802" s="14" t="str" cm="1">
        <f t="array" ref="F1802">_xlfn.IFNA(_xlfn.IFS(CHPP_DELAY[[#This Row],[SCH MTN]]&lt;&gt;"","Scheduled",CHPP_DELAY[[#This Row],[UNSCH MTN]]&lt;&gt;"","Unscheduled"),"")</f>
        <v/>
      </c>
      <c r="G1802" s="26">
        <f>24*(DAY(EOMONTH(CHPP_DELAY[[#This Row],[DATE]],0)))</f>
        <v>744</v>
      </c>
      <c r="H1802" s="14">
        <v>0.85</v>
      </c>
      <c r="I1802" s="14">
        <v>0.9</v>
      </c>
      <c r="J1802" s="14"/>
      <c r="K1802" s="14"/>
      <c r="L1802" s="3"/>
      <c r="M1802" s="6"/>
      <c r="N1802" s="6"/>
      <c r="Q1802" s="19"/>
      <c r="AA1802" t="str" cm="1">
        <f t="array" ref="AA1802">_xlfn.IFS(AND(CHPP_DELAY[[#This Row],[Column1]]="",CHPP_DELAY[[#This Row],[Column2]]=""),"",CHPP_DELAY[[#This Row],[Column1]]&lt;&gt;"",CHPP_DELAY[[#This Row],[Column1]],CHPP_DELAY[[#This Row],[Column2]]&lt;&gt;"",CHPP_DELAY[[#This Row],[Column2]])</f>
        <v/>
      </c>
    </row>
    <row r="1803" spans="2:27" x14ac:dyDescent="0.25">
      <c r="B1803" s="7">
        <f>_xlfn.ISOWEEKNUM(CHPP_DELAY[[#This Row],[DATE]])</f>
        <v>52</v>
      </c>
      <c r="C1803" s="2" t="str">
        <f>UPPER(TEXT(MONTH(CHPP_DELAY[[#This Row],[DATE]])*29,"mmm"))</f>
        <v>JAN</v>
      </c>
      <c r="D1803" s="27">
        <f>YEAR(CHPP_DELAY[[#This Row],[DATE]])</f>
        <v>1900</v>
      </c>
      <c r="E1803" s="11">
        <f>(CHPP_DELAY[[#This Row],[START]]-CHPP_DELAY[[#This Row],[STOP]])*24</f>
        <v>0</v>
      </c>
      <c r="F1803" s="14" t="str" cm="1">
        <f t="array" ref="F1803">_xlfn.IFNA(_xlfn.IFS(CHPP_DELAY[[#This Row],[SCH MTN]]&lt;&gt;"","Scheduled",CHPP_DELAY[[#This Row],[UNSCH MTN]]&lt;&gt;"","Unscheduled"),"")</f>
        <v/>
      </c>
      <c r="G1803" s="26">
        <f>24*(DAY(EOMONTH(CHPP_DELAY[[#This Row],[DATE]],0)))</f>
        <v>744</v>
      </c>
      <c r="H1803" s="14">
        <v>0.85</v>
      </c>
      <c r="I1803" s="14">
        <v>0.9</v>
      </c>
      <c r="J1803" s="14"/>
      <c r="K1803" s="14"/>
      <c r="L1803" s="3"/>
      <c r="M1803" s="6"/>
      <c r="N1803" s="6"/>
      <c r="Q1803" s="11"/>
      <c r="AA1803" t="str" cm="1">
        <f t="array" ref="AA1803">_xlfn.IFS(AND(CHPP_DELAY[[#This Row],[Column1]]="",CHPP_DELAY[[#This Row],[Column2]]=""),"",CHPP_DELAY[[#This Row],[Column1]]&lt;&gt;"",CHPP_DELAY[[#This Row],[Column1]],CHPP_DELAY[[#This Row],[Column2]]&lt;&gt;"",CHPP_DELAY[[#This Row],[Column2]])</f>
        <v/>
      </c>
    </row>
    <row r="1804" spans="2:27" x14ac:dyDescent="0.25">
      <c r="B1804" s="7">
        <f>_xlfn.ISOWEEKNUM(CHPP_DELAY[[#This Row],[DATE]])</f>
        <v>52</v>
      </c>
      <c r="C1804" s="2" t="str">
        <f>UPPER(TEXT(MONTH(CHPP_DELAY[[#This Row],[DATE]])*29,"mmm"))</f>
        <v>JAN</v>
      </c>
      <c r="D1804" s="27">
        <f>YEAR(CHPP_DELAY[[#This Row],[DATE]])</f>
        <v>1900</v>
      </c>
      <c r="E1804" s="11">
        <f>(CHPP_DELAY[[#This Row],[START]]-CHPP_DELAY[[#This Row],[STOP]])*24</f>
        <v>0</v>
      </c>
      <c r="F1804" s="14" t="str" cm="1">
        <f t="array" ref="F1804">_xlfn.IFNA(_xlfn.IFS(CHPP_DELAY[[#This Row],[SCH MTN]]&lt;&gt;"","Scheduled",CHPP_DELAY[[#This Row],[UNSCH MTN]]&lt;&gt;"","Unscheduled"),"")</f>
        <v/>
      </c>
      <c r="G1804" s="26">
        <f>24*(DAY(EOMONTH(CHPP_DELAY[[#This Row],[DATE]],0)))</f>
        <v>744</v>
      </c>
      <c r="H1804" s="14">
        <v>0.85</v>
      </c>
      <c r="I1804" s="14">
        <v>0.9</v>
      </c>
      <c r="J1804" s="14"/>
      <c r="K1804" s="14"/>
      <c r="L1804" s="3"/>
      <c r="M1804" s="6"/>
      <c r="N1804" s="6"/>
      <c r="Q1804" s="11"/>
      <c r="AA1804" t="str" cm="1">
        <f t="array" ref="AA1804">_xlfn.IFS(AND(CHPP_DELAY[[#This Row],[Column1]]="",CHPP_DELAY[[#This Row],[Column2]]=""),"",CHPP_DELAY[[#This Row],[Column1]]&lt;&gt;"",CHPP_DELAY[[#This Row],[Column1]],CHPP_DELAY[[#This Row],[Column2]]&lt;&gt;"",CHPP_DELAY[[#This Row],[Column2]])</f>
        <v/>
      </c>
    </row>
    <row r="1805" spans="2:27" x14ac:dyDescent="0.25">
      <c r="B1805" s="7">
        <f>_xlfn.ISOWEEKNUM(CHPP_DELAY[[#This Row],[DATE]])</f>
        <v>52</v>
      </c>
      <c r="C1805" s="2" t="str">
        <f>UPPER(TEXT(MONTH(CHPP_DELAY[[#This Row],[DATE]])*29,"mmm"))</f>
        <v>JAN</v>
      </c>
      <c r="D1805" s="27">
        <f>YEAR(CHPP_DELAY[[#This Row],[DATE]])</f>
        <v>1900</v>
      </c>
      <c r="E1805" s="11">
        <f>(CHPP_DELAY[[#This Row],[START]]-CHPP_DELAY[[#This Row],[STOP]])*24</f>
        <v>0</v>
      </c>
      <c r="F1805" s="14" t="str" cm="1">
        <f t="array" ref="F1805">_xlfn.IFNA(_xlfn.IFS(CHPP_DELAY[[#This Row],[SCH MTN]]&lt;&gt;"","Scheduled",CHPP_DELAY[[#This Row],[UNSCH MTN]]&lt;&gt;"","Unscheduled"),"")</f>
        <v/>
      </c>
      <c r="G1805" s="26">
        <f>24*(DAY(EOMONTH(CHPP_DELAY[[#This Row],[DATE]],0)))</f>
        <v>744</v>
      </c>
      <c r="H1805" s="14">
        <v>0.85</v>
      </c>
      <c r="I1805" s="14">
        <v>0.9</v>
      </c>
      <c r="J1805" s="14"/>
      <c r="K1805" s="14"/>
      <c r="L1805" s="3"/>
      <c r="M1805" s="6"/>
      <c r="N1805" s="6"/>
      <c r="Q1805" s="19"/>
      <c r="AA1805" t="str" cm="1">
        <f t="array" ref="AA1805">_xlfn.IFS(AND(CHPP_DELAY[[#This Row],[Column1]]="",CHPP_DELAY[[#This Row],[Column2]]=""),"",CHPP_DELAY[[#This Row],[Column1]]&lt;&gt;"",CHPP_DELAY[[#This Row],[Column1]],CHPP_DELAY[[#This Row],[Column2]]&lt;&gt;"",CHPP_DELAY[[#This Row],[Column2]])</f>
        <v/>
      </c>
    </row>
    <row r="1806" spans="2:27" x14ac:dyDescent="0.25">
      <c r="B1806" s="7">
        <f>_xlfn.ISOWEEKNUM(CHPP_DELAY[[#This Row],[DATE]])</f>
        <v>52</v>
      </c>
      <c r="C1806" s="2" t="str">
        <f>UPPER(TEXT(MONTH(CHPP_DELAY[[#This Row],[DATE]])*29,"mmm"))</f>
        <v>JAN</v>
      </c>
      <c r="D1806" s="27">
        <f>YEAR(CHPP_DELAY[[#This Row],[DATE]])</f>
        <v>1900</v>
      </c>
      <c r="E1806" s="11">
        <f>(CHPP_DELAY[[#This Row],[START]]-CHPP_DELAY[[#This Row],[STOP]])*24</f>
        <v>0</v>
      </c>
      <c r="F1806" s="14" t="str" cm="1">
        <f t="array" ref="F1806">_xlfn.IFNA(_xlfn.IFS(CHPP_DELAY[[#This Row],[SCH MTN]]&lt;&gt;"","Scheduled",CHPP_DELAY[[#This Row],[UNSCH MTN]]&lt;&gt;"","Unscheduled"),"")</f>
        <v/>
      </c>
      <c r="G1806" s="26">
        <f>24*(DAY(EOMONTH(CHPP_DELAY[[#This Row],[DATE]],0)))</f>
        <v>744</v>
      </c>
      <c r="H1806" s="14">
        <v>0.85</v>
      </c>
      <c r="I1806" s="14">
        <v>0.9</v>
      </c>
      <c r="J1806" s="14"/>
      <c r="K1806" s="14"/>
      <c r="L1806" s="3"/>
      <c r="M1806" s="6"/>
      <c r="N1806" s="6"/>
      <c r="Q1806" s="19"/>
      <c r="AA1806" t="str" cm="1">
        <f t="array" ref="AA1806">_xlfn.IFS(AND(CHPP_DELAY[[#This Row],[Column1]]="",CHPP_DELAY[[#This Row],[Column2]]=""),"",CHPP_DELAY[[#This Row],[Column1]]&lt;&gt;"",CHPP_DELAY[[#This Row],[Column1]],CHPP_DELAY[[#This Row],[Column2]]&lt;&gt;"",CHPP_DELAY[[#This Row],[Column2]])</f>
        <v/>
      </c>
    </row>
    <row r="1807" spans="2:27" x14ac:dyDescent="0.25">
      <c r="B1807" s="7">
        <f>_xlfn.ISOWEEKNUM(CHPP_DELAY[[#This Row],[DATE]])</f>
        <v>52</v>
      </c>
      <c r="C1807" s="2" t="str">
        <f>UPPER(TEXT(MONTH(CHPP_DELAY[[#This Row],[DATE]])*29,"mmm"))</f>
        <v>JAN</v>
      </c>
      <c r="D1807" s="27">
        <f>YEAR(CHPP_DELAY[[#This Row],[DATE]])</f>
        <v>1900</v>
      </c>
      <c r="E1807" s="11">
        <f>(CHPP_DELAY[[#This Row],[START]]-CHPP_DELAY[[#This Row],[STOP]])*24</f>
        <v>0</v>
      </c>
      <c r="F1807" s="14" t="str" cm="1">
        <f t="array" ref="F1807">_xlfn.IFNA(_xlfn.IFS(CHPP_DELAY[[#This Row],[SCH MTN]]&lt;&gt;"","Scheduled",CHPP_DELAY[[#This Row],[UNSCH MTN]]&lt;&gt;"","Unscheduled"),"")</f>
        <v/>
      </c>
      <c r="G1807" s="26">
        <f>24*(DAY(EOMONTH(CHPP_DELAY[[#This Row],[DATE]],0)))</f>
        <v>744</v>
      </c>
      <c r="H1807" s="14">
        <v>0.85</v>
      </c>
      <c r="I1807" s="14">
        <v>0.9</v>
      </c>
      <c r="J1807" s="14"/>
      <c r="K1807" s="14"/>
      <c r="L1807" s="3"/>
      <c r="M1807" s="6"/>
      <c r="N1807" s="6"/>
      <c r="Q1807" s="19"/>
      <c r="AA1807" t="str" cm="1">
        <f t="array" ref="AA1807">_xlfn.IFS(AND(CHPP_DELAY[[#This Row],[Column1]]="",CHPP_DELAY[[#This Row],[Column2]]=""),"",CHPP_DELAY[[#This Row],[Column1]]&lt;&gt;"",CHPP_DELAY[[#This Row],[Column1]],CHPP_DELAY[[#This Row],[Column2]]&lt;&gt;"",CHPP_DELAY[[#This Row],[Column2]])</f>
        <v/>
      </c>
    </row>
    <row r="1808" spans="2:27" x14ac:dyDescent="0.25">
      <c r="B1808" s="7">
        <f>_xlfn.ISOWEEKNUM(CHPP_DELAY[[#This Row],[DATE]])</f>
        <v>52</v>
      </c>
      <c r="C1808" s="2" t="str">
        <f>UPPER(TEXT(MONTH(CHPP_DELAY[[#This Row],[DATE]])*29,"mmm"))</f>
        <v>JAN</v>
      </c>
      <c r="D1808" s="27">
        <f>YEAR(CHPP_DELAY[[#This Row],[DATE]])</f>
        <v>1900</v>
      </c>
      <c r="E1808" s="11">
        <f>(CHPP_DELAY[[#This Row],[START]]-CHPP_DELAY[[#This Row],[STOP]])*24</f>
        <v>0</v>
      </c>
      <c r="F1808" s="14" t="str" cm="1">
        <f t="array" ref="F1808">_xlfn.IFNA(_xlfn.IFS(CHPP_DELAY[[#This Row],[SCH MTN]]&lt;&gt;"","Scheduled",CHPP_DELAY[[#This Row],[UNSCH MTN]]&lt;&gt;"","Unscheduled"),"")</f>
        <v/>
      </c>
      <c r="G1808" s="26">
        <f>24*(DAY(EOMONTH(CHPP_DELAY[[#This Row],[DATE]],0)))</f>
        <v>744</v>
      </c>
      <c r="H1808" s="14">
        <v>0.85</v>
      </c>
      <c r="I1808" s="14">
        <v>0.9</v>
      </c>
      <c r="J1808" s="14"/>
      <c r="K1808" s="14"/>
      <c r="L1808" s="3"/>
      <c r="M1808" s="6"/>
      <c r="N1808" s="6"/>
      <c r="Q1808" s="11"/>
      <c r="AA1808" t="str" cm="1">
        <f t="array" ref="AA1808">_xlfn.IFS(AND(CHPP_DELAY[[#This Row],[Column1]]="",CHPP_DELAY[[#This Row],[Column2]]=""),"",CHPP_DELAY[[#This Row],[Column1]]&lt;&gt;"",CHPP_DELAY[[#This Row],[Column1]],CHPP_DELAY[[#This Row],[Column2]]&lt;&gt;"",CHPP_DELAY[[#This Row],[Column2]])</f>
        <v/>
      </c>
    </row>
    <row r="1809" spans="2:27" x14ac:dyDescent="0.25">
      <c r="B1809" s="7">
        <f>_xlfn.ISOWEEKNUM(CHPP_DELAY[[#This Row],[DATE]])</f>
        <v>52</v>
      </c>
      <c r="C1809" s="2" t="str">
        <f>UPPER(TEXT(MONTH(CHPP_DELAY[[#This Row],[DATE]])*29,"mmm"))</f>
        <v>JAN</v>
      </c>
      <c r="D1809" s="27">
        <f>YEAR(CHPP_DELAY[[#This Row],[DATE]])</f>
        <v>1900</v>
      </c>
      <c r="E1809" s="11">
        <f>(CHPP_DELAY[[#This Row],[START]]-CHPP_DELAY[[#This Row],[STOP]])*24</f>
        <v>0</v>
      </c>
      <c r="F1809" s="14" t="str" cm="1">
        <f t="array" ref="F1809">_xlfn.IFNA(_xlfn.IFS(CHPP_DELAY[[#This Row],[SCH MTN]]&lt;&gt;"","Scheduled",CHPP_DELAY[[#This Row],[UNSCH MTN]]&lt;&gt;"","Unscheduled"),"")</f>
        <v/>
      </c>
      <c r="G1809" s="26">
        <f>24*(DAY(EOMONTH(CHPP_DELAY[[#This Row],[DATE]],0)))</f>
        <v>744</v>
      </c>
      <c r="H1809" s="14">
        <v>0.85</v>
      </c>
      <c r="I1809" s="14">
        <v>0.9</v>
      </c>
      <c r="J1809" s="14"/>
      <c r="K1809" s="14"/>
      <c r="L1809" s="3"/>
      <c r="M1809" s="6"/>
      <c r="N1809" s="6"/>
      <c r="Q1809" s="19"/>
      <c r="AA1809" t="str" cm="1">
        <f t="array" ref="AA1809">_xlfn.IFS(AND(CHPP_DELAY[[#This Row],[Column1]]="",CHPP_DELAY[[#This Row],[Column2]]=""),"",CHPP_DELAY[[#This Row],[Column1]]&lt;&gt;"",CHPP_DELAY[[#This Row],[Column1]],CHPP_DELAY[[#This Row],[Column2]]&lt;&gt;"",CHPP_DELAY[[#This Row],[Column2]])</f>
        <v/>
      </c>
    </row>
    <row r="1810" spans="2:27" x14ac:dyDescent="0.25">
      <c r="B1810" s="7">
        <f>_xlfn.ISOWEEKNUM(CHPP_DELAY[[#This Row],[DATE]])</f>
        <v>52</v>
      </c>
      <c r="C1810" s="2" t="str">
        <f>UPPER(TEXT(MONTH(CHPP_DELAY[[#This Row],[DATE]])*29,"mmm"))</f>
        <v>JAN</v>
      </c>
      <c r="D1810" s="27">
        <f>YEAR(CHPP_DELAY[[#This Row],[DATE]])</f>
        <v>1900</v>
      </c>
      <c r="E1810" s="11">
        <f>(CHPP_DELAY[[#This Row],[START]]-CHPP_DELAY[[#This Row],[STOP]])*24</f>
        <v>0</v>
      </c>
      <c r="F1810" s="14" t="str" cm="1">
        <f t="array" ref="F1810">_xlfn.IFNA(_xlfn.IFS(CHPP_DELAY[[#This Row],[SCH MTN]]&lt;&gt;"","Scheduled",CHPP_DELAY[[#This Row],[UNSCH MTN]]&lt;&gt;"","Unscheduled"),"")</f>
        <v/>
      </c>
      <c r="G1810" s="26">
        <f>24*(DAY(EOMONTH(CHPP_DELAY[[#This Row],[DATE]],0)))</f>
        <v>744</v>
      </c>
      <c r="H1810" s="14">
        <v>0.85</v>
      </c>
      <c r="I1810" s="14">
        <v>0.9</v>
      </c>
      <c r="J1810" s="14"/>
      <c r="K1810" s="14"/>
      <c r="L1810" s="3"/>
      <c r="M1810" s="6"/>
      <c r="N1810" s="6"/>
      <c r="Q1810" s="11"/>
      <c r="AA1810" t="str" cm="1">
        <f t="array" ref="AA1810">_xlfn.IFS(AND(CHPP_DELAY[[#This Row],[Column1]]="",CHPP_DELAY[[#This Row],[Column2]]=""),"",CHPP_DELAY[[#This Row],[Column1]]&lt;&gt;"",CHPP_DELAY[[#This Row],[Column1]],CHPP_DELAY[[#This Row],[Column2]]&lt;&gt;"",CHPP_DELAY[[#This Row],[Column2]])</f>
        <v/>
      </c>
    </row>
    <row r="1811" spans="2:27" x14ac:dyDescent="0.25">
      <c r="B1811" s="7">
        <f>_xlfn.ISOWEEKNUM(CHPP_DELAY[[#This Row],[DATE]])</f>
        <v>52</v>
      </c>
      <c r="C1811" s="2" t="str">
        <f>UPPER(TEXT(MONTH(CHPP_DELAY[[#This Row],[DATE]])*29,"mmm"))</f>
        <v>JAN</v>
      </c>
      <c r="D1811" s="27">
        <f>YEAR(CHPP_DELAY[[#This Row],[DATE]])</f>
        <v>1900</v>
      </c>
      <c r="E1811" s="11">
        <f>(CHPP_DELAY[[#This Row],[START]]-CHPP_DELAY[[#This Row],[STOP]])*24</f>
        <v>0</v>
      </c>
      <c r="F1811" s="14" t="str" cm="1">
        <f t="array" ref="F1811">_xlfn.IFNA(_xlfn.IFS(CHPP_DELAY[[#This Row],[SCH MTN]]&lt;&gt;"","Scheduled",CHPP_DELAY[[#This Row],[UNSCH MTN]]&lt;&gt;"","Unscheduled"),"")</f>
        <v/>
      </c>
      <c r="G1811" s="26">
        <f>24*(DAY(EOMONTH(CHPP_DELAY[[#This Row],[DATE]],0)))</f>
        <v>744</v>
      </c>
      <c r="H1811" s="14">
        <v>0.85</v>
      </c>
      <c r="I1811" s="14">
        <v>0.9</v>
      </c>
      <c r="J1811" s="14"/>
      <c r="K1811" s="14"/>
      <c r="L1811" s="3"/>
      <c r="M1811" s="6"/>
      <c r="N1811" s="6"/>
      <c r="Q1811" s="19"/>
      <c r="AA1811" t="str" cm="1">
        <f t="array" ref="AA1811">_xlfn.IFS(AND(CHPP_DELAY[[#This Row],[Column1]]="",CHPP_DELAY[[#This Row],[Column2]]=""),"",CHPP_DELAY[[#This Row],[Column1]]&lt;&gt;"",CHPP_DELAY[[#This Row],[Column1]],CHPP_DELAY[[#This Row],[Column2]]&lt;&gt;"",CHPP_DELAY[[#This Row],[Column2]])</f>
        <v/>
      </c>
    </row>
    <row r="1812" spans="2:27" x14ac:dyDescent="0.25">
      <c r="B1812" s="7">
        <f>_xlfn.ISOWEEKNUM(CHPP_DELAY[[#This Row],[DATE]])</f>
        <v>52</v>
      </c>
      <c r="C1812" s="2" t="str">
        <f>UPPER(TEXT(MONTH(CHPP_DELAY[[#This Row],[DATE]])*29,"mmm"))</f>
        <v>JAN</v>
      </c>
      <c r="D1812" s="27">
        <f>YEAR(CHPP_DELAY[[#This Row],[DATE]])</f>
        <v>1900</v>
      </c>
      <c r="E1812" s="11">
        <f>(CHPP_DELAY[[#This Row],[START]]-CHPP_DELAY[[#This Row],[STOP]])*24</f>
        <v>0</v>
      </c>
      <c r="F1812" s="14" t="str" cm="1">
        <f t="array" ref="F1812">_xlfn.IFNA(_xlfn.IFS(CHPP_DELAY[[#This Row],[SCH MTN]]&lt;&gt;"","Scheduled",CHPP_DELAY[[#This Row],[UNSCH MTN]]&lt;&gt;"","Unscheduled"),"")</f>
        <v/>
      </c>
      <c r="G1812" s="26">
        <f>24*(DAY(EOMONTH(CHPP_DELAY[[#This Row],[DATE]],0)))</f>
        <v>744</v>
      </c>
      <c r="H1812" s="14">
        <v>0.85</v>
      </c>
      <c r="I1812" s="14">
        <v>0.9</v>
      </c>
      <c r="J1812" s="14"/>
      <c r="K1812" s="14"/>
      <c r="L1812" s="3"/>
      <c r="M1812" s="6"/>
      <c r="N1812" s="6"/>
      <c r="Q1812" s="19"/>
      <c r="AA1812" t="str" cm="1">
        <f t="array" ref="AA1812">_xlfn.IFS(AND(CHPP_DELAY[[#This Row],[Column1]]="",CHPP_DELAY[[#This Row],[Column2]]=""),"",CHPP_DELAY[[#This Row],[Column1]]&lt;&gt;"",CHPP_DELAY[[#This Row],[Column1]],CHPP_DELAY[[#This Row],[Column2]]&lt;&gt;"",CHPP_DELAY[[#This Row],[Column2]])</f>
        <v/>
      </c>
    </row>
    <row r="1813" spans="2:27" x14ac:dyDescent="0.25">
      <c r="B1813" s="7">
        <f>_xlfn.ISOWEEKNUM(CHPP_DELAY[[#This Row],[DATE]])</f>
        <v>52</v>
      </c>
      <c r="C1813" s="2" t="str">
        <f>UPPER(TEXT(MONTH(CHPP_DELAY[[#This Row],[DATE]])*29,"mmm"))</f>
        <v>JAN</v>
      </c>
      <c r="D1813" s="27">
        <f>YEAR(CHPP_DELAY[[#This Row],[DATE]])</f>
        <v>1900</v>
      </c>
      <c r="E1813" s="11">
        <f>(CHPP_DELAY[[#This Row],[START]]-CHPP_DELAY[[#This Row],[STOP]])*24</f>
        <v>0</v>
      </c>
      <c r="F1813" s="14" t="str" cm="1">
        <f t="array" ref="F1813">_xlfn.IFNA(_xlfn.IFS(CHPP_DELAY[[#This Row],[SCH MTN]]&lt;&gt;"","Scheduled",CHPP_DELAY[[#This Row],[UNSCH MTN]]&lt;&gt;"","Unscheduled"),"")</f>
        <v/>
      </c>
      <c r="G1813" s="26">
        <f>24*(DAY(EOMONTH(CHPP_DELAY[[#This Row],[DATE]],0)))</f>
        <v>744</v>
      </c>
      <c r="H1813" s="14">
        <v>0.85</v>
      </c>
      <c r="I1813" s="14">
        <v>0.9</v>
      </c>
      <c r="J1813" s="14"/>
      <c r="K1813" s="14"/>
      <c r="L1813" s="3"/>
      <c r="M1813" s="6"/>
      <c r="N1813" s="6"/>
      <c r="Q1813" s="19"/>
      <c r="AA1813" t="str" cm="1">
        <f t="array" ref="AA1813">_xlfn.IFS(AND(CHPP_DELAY[[#This Row],[Column1]]="",CHPP_DELAY[[#This Row],[Column2]]=""),"",CHPP_DELAY[[#This Row],[Column1]]&lt;&gt;"",CHPP_DELAY[[#This Row],[Column1]],CHPP_DELAY[[#This Row],[Column2]]&lt;&gt;"",CHPP_DELAY[[#This Row],[Column2]])</f>
        <v/>
      </c>
    </row>
    <row r="1814" spans="2:27" x14ac:dyDescent="0.25">
      <c r="B1814" s="7">
        <f>_xlfn.ISOWEEKNUM(CHPP_DELAY[[#This Row],[DATE]])</f>
        <v>52</v>
      </c>
      <c r="C1814" s="2" t="str">
        <f>UPPER(TEXT(MONTH(CHPP_DELAY[[#This Row],[DATE]])*29,"mmm"))</f>
        <v>JAN</v>
      </c>
      <c r="D1814" s="27">
        <f>YEAR(CHPP_DELAY[[#This Row],[DATE]])</f>
        <v>1900</v>
      </c>
      <c r="E1814" s="11">
        <f>(CHPP_DELAY[[#This Row],[START]]-CHPP_DELAY[[#This Row],[STOP]])*24</f>
        <v>0</v>
      </c>
      <c r="F1814" s="14" t="str" cm="1">
        <f t="array" ref="F1814">_xlfn.IFNA(_xlfn.IFS(CHPP_DELAY[[#This Row],[SCH MTN]]&lt;&gt;"","Scheduled",CHPP_DELAY[[#This Row],[UNSCH MTN]]&lt;&gt;"","Unscheduled"),"")</f>
        <v/>
      </c>
      <c r="G1814" s="26">
        <f>24*(DAY(EOMONTH(CHPP_DELAY[[#This Row],[DATE]],0)))</f>
        <v>744</v>
      </c>
      <c r="H1814" s="14">
        <v>0.85</v>
      </c>
      <c r="I1814" s="14">
        <v>0.9</v>
      </c>
      <c r="J1814" s="14"/>
      <c r="K1814" s="14"/>
      <c r="L1814" s="3"/>
      <c r="M1814" s="6"/>
      <c r="N1814" s="6"/>
      <c r="Q1814" s="19"/>
      <c r="AA1814" t="str" cm="1">
        <f t="array" ref="AA1814">_xlfn.IFS(AND(CHPP_DELAY[[#This Row],[Column1]]="",CHPP_DELAY[[#This Row],[Column2]]=""),"",CHPP_DELAY[[#This Row],[Column1]]&lt;&gt;"",CHPP_DELAY[[#This Row],[Column1]],CHPP_DELAY[[#This Row],[Column2]]&lt;&gt;"",CHPP_DELAY[[#This Row],[Column2]])</f>
        <v/>
      </c>
    </row>
    <row r="1815" spans="2:27" x14ac:dyDescent="0.25">
      <c r="B1815" s="7">
        <f>_xlfn.ISOWEEKNUM(CHPP_DELAY[[#This Row],[DATE]])</f>
        <v>52</v>
      </c>
      <c r="C1815" s="2" t="str">
        <f>UPPER(TEXT(MONTH(CHPP_DELAY[[#This Row],[DATE]])*29,"mmm"))</f>
        <v>JAN</v>
      </c>
      <c r="D1815" s="27">
        <f>YEAR(CHPP_DELAY[[#This Row],[DATE]])</f>
        <v>1900</v>
      </c>
      <c r="E1815" s="11">
        <f>(CHPP_DELAY[[#This Row],[START]]-CHPP_DELAY[[#This Row],[STOP]])*24</f>
        <v>0</v>
      </c>
      <c r="F1815" s="14" t="str" cm="1">
        <f t="array" ref="F1815">_xlfn.IFNA(_xlfn.IFS(CHPP_DELAY[[#This Row],[SCH MTN]]&lt;&gt;"","Scheduled",CHPP_DELAY[[#This Row],[UNSCH MTN]]&lt;&gt;"","Unscheduled"),"")</f>
        <v/>
      </c>
      <c r="G1815" s="26">
        <f>24*(DAY(EOMONTH(CHPP_DELAY[[#This Row],[DATE]],0)))</f>
        <v>744</v>
      </c>
      <c r="H1815" s="14">
        <v>0.85</v>
      </c>
      <c r="I1815" s="14">
        <v>0.9</v>
      </c>
      <c r="J1815" s="14"/>
      <c r="K1815" s="14"/>
      <c r="L1815" s="3"/>
      <c r="M1815" s="6"/>
      <c r="N1815" s="6"/>
      <c r="Q1815" s="19"/>
      <c r="AA1815" t="str" cm="1">
        <f t="array" ref="AA1815">_xlfn.IFS(AND(CHPP_DELAY[[#This Row],[Column1]]="",CHPP_DELAY[[#This Row],[Column2]]=""),"",CHPP_DELAY[[#This Row],[Column1]]&lt;&gt;"",CHPP_DELAY[[#This Row],[Column1]],CHPP_DELAY[[#This Row],[Column2]]&lt;&gt;"",CHPP_DELAY[[#This Row],[Column2]])</f>
        <v/>
      </c>
    </row>
    <row r="1816" spans="2:27" x14ac:dyDescent="0.25">
      <c r="B1816" s="7">
        <f>_xlfn.ISOWEEKNUM(CHPP_DELAY[[#This Row],[DATE]])</f>
        <v>52</v>
      </c>
      <c r="C1816" s="2" t="str">
        <f>UPPER(TEXT(MONTH(CHPP_DELAY[[#This Row],[DATE]])*29,"mmm"))</f>
        <v>JAN</v>
      </c>
      <c r="D1816" s="27">
        <f>YEAR(CHPP_DELAY[[#This Row],[DATE]])</f>
        <v>1900</v>
      </c>
      <c r="E1816" s="11">
        <f>(CHPP_DELAY[[#This Row],[START]]-CHPP_DELAY[[#This Row],[STOP]])*24</f>
        <v>0</v>
      </c>
      <c r="F1816" s="14" t="str" cm="1">
        <f t="array" ref="F1816">_xlfn.IFNA(_xlfn.IFS(CHPP_DELAY[[#This Row],[SCH MTN]]&lt;&gt;"","Scheduled",CHPP_DELAY[[#This Row],[UNSCH MTN]]&lt;&gt;"","Unscheduled"),"")</f>
        <v/>
      </c>
      <c r="G1816" s="26">
        <f>24*(DAY(EOMONTH(CHPP_DELAY[[#This Row],[DATE]],0)))</f>
        <v>744</v>
      </c>
      <c r="H1816" s="14">
        <v>0.85</v>
      </c>
      <c r="I1816" s="14">
        <v>0.9</v>
      </c>
      <c r="J1816" s="14"/>
      <c r="K1816" s="14"/>
      <c r="L1816" s="3"/>
      <c r="M1816" s="6"/>
      <c r="N1816" s="6"/>
      <c r="Q1816" s="19"/>
      <c r="AA1816" t="str" cm="1">
        <f t="array" ref="AA1816">_xlfn.IFS(AND(CHPP_DELAY[[#This Row],[Column1]]="",CHPP_DELAY[[#This Row],[Column2]]=""),"",CHPP_DELAY[[#This Row],[Column1]]&lt;&gt;"",CHPP_DELAY[[#This Row],[Column1]],CHPP_DELAY[[#This Row],[Column2]]&lt;&gt;"",CHPP_DELAY[[#This Row],[Column2]])</f>
        <v/>
      </c>
    </row>
    <row r="1817" spans="2:27" x14ac:dyDescent="0.25">
      <c r="B1817" s="7">
        <f>_xlfn.ISOWEEKNUM(CHPP_DELAY[[#This Row],[DATE]])</f>
        <v>52</v>
      </c>
      <c r="C1817" s="2" t="str">
        <f>UPPER(TEXT(MONTH(CHPP_DELAY[[#This Row],[DATE]])*29,"mmm"))</f>
        <v>JAN</v>
      </c>
      <c r="D1817" s="27">
        <f>YEAR(CHPP_DELAY[[#This Row],[DATE]])</f>
        <v>1900</v>
      </c>
      <c r="E1817" s="11">
        <f>(CHPP_DELAY[[#This Row],[START]]-CHPP_DELAY[[#This Row],[STOP]])*24</f>
        <v>0</v>
      </c>
      <c r="F1817" s="14" t="str" cm="1">
        <f t="array" ref="F1817">_xlfn.IFNA(_xlfn.IFS(CHPP_DELAY[[#This Row],[SCH MTN]]&lt;&gt;"","Scheduled",CHPP_DELAY[[#This Row],[UNSCH MTN]]&lt;&gt;"","Unscheduled"),"")</f>
        <v/>
      </c>
      <c r="G1817" s="26">
        <f>24*(DAY(EOMONTH(CHPP_DELAY[[#This Row],[DATE]],0)))</f>
        <v>744</v>
      </c>
      <c r="H1817" s="14">
        <v>0.85</v>
      </c>
      <c r="I1817" s="14">
        <v>0.9</v>
      </c>
      <c r="J1817" s="14"/>
      <c r="K1817" s="14"/>
      <c r="L1817" s="3"/>
      <c r="M1817" s="6"/>
      <c r="N1817" s="6"/>
      <c r="Q1817" s="19"/>
      <c r="AA1817" t="str" cm="1">
        <f t="array" ref="AA1817">_xlfn.IFS(AND(CHPP_DELAY[[#This Row],[Column1]]="",CHPP_DELAY[[#This Row],[Column2]]=""),"",CHPP_DELAY[[#This Row],[Column1]]&lt;&gt;"",CHPP_DELAY[[#This Row],[Column1]],CHPP_DELAY[[#This Row],[Column2]]&lt;&gt;"",CHPP_DELAY[[#This Row],[Column2]])</f>
        <v/>
      </c>
    </row>
    <row r="1818" spans="2:27" x14ac:dyDescent="0.25">
      <c r="B1818" s="7">
        <f>_xlfn.ISOWEEKNUM(CHPP_DELAY[[#This Row],[DATE]])</f>
        <v>52</v>
      </c>
      <c r="C1818" s="2" t="str">
        <f>UPPER(TEXT(MONTH(CHPP_DELAY[[#This Row],[DATE]])*29,"mmm"))</f>
        <v>JAN</v>
      </c>
      <c r="D1818" s="27">
        <f>YEAR(CHPP_DELAY[[#This Row],[DATE]])</f>
        <v>1900</v>
      </c>
      <c r="E1818" s="11">
        <f>(CHPP_DELAY[[#This Row],[START]]-CHPP_DELAY[[#This Row],[STOP]])*24</f>
        <v>0</v>
      </c>
      <c r="F1818" s="14" t="str" cm="1">
        <f t="array" ref="F1818">_xlfn.IFNA(_xlfn.IFS(CHPP_DELAY[[#This Row],[SCH MTN]]&lt;&gt;"","Scheduled",CHPP_DELAY[[#This Row],[UNSCH MTN]]&lt;&gt;"","Unscheduled"),"")</f>
        <v/>
      </c>
      <c r="G1818" s="26">
        <f>24*(DAY(EOMONTH(CHPP_DELAY[[#This Row],[DATE]],0)))</f>
        <v>744</v>
      </c>
      <c r="H1818" s="14">
        <v>0.85</v>
      </c>
      <c r="I1818" s="14">
        <v>0.9</v>
      </c>
      <c r="J1818" s="14"/>
      <c r="K1818" s="14"/>
      <c r="L1818" s="3"/>
      <c r="M1818" s="6"/>
      <c r="N1818" s="6"/>
      <c r="Q1818" s="19"/>
      <c r="AA1818" t="str" cm="1">
        <f t="array" ref="AA1818">_xlfn.IFS(AND(CHPP_DELAY[[#This Row],[Column1]]="",CHPP_DELAY[[#This Row],[Column2]]=""),"",CHPP_DELAY[[#This Row],[Column1]]&lt;&gt;"",CHPP_DELAY[[#This Row],[Column1]],CHPP_DELAY[[#This Row],[Column2]]&lt;&gt;"",CHPP_DELAY[[#This Row],[Column2]])</f>
        <v/>
      </c>
    </row>
    <row r="1819" spans="2:27" x14ac:dyDescent="0.25">
      <c r="B1819" s="7">
        <f>_xlfn.ISOWEEKNUM(CHPP_DELAY[[#This Row],[DATE]])</f>
        <v>52</v>
      </c>
      <c r="C1819" s="2" t="str">
        <f>UPPER(TEXT(MONTH(CHPP_DELAY[[#This Row],[DATE]])*29,"mmm"))</f>
        <v>JAN</v>
      </c>
      <c r="D1819" s="27">
        <f>YEAR(CHPP_DELAY[[#This Row],[DATE]])</f>
        <v>1900</v>
      </c>
      <c r="E1819" s="11">
        <f>(CHPP_DELAY[[#This Row],[START]]-CHPP_DELAY[[#This Row],[STOP]])*24</f>
        <v>0</v>
      </c>
      <c r="F1819" s="14" t="str" cm="1">
        <f t="array" ref="F1819">_xlfn.IFNA(_xlfn.IFS(CHPP_DELAY[[#This Row],[SCH MTN]]&lt;&gt;"","Scheduled",CHPP_DELAY[[#This Row],[UNSCH MTN]]&lt;&gt;"","Unscheduled"),"")</f>
        <v/>
      </c>
      <c r="G1819" s="26">
        <f>24*(DAY(EOMONTH(CHPP_DELAY[[#This Row],[DATE]],0)))</f>
        <v>744</v>
      </c>
      <c r="H1819" s="14">
        <v>0.85</v>
      </c>
      <c r="I1819" s="14">
        <v>0.9</v>
      </c>
      <c r="J1819" s="14"/>
      <c r="K1819" s="14"/>
      <c r="L1819" s="3"/>
      <c r="M1819" s="6"/>
      <c r="N1819" s="6"/>
      <c r="Q1819" s="19"/>
      <c r="AA1819" t="str" cm="1">
        <f t="array" ref="AA1819">_xlfn.IFS(AND(CHPP_DELAY[[#This Row],[Column1]]="",CHPP_DELAY[[#This Row],[Column2]]=""),"",CHPP_DELAY[[#This Row],[Column1]]&lt;&gt;"",CHPP_DELAY[[#This Row],[Column1]],CHPP_DELAY[[#This Row],[Column2]]&lt;&gt;"",CHPP_DELAY[[#This Row],[Column2]])</f>
        <v/>
      </c>
    </row>
    <row r="1820" spans="2:27" x14ac:dyDescent="0.25">
      <c r="B1820" s="7">
        <f>_xlfn.ISOWEEKNUM(CHPP_DELAY[[#This Row],[DATE]])</f>
        <v>52</v>
      </c>
      <c r="C1820" s="2" t="str">
        <f>UPPER(TEXT(MONTH(CHPP_DELAY[[#This Row],[DATE]])*29,"mmm"))</f>
        <v>JAN</v>
      </c>
      <c r="D1820" s="27">
        <f>YEAR(CHPP_DELAY[[#This Row],[DATE]])</f>
        <v>1900</v>
      </c>
      <c r="E1820" s="11">
        <f>(CHPP_DELAY[[#This Row],[START]]-CHPP_DELAY[[#This Row],[STOP]])*24</f>
        <v>0</v>
      </c>
      <c r="F1820" s="14" t="str" cm="1">
        <f t="array" ref="F1820">_xlfn.IFNA(_xlfn.IFS(CHPP_DELAY[[#This Row],[SCH MTN]]&lt;&gt;"","Scheduled",CHPP_DELAY[[#This Row],[UNSCH MTN]]&lt;&gt;"","Unscheduled"),"")</f>
        <v/>
      </c>
      <c r="G1820" s="26">
        <f>24*(DAY(EOMONTH(CHPP_DELAY[[#This Row],[DATE]],0)))</f>
        <v>744</v>
      </c>
      <c r="H1820" s="14">
        <v>0.85</v>
      </c>
      <c r="I1820" s="14">
        <v>0.9</v>
      </c>
      <c r="J1820" s="14"/>
      <c r="K1820" s="14"/>
      <c r="L1820" s="3"/>
      <c r="M1820" s="6"/>
      <c r="N1820" s="6"/>
      <c r="Q1820" s="19"/>
      <c r="AA1820" t="str" cm="1">
        <f t="array" ref="AA1820">_xlfn.IFS(AND(CHPP_DELAY[[#This Row],[Column1]]="",CHPP_DELAY[[#This Row],[Column2]]=""),"",CHPP_DELAY[[#This Row],[Column1]]&lt;&gt;"",CHPP_DELAY[[#This Row],[Column1]],CHPP_DELAY[[#This Row],[Column2]]&lt;&gt;"",CHPP_DELAY[[#This Row],[Column2]])</f>
        <v/>
      </c>
    </row>
    <row r="1821" spans="2:27" x14ac:dyDescent="0.25">
      <c r="B1821" s="7">
        <f>_xlfn.ISOWEEKNUM(CHPP_DELAY[[#This Row],[DATE]])</f>
        <v>52</v>
      </c>
      <c r="C1821" s="2" t="str">
        <f>UPPER(TEXT(MONTH(CHPP_DELAY[[#This Row],[DATE]])*29,"mmm"))</f>
        <v>JAN</v>
      </c>
      <c r="D1821" s="27">
        <f>YEAR(CHPP_DELAY[[#This Row],[DATE]])</f>
        <v>1900</v>
      </c>
      <c r="E1821" s="11">
        <f>(CHPP_DELAY[[#This Row],[START]]-CHPP_DELAY[[#This Row],[STOP]])*24</f>
        <v>0</v>
      </c>
      <c r="F1821" s="14" t="str" cm="1">
        <f t="array" ref="F1821">_xlfn.IFNA(_xlfn.IFS(CHPP_DELAY[[#This Row],[SCH MTN]]&lt;&gt;"","Scheduled",CHPP_DELAY[[#This Row],[UNSCH MTN]]&lt;&gt;"","Unscheduled"),"")</f>
        <v/>
      </c>
      <c r="G1821" s="26">
        <f>24*(DAY(EOMONTH(CHPP_DELAY[[#This Row],[DATE]],0)))</f>
        <v>744</v>
      </c>
      <c r="H1821" s="14">
        <v>0.85</v>
      </c>
      <c r="I1821" s="14">
        <v>0.9</v>
      </c>
      <c r="J1821" s="14"/>
      <c r="K1821" s="14"/>
      <c r="L1821" s="3"/>
      <c r="M1821" s="6"/>
      <c r="N1821" s="6"/>
      <c r="Q1821" s="19"/>
      <c r="AA1821" t="str" cm="1">
        <f t="array" ref="AA1821">_xlfn.IFS(AND(CHPP_DELAY[[#This Row],[Column1]]="",CHPP_DELAY[[#This Row],[Column2]]=""),"",CHPP_DELAY[[#This Row],[Column1]]&lt;&gt;"",CHPP_DELAY[[#This Row],[Column1]],CHPP_DELAY[[#This Row],[Column2]]&lt;&gt;"",CHPP_DELAY[[#This Row],[Column2]])</f>
        <v/>
      </c>
    </row>
    <row r="1822" spans="2:27" x14ac:dyDescent="0.25">
      <c r="B1822" s="7">
        <f>_xlfn.ISOWEEKNUM(CHPP_DELAY[[#This Row],[DATE]])</f>
        <v>52</v>
      </c>
      <c r="C1822" s="2" t="str">
        <f>UPPER(TEXT(MONTH(CHPP_DELAY[[#This Row],[DATE]])*29,"mmm"))</f>
        <v>JAN</v>
      </c>
      <c r="D1822" s="27">
        <f>YEAR(CHPP_DELAY[[#This Row],[DATE]])</f>
        <v>1900</v>
      </c>
      <c r="E1822" s="11">
        <f>(CHPP_DELAY[[#This Row],[START]]-CHPP_DELAY[[#This Row],[STOP]])*24</f>
        <v>0</v>
      </c>
      <c r="F1822" s="14" t="str" cm="1">
        <f t="array" ref="F1822">_xlfn.IFNA(_xlfn.IFS(CHPP_DELAY[[#This Row],[SCH MTN]]&lt;&gt;"","Scheduled",CHPP_DELAY[[#This Row],[UNSCH MTN]]&lt;&gt;"","Unscheduled"),"")</f>
        <v/>
      </c>
      <c r="G1822" s="26">
        <f>24*(DAY(EOMONTH(CHPP_DELAY[[#This Row],[DATE]],0)))</f>
        <v>744</v>
      </c>
      <c r="H1822" s="14">
        <v>0.85</v>
      </c>
      <c r="I1822" s="14">
        <v>0.9</v>
      </c>
      <c r="J1822" s="14"/>
      <c r="K1822" s="14"/>
      <c r="L1822" s="3"/>
      <c r="M1822" s="6"/>
      <c r="N1822" s="6"/>
      <c r="Q1822" s="19"/>
      <c r="AA1822" t="str" cm="1">
        <f t="array" ref="AA1822">_xlfn.IFS(AND(CHPP_DELAY[[#This Row],[Column1]]="",CHPP_DELAY[[#This Row],[Column2]]=""),"",CHPP_DELAY[[#This Row],[Column1]]&lt;&gt;"",CHPP_DELAY[[#This Row],[Column1]],CHPP_DELAY[[#This Row],[Column2]]&lt;&gt;"",CHPP_DELAY[[#This Row],[Column2]])</f>
        <v/>
      </c>
    </row>
    <row r="1823" spans="2:27" x14ac:dyDescent="0.25">
      <c r="B1823" s="7">
        <f>_xlfn.ISOWEEKNUM(CHPP_DELAY[[#This Row],[DATE]])</f>
        <v>52</v>
      </c>
      <c r="C1823" s="2" t="str">
        <f>UPPER(TEXT(MONTH(CHPP_DELAY[[#This Row],[DATE]])*29,"mmm"))</f>
        <v>JAN</v>
      </c>
      <c r="D1823" s="27">
        <f>YEAR(CHPP_DELAY[[#This Row],[DATE]])</f>
        <v>1900</v>
      </c>
      <c r="E1823" s="11">
        <f>(CHPP_DELAY[[#This Row],[START]]-CHPP_DELAY[[#This Row],[STOP]])*24</f>
        <v>0</v>
      </c>
      <c r="F1823" s="14" t="str" cm="1">
        <f t="array" ref="F1823">_xlfn.IFNA(_xlfn.IFS(CHPP_DELAY[[#This Row],[SCH MTN]]&lt;&gt;"","Scheduled",CHPP_DELAY[[#This Row],[UNSCH MTN]]&lt;&gt;"","Unscheduled"),"")</f>
        <v/>
      </c>
      <c r="G1823" s="26">
        <f>24*(DAY(EOMONTH(CHPP_DELAY[[#This Row],[DATE]],0)))</f>
        <v>744</v>
      </c>
      <c r="H1823" s="14">
        <v>0.85</v>
      </c>
      <c r="I1823" s="14">
        <v>0.9</v>
      </c>
      <c r="J1823" s="14"/>
      <c r="K1823" s="14"/>
      <c r="L1823" s="3"/>
      <c r="M1823" s="6"/>
      <c r="N1823" s="6"/>
      <c r="Q1823" s="19"/>
      <c r="AA1823" t="str" cm="1">
        <f t="array" ref="AA1823">_xlfn.IFS(AND(CHPP_DELAY[[#This Row],[Column1]]="",CHPP_DELAY[[#This Row],[Column2]]=""),"",CHPP_DELAY[[#This Row],[Column1]]&lt;&gt;"",CHPP_DELAY[[#This Row],[Column1]],CHPP_DELAY[[#This Row],[Column2]]&lt;&gt;"",CHPP_DELAY[[#This Row],[Column2]])</f>
        <v/>
      </c>
    </row>
    <row r="1824" spans="2:27" x14ac:dyDescent="0.25">
      <c r="B1824" s="7">
        <f>_xlfn.ISOWEEKNUM(CHPP_DELAY[[#This Row],[DATE]])</f>
        <v>52</v>
      </c>
      <c r="C1824" s="2" t="str">
        <f>UPPER(TEXT(MONTH(CHPP_DELAY[[#This Row],[DATE]])*29,"mmm"))</f>
        <v>JAN</v>
      </c>
      <c r="D1824" s="27">
        <f>YEAR(CHPP_DELAY[[#This Row],[DATE]])</f>
        <v>1900</v>
      </c>
      <c r="E1824" s="11">
        <f>(CHPP_DELAY[[#This Row],[START]]-CHPP_DELAY[[#This Row],[STOP]])*24</f>
        <v>0</v>
      </c>
      <c r="F1824" s="14" t="str" cm="1">
        <f t="array" ref="F1824">_xlfn.IFNA(_xlfn.IFS(CHPP_DELAY[[#This Row],[SCH MTN]]&lt;&gt;"","Scheduled",CHPP_DELAY[[#This Row],[UNSCH MTN]]&lt;&gt;"","Unscheduled"),"")</f>
        <v/>
      </c>
      <c r="G1824" s="26">
        <f>24*(DAY(EOMONTH(CHPP_DELAY[[#This Row],[DATE]],0)))</f>
        <v>744</v>
      </c>
      <c r="H1824" s="14">
        <v>0.85</v>
      </c>
      <c r="I1824" s="14">
        <v>0.9</v>
      </c>
      <c r="J1824" s="14"/>
      <c r="K1824" s="14"/>
      <c r="L1824" s="3"/>
      <c r="M1824" s="6"/>
      <c r="N1824" s="6"/>
      <c r="Q1824" s="19"/>
      <c r="AA1824" t="str" cm="1">
        <f t="array" ref="AA1824">_xlfn.IFS(AND(CHPP_DELAY[[#This Row],[Column1]]="",CHPP_DELAY[[#This Row],[Column2]]=""),"",CHPP_DELAY[[#This Row],[Column1]]&lt;&gt;"",CHPP_DELAY[[#This Row],[Column1]],CHPP_DELAY[[#This Row],[Column2]]&lt;&gt;"",CHPP_DELAY[[#This Row],[Column2]])</f>
        <v/>
      </c>
    </row>
    <row r="1825" spans="2:27" x14ac:dyDescent="0.25">
      <c r="B1825" s="7">
        <f>_xlfn.ISOWEEKNUM(CHPP_DELAY[[#This Row],[DATE]])</f>
        <v>52</v>
      </c>
      <c r="C1825" s="2" t="str">
        <f>UPPER(TEXT(MONTH(CHPP_DELAY[[#This Row],[DATE]])*29,"mmm"))</f>
        <v>JAN</v>
      </c>
      <c r="D1825" s="27">
        <f>YEAR(CHPP_DELAY[[#This Row],[DATE]])</f>
        <v>1900</v>
      </c>
      <c r="E1825" s="11">
        <f>(CHPP_DELAY[[#This Row],[START]]-CHPP_DELAY[[#This Row],[STOP]])*24</f>
        <v>0</v>
      </c>
      <c r="F1825" s="14" t="str" cm="1">
        <f t="array" ref="F1825">_xlfn.IFNA(_xlfn.IFS(CHPP_DELAY[[#This Row],[SCH MTN]]&lt;&gt;"","Scheduled",CHPP_DELAY[[#This Row],[UNSCH MTN]]&lt;&gt;"","Unscheduled"),"")</f>
        <v/>
      </c>
      <c r="G1825" s="26">
        <f>24*(DAY(EOMONTH(CHPP_DELAY[[#This Row],[DATE]],0)))</f>
        <v>744</v>
      </c>
      <c r="H1825" s="14">
        <v>0.85</v>
      </c>
      <c r="I1825" s="14">
        <v>0.9</v>
      </c>
      <c r="J1825" s="14"/>
      <c r="K1825" s="14"/>
      <c r="L1825" s="3"/>
      <c r="M1825" s="6"/>
      <c r="N1825" s="6"/>
      <c r="Q1825" s="19"/>
      <c r="AA1825" t="str" cm="1">
        <f t="array" ref="AA1825">_xlfn.IFS(AND(CHPP_DELAY[[#This Row],[Column1]]="",CHPP_DELAY[[#This Row],[Column2]]=""),"",CHPP_DELAY[[#This Row],[Column1]]&lt;&gt;"",CHPP_DELAY[[#This Row],[Column1]],CHPP_DELAY[[#This Row],[Column2]]&lt;&gt;"",CHPP_DELAY[[#This Row],[Column2]])</f>
        <v/>
      </c>
    </row>
    <row r="1826" spans="2:27" x14ac:dyDescent="0.25">
      <c r="B1826" s="7">
        <f>_xlfn.ISOWEEKNUM(CHPP_DELAY[[#This Row],[DATE]])</f>
        <v>52</v>
      </c>
      <c r="C1826" s="2" t="str">
        <f>UPPER(TEXT(MONTH(CHPP_DELAY[[#This Row],[DATE]])*29,"mmm"))</f>
        <v>JAN</v>
      </c>
      <c r="D1826" s="27">
        <f>YEAR(CHPP_DELAY[[#This Row],[DATE]])</f>
        <v>1900</v>
      </c>
      <c r="E1826" s="11">
        <f>(CHPP_DELAY[[#This Row],[START]]-CHPP_DELAY[[#This Row],[STOP]])*24</f>
        <v>0</v>
      </c>
      <c r="F1826" s="14" t="str" cm="1">
        <f t="array" ref="F1826">_xlfn.IFNA(_xlfn.IFS(CHPP_DELAY[[#This Row],[SCH MTN]]&lt;&gt;"","Scheduled",CHPP_DELAY[[#This Row],[UNSCH MTN]]&lt;&gt;"","Unscheduled"),"")</f>
        <v/>
      </c>
      <c r="G1826" s="26">
        <f>24*(DAY(EOMONTH(CHPP_DELAY[[#This Row],[DATE]],0)))</f>
        <v>744</v>
      </c>
      <c r="H1826" s="14">
        <v>0.85</v>
      </c>
      <c r="I1826" s="14">
        <v>0.9</v>
      </c>
      <c r="J1826" s="14"/>
      <c r="K1826" s="14"/>
      <c r="L1826" s="3"/>
      <c r="M1826" s="6"/>
      <c r="N1826" s="6"/>
      <c r="Q1826" s="19"/>
      <c r="AA1826" t="str" cm="1">
        <f t="array" ref="AA1826">_xlfn.IFS(AND(CHPP_DELAY[[#This Row],[Column1]]="",CHPP_DELAY[[#This Row],[Column2]]=""),"",CHPP_DELAY[[#This Row],[Column1]]&lt;&gt;"",CHPP_DELAY[[#This Row],[Column1]],CHPP_DELAY[[#This Row],[Column2]]&lt;&gt;"",CHPP_DELAY[[#This Row],[Column2]])</f>
        <v/>
      </c>
    </row>
    <row r="1827" spans="2:27" x14ac:dyDescent="0.25">
      <c r="B1827" s="7">
        <f>_xlfn.ISOWEEKNUM(CHPP_DELAY[[#This Row],[DATE]])</f>
        <v>52</v>
      </c>
      <c r="C1827" s="2" t="str">
        <f>UPPER(TEXT(MONTH(CHPP_DELAY[[#This Row],[DATE]])*29,"mmm"))</f>
        <v>JAN</v>
      </c>
      <c r="D1827" s="27">
        <f>YEAR(CHPP_DELAY[[#This Row],[DATE]])</f>
        <v>1900</v>
      </c>
      <c r="E1827" s="11">
        <f>(CHPP_DELAY[[#This Row],[START]]-CHPP_DELAY[[#This Row],[STOP]])*24</f>
        <v>0</v>
      </c>
      <c r="F1827" s="14" t="str" cm="1">
        <f t="array" ref="F1827">_xlfn.IFNA(_xlfn.IFS(CHPP_DELAY[[#This Row],[SCH MTN]]&lt;&gt;"","Scheduled",CHPP_DELAY[[#This Row],[UNSCH MTN]]&lt;&gt;"","Unscheduled"),"")</f>
        <v/>
      </c>
      <c r="G1827" s="26">
        <f>24*(DAY(EOMONTH(CHPP_DELAY[[#This Row],[DATE]],0)))</f>
        <v>744</v>
      </c>
      <c r="H1827" s="14">
        <v>0.85</v>
      </c>
      <c r="I1827" s="14">
        <v>0.9</v>
      </c>
      <c r="J1827" s="14"/>
      <c r="K1827" s="14"/>
      <c r="L1827" s="3"/>
      <c r="M1827" s="6"/>
      <c r="N1827" s="6"/>
      <c r="Q1827" s="19"/>
      <c r="AA1827" t="str" cm="1">
        <f t="array" ref="AA1827">_xlfn.IFS(AND(CHPP_DELAY[[#This Row],[Column1]]="",CHPP_DELAY[[#This Row],[Column2]]=""),"",CHPP_DELAY[[#This Row],[Column1]]&lt;&gt;"",CHPP_DELAY[[#This Row],[Column1]],CHPP_DELAY[[#This Row],[Column2]]&lt;&gt;"",CHPP_DELAY[[#This Row],[Column2]])</f>
        <v/>
      </c>
    </row>
    <row r="1828" spans="2:27" x14ac:dyDescent="0.25">
      <c r="B1828" s="7">
        <f>_xlfn.ISOWEEKNUM(CHPP_DELAY[[#This Row],[DATE]])</f>
        <v>52</v>
      </c>
      <c r="C1828" s="2" t="str">
        <f>UPPER(TEXT(MONTH(CHPP_DELAY[[#This Row],[DATE]])*29,"mmm"))</f>
        <v>JAN</v>
      </c>
      <c r="D1828" s="27">
        <f>YEAR(CHPP_DELAY[[#This Row],[DATE]])</f>
        <v>1900</v>
      </c>
      <c r="E1828" s="11">
        <f>(CHPP_DELAY[[#This Row],[START]]-CHPP_DELAY[[#This Row],[STOP]])*24</f>
        <v>0</v>
      </c>
      <c r="F1828" s="14" t="str" cm="1">
        <f t="array" ref="F1828">_xlfn.IFNA(_xlfn.IFS(CHPP_DELAY[[#This Row],[SCH MTN]]&lt;&gt;"","Scheduled",CHPP_DELAY[[#This Row],[UNSCH MTN]]&lt;&gt;"","Unscheduled"),"")</f>
        <v/>
      </c>
      <c r="G1828" s="26">
        <f>24*(DAY(EOMONTH(CHPP_DELAY[[#This Row],[DATE]],0)))</f>
        <v>744</v>
      </c>
      <c r="H1828" s="14">
        <v>0.85</v>
      </c>
      <c r="I1828" s="14">
        <v>0.9</v>
      </c>
      <c r="J1828" s="14"/>
      <c r="K1828" s="14"/>
      <c r="L1828" s="3"/>
      <c r="M1828" s="6"/>
      <c r="N1828" s="6"/>
      <c r="Q1828" s="19"/>
      <c r="AA1828" t="str" cm="1">
        <f t="array" ref="AA1828">_xlfn.IFS(AND(CHPP_DELAY[[#This Row],[Column1]]="",CHPP_DELAY[[#This Row],[Column2]]=""),"",CHPP_DELAY[[#This Row],[Column1]]&lt;&gt;"",CHPP_DELAY[[#This Row],[Column1]],CHPP_DELAY[[#This Row],[Column2]]&lt;&gt;"",CHPP_DELAY[[#This Row],[Column2]])</f>
        <v/>
      </c>
    </row>
    <row r="1829" spans="2:27" x14ac:dyDescent="0.25">
      <c r="B1829" s="7">
        <f>_xlfn.ISOWEEKNUM(CHPP_DELAY[[#This Row],[DATE]])</f>
        <v>52</v>
      </c>
      <c r="C1829" s="2" t="str">
        <f>UPPER(TEXT(MONTH(CHPP_DELAY[[#This Row],[DATE]])*29,"mmm"))</f>
        <v>JAN</v>
      </c>
      <c r="D1829" s="27">
        <f>YEAR(CHPP_DELAY[[#This Row],[DATE]])</f>
        <v>1900</v>
      </c>
      <c r="E1829" s="11">
        <f>(CHPP_DELAY[[#This Row],[START]]-CHPP_DELAY[[#This Row],[STOP]])*24</f>
        <v>0</v>
      </c>
      <c r="F1829" s="14" t="str" cm="1">
        <f t="array" ref="F1829">_xlfn.IFNA(_xlfn.IFS(CHPP_DELAY[[#This Row],[SCH MTN]]&lt;&gt;"","Scheduled",CHPP_DELAY[[#This Row],[UNSCH MTN]]&lt;&gt;"","Unscheduled"),"")</f>
        <v/>
      </c>
      <c r="G1829" s="26">
        <f>24*(DAY(EOMONTH(CHPP_DELAY[[#This Row],[DATE]],0)))</f>
        <v>744</v>
      </c>
      <c r="H1829" s="14">
        <v>0.85</v>
      </c>
      <c r="I1829" s="14">
        <v>0.9</v>
      </c>
      <c r="J1829" s="14"/>
      <c r="K1829" s="14"/>
      <c r="L1829" s="3"/>
      <c r="M1829" s="6"/>
      <c r="N1829" s="6"/>
      <c r="Q1829" s="19"/>
      <c r="AA1829" t="str" cm="1">
        <f t="array" ref="AA1829">_xlfn.IFS(AND(CHPP_DELAY[[#This Row],[Column1]]="",CHPP_DELAY[[#This Row],[Column2]]=""),"",CHPP_DELAY[[#This Row],[Column1]]&lt;&gt;"",CHPP_DELAY[[#This Row],[Column1]],CHPP_DELAY[[#This Row],[Column2]]&lt;&gt;"",CHPP_DELAY[[#This Row],[Column2]])</f>
        <v/>
      </c>
    </row>
    <row r="1830" spans="2:27" x14ac:dyDescent="0.25">
      <c r="B1830" s="7">
        <f>_xlfn.ISOWEEKNUM(CHPP_DELAY[[#This Row],[DATE]])</f>
        <v>52</v>
      </c>
      <c r="C1830" s="2" t="str">
        <f>UPPER(TEXT(MONTH(CHPP_DELAY[[#This Row],[DATE]])*29,"mmm"))</f>
        <v>JAN</v>
      </c>
      <c r="D1830" s="27">
        <f>YEAR(CHPP_DELAY[[#This Row],[DATE]])</f>
        <v>1900</v>
      </c>
      <c r="E1830" s="11">
        <f>(CHPP_DELAY[[#This Row],[START]]-CHPP_DELAY[[#This Row],[STOP]])*24</f>
        <v>0</v>
      </c>
      <c r="F1830" s="14" t="str" cm="1">
        <f t="array" ref="F1830">_xlfn.IFNA(_xlfn.IFS(CHPP_DELAY[[#This Row],[SCH MTN]]&lt;&gt;"","Scheduled",CHPP_DELAY[[#This Row],[UNSCH MTN]]&lt;&gt;"","Unscheduled"),"")</f>
        <v/>
      </c>
      <c r="G1830" s="26">
        <f>24*(DAY(EOMONTH(CHPP_DELAY[[#This Row],[DATE]],0)))</f>
        <v>744</v>
      </c>
      <c r="H1830" s="14">
        <v>0.85</v>
      </c>
      <c r="I1830" s="14">
        <v>0.9</v>
      </c>
      <c r="J1830" s="14"/>
      <c r="K1830" s="14"/>
      <c r="L1830" s="3"/>
      <c r="M1830" s="6"/>
      <c r="N1830" s="6"/>
      <c r="Q1830" s="19"/>
      <c r="AA1830" t="str" cm="1">
        <f t="array" ref="AA1830">_xlfn.IFS(AND(CHPP_DELAY[[#This Row],[Column1]]="",CHPP_DELAY[[#This Row],[Column2]]=""),"",CHPP_DELAY[[#This Row],[Column1]]&lt;&gt;"",CHPP_DELAY[[#This Row],[Column1]],CHPP_DELAY[[#This Row],[Column2]]&lt;&gt;"",CHPP_DELAY[[#This Row],[Column2]])</f>
        <v/>
      </c>
    </row>
    <row r="1831" spans="2:27" x14ac:dyDescent="0.25">
      <c r="B1831" s="7">
        <f>_xlfn.ISOWEEKNUM(CHPP_DELAY[[#This Row],[DATE]])</f>
        <v>52</v>
      </c>
      <c r="C1831" s="2" t="str">
        <f>UPPER(TEXT(MONTH(CHPP_DELAY[[#This Row],[DATE]])*29,"mmm"))</f>
        <v>JAN</v>
      </c>
      <c r="D1831" s="27">
        <f>YEAR(CHPP_DELAY[[#This Row],[DATE]])</f>
        <v>1900</v>
      </c>
      <c r="E1831" s="11">
        <f>(CHPP_DELAY[[#This Row],[START]]-CHPP_DELAY[[#This Row],[STOP]])*24</f>
        <v>0</v>
      </c>
      <c r="F1831" s="14" t="str" cm="1">
        <f t="array" ref="F1831">_xlfn.IFNA(_xlfn.IFS(CHPP_DELAY[[#This Row],[SCH MTN]]&lt;&gt;"","Scheduled",CHPP_DELAY[[#This Row],[UNSCH MTN]]&lt;&gt;"","Unscheduled"),"")</f>
        <v/>
      </c>
      <c r="G1831" s="26">
        <f>24*(DAY(EOMONTH(CHPP_DELAY[[#This Row],[DATE]],0)))</f>
        <v>744</v>
      </c>
      <c r="H1831" s="14">
        <v>0.85</v>
      </c>
      <c r="I1831" s="14">
        <v>0.9</v>
      </c>
      <c r="J1831" s="14"/>
      <c r="K1831" s="14"/>
      <c r="L1831" s="3"/>
      <c r="M1831" s="6"/>
      <c r="N1831" s="6"/>
      <c r="Q1831" s="19"/>
      <c r="AA1831" t="str" cm="1">
        <f t="array" ref="AA1831">_xlfn.IFS(AND(CHPP_DELAY[[#This Row],[Column1]]="",CHPP_DELAY[[#This Row],[Column2]]=""),"",CHPP_DELAY[[#This Row],[Column1]]&lt;&gt;"",CHPP_DELAY[[#This Row],[Column1]],CHPP_DELAY[[#This Row],[Column2]]&lt;&gt;"",CHPP_DELAY[[#This Row],[Column2]])</f>
        <v/>
      </c>
    </row>
    <row r="1832" spans="2:27" x14ac:dyDescent="0.25">
      <c r="B1832" s="7">
        <f>_xlfn.ISOWEEKNUM(CHPP_DELAY[[#This Row],[DATE]])</f>
        <v>52</v>
      </c>
      <c r="C1832" s="2" t="str">
        <f>UPPER(TEXT(MONTH(CHPP_DELAY[[#This Row],[DATE]])*29,"mmm"))</f>
        <v>JAN</v>
      </c>
      <c r="D1832" s="27">
        <f>YEAR(CHPP_DELAY[[#This Row],[DATE]])</f>
        <v>1900</v>
      </c>
      <c r="E1832" s="11">
        <f>(CHPP_DELAY[[#This Row],[START]]-CHPP_DELAY[[#This Row],[STOP]])*24</f>
        <v>0</v>
      </c>
      <c r="F1832" s="14" t="str" cm="1">
        <f t="array" ref="F1832">_xlfn.IFNA(_xlfn.IFS(CHPP_DELAY[[#This Row],[SCH MTN]]&lt;&gt;"","Scheduled",CHPP_DELAY[[#This Row],[UNSCH MTN]]&lt;&gt;"","Unscheduled"),"")</f>
        <v/>
      </c>
      <c r="G1832" s="26">
        <f>24*(DAY(EOMONTH(CHPP_DELAY[[#This Row],[DATE]],0)))</f>
        <v>744</v>
      </c>
      <c r="H1832" s="14">
        <v>0.85</v>
      </c>
      <c r="I1832" s="14">
        <v>0.9</v>
      </c>
      <c r="J1832" s="14"/>
      <c r="K1832" s="14"/>
      <c r="L1832" s="3"/>
      <c r="M1832" s="6"/>
      <c r="N1832" s="6"/>
      <c r="Q1832" s="19"/>
      <c r="AA1832" t="str" cm="1">
        <f t="array" ref="AA1832">_xlfn.IFS(AND(CHPP_DELAY[[#This Row],[Column1]]="",CHPP_DELAY[[#This Row],[Column2]]=""),"",CHPP_DELAY[[#This Row],[Column1]]&lt;&gt;"",CHPP_DELAY[[#This Row],[Column1]],CHPP_DELAY[[#This Row],[Column2]]&lt;&gt;"",CHPP_DELAY[[#This Row],[Column2]])</f>
        <v/>
      </c>
    </row>
    <row r="1833" spans="2:27" x14ac:dyDescent="0.25">
      <c r="B1833" s="7">
        <f>_xlfn.ISOWEEKNUM(CHPP_DELAY[[#This Row],[DATE]])</f>
        <v>52</v>
      </c>
      <c r="C1833" s="2" t="str">
        <f>UPPER(TEXT(MONTH(CHPP_DELAY[[#This Row],[DATE]])*29,"mmm"))</f>
        <v>JAN</v>
      </c>
      <c r="D1833" s="27">
        <f>YEAR(CHPP_DELAY[[#This Row],[DATE]])</f>
        <v>1900</v>
      </c>
      <c r="E1833" s="11">
        <f>(CHPP_DELAY[[#This Row],[START]]-CHPP_DELAY[[#This Row],[STOP]])*24</f>
        <v>0</v>
      </c>
      <c r="F1833" s="14" t="str" cm="1">
        <f t="array" ref="F1833">_xlfn.IFNA(_xlfn.IFS(CHPP_DELAY[[#This Row],[SCH MTN]]&lt;&gt;"","Scheduled",CHPP_DELAY[[#This Row],[UNSCH MTN]]&lt;&gt;"","Unscheduled"),"")</f>
        <v/>
      </c>
      <c r="G1833" s="26">
        <f>24*(DAY(EOMONTH(CHPP_DELAY[[#This Row],[DATE]],0)))</f>
        <v>744</v>
      </c>
      <c r="H1833" s="14">
        <v>0.85</v>
      </c>
      <c r="I1833" s="14">
        <v>0.9</v>
      </c>
      <c r="J1833" s="14"/>
      <c r="K1833" s="14"/>
      <c r="L1833" s="3"/>
      <c r="M1833" s="6"/>
      <c r="N1833" s="6"/>
      <c r="Q1833" s="19"/>
      <c r="AA1833" t="str" cm="1">
        <f t="array" ref="AA1833">_xlfn.IFS(AND(CHPP_DELAY[[#This Row],[Column1]]="",CHPP_DELAY[[#This Row],[Column2]]=""),"",CHPP_DELAY[[#This Row],[Column1]]&lt;&gt;"",CHPP_DELAY[[#This Row],[Column1]],CHPP_DELAY[[#This Row],[Column2]]&lt;&gt;"",CHPP_DELAY[[#This Row],[Column2]])</f>
        <v/>
      </c>
    </row>
    <row r="1834" spans="2:27" x14ac:dyDescent="0.25">
      <c r="B1834" s="7">
        <f>_xlfn.ISOWEEKNUM(CHPP_DELAY[[#This Row],[DATE]])</f>
        <v>52</v>
      </c>
      <c r="C1834" s="2" t="str">
        <f>UPPER(TEXT(MONTH(CHPP_DELAY[[#This Row],[DATE]])*29,"mmm"))</f>
        <v>JAN</v>
      </c>
      <c r="D1834" s="27">
        <f>YEAR(CHPP_DELAY[[#This Row],[DATE]])</f>
        <v>1900</v>
      </c>
      <c r="E1834" s="11">
        <f>(CHPP_DELAY[[#This Row],[START]]-CHPP_DELAY[[#This Row],[STOP]])*24</f>
        <v>0</v>
      </c>
      <c r="F1834" s="14" t="str" cm="1">
        <f t="array" ref="F1834">_xlfn.IFNA(_xlfn.IFS(CHPP_DELAY[[#This Row],[SCH MTN]]&lt;&gt;"","Scheduled",CHPP_DELAY[[#This Row],[UNSCH MTN]]&lt;&gt;"","Unscheduled"),"")</f>
        <v/>
      </c>
      <c r="G1834" s="26">
        <f>24*(DAY(EOMONTH(CHPP_DELAY[[#This Row],[DATE]],0)))</f>
        <v>744</v>
      </c>
      <c r="H1834" s="14">
        <v>0.85</v>
      </c>
      <c r="I1834" s="14">
        <v>0.9</v>
      </c>
      <c r="J1834" s="14"/>
      <c r="K1834" s="14"/>
      <c r="L1834" s="3"/>
      <c r="M1834" s="6"/>
      <c r="N1834" s="6"/>
      <c r="Q1834" s="19"/>
      <c r="AA1834" t="str" cm="1">
        <f t="array" ref="AA1834">_xlfn.IFS(AND(CHPP_DELAY[[#This Row],[Column1]]="",CHPP_DELAY[[#This Row],[Column2]]=""),"",CHPP_DELAY[[#This Row],[Column1]]&lt;&gt;"",CHPP_DELAY[[#This Row],[Column1]],CHPP_DELAY[[#This Row],[Column2]]&lt;&gt;"",CHPP_DELAY[[#This Row],[Column2]])</f>
        <v/>
      </c>
    </row>
    <row r="1835" spans="2:27" x14ac:dyDescent="0.25">
      <c r="B1835" s="7">
        <f>_xlfn.ISOWEEKNUM(CHPP_DELAY[[#This Row],[DATE]])</f>
        <v>52</v>
      </c>
      <c r="C1835" s="2" t="str">
        <f>UPPER(TEXT(MONTH(CHPP_DELAY[[#This Row],[DATE]])*29,"mmm"))</f>
        <v>JAN</v>
      </c>
      <c r="D1835" s="27">
        <f>YEAR(CHPP_DELAY[[#This Row],[DATE]])</f>
        <v>1900</v>
      </c>
      <c r="E1835" s="11">
        <f>(CHPP_DELAY[[#This Row],[START]]-CHPP_DELAY[[#This Row],[STOP]])*24</f>
        <v>0</v>
      </c>
      <c r="F1835" s="14" t="str" cm="1">
        <f t="array" ref="F1835">_xlfn.IFNA(_xlfn.IFS(CHPP_DELAY[[#This Row],[SCH MTN]]&lt;&gt;"","Scheduled",CHPP_DELAY[[#This Row],[UNSCH MTN]]&lt;&gt;"","Unscheduled"),"")</f>
        <v/>
      </c>
      <c r="G1835" s="26">
        <f>24*(DAY(EOMONTH(CHPP_DELAY[[#This Row],[DATE]],0)))</f>
        <v>744</v>
      </c>
      <c r="H1835" s="14">
        <v>0.85</v>
      </c>
      <c r="I1835" s="14">
        <v>0.9</v>
      </c>
      <c r="J1835" s="14"/>
      <c r="K1835" s="14"/>
      <c r="L1835" s="3"/>
      <c r="M1835" s="6"/>
      <c r="N1835" s="6"/>
      <c r="Q1835" s="19"/>
      <c r="AA1835" t="str" cm="1">
        <f t="array" ref="AA1835">_xlfn.IFS(AND(CHPP_DELAY[[#This Row],[Column1]]="",CHPP_DELAY[[#This Row],[Column2]]=""),"",CHPP_DELAY[[#This Row],[Column1]]&lt;&gt;"",CHPP_DELAY[[#This Row],[Column1]],CHPP_DELAY[[#This Row],[Column2]]&lt;&gt;"",CHPP_DELAY[[#This Row],[Column2]])</f>
        <v/>
      </c>
    </row>
    <row r="1836" spans="2:27" x14ac:dyDescent="0.25">
      <c r="B1836" s="7">
        <f>_xlfn.ISOWEEKNUM(CHPP_DELAY[[#This Row],[DATE]])</f>
        <v>52</v>
      </c>
      <c r="C1836" s="2" t="str">
        <f>UPPER(TEXT(MONTH(CHPP_DELAY[[#This Row],[DATE]])*29,"mmm"))</f>
        <v>JAN</v>
      </c>
      <c r="D1836" s="27">
        <f>YEAR(CHPP_DELAY[[#This Row],[DATE]])</f>
        <v>1900</v>
      </c>
      <c r="E1836" s="11">
        <f>(CHPP_DELAY[[#This Row],[START]]-CHPP_DELAY[[#This Row],[STOP]])*24</f>
        <v>0</v>
      </c>
      <c r="F1836" s="14" t="str" cm="1">
        <f t="array" ref="F1836">_xlfn.IFNA(_xlfn.IFS(CHPP_DELAY[[#This Row],[SCH MTN]]&lt;&gt;"","Scheduled",CHPP_DELAY[[#This Row],[UNSCH MTN]]&lt;&gt;"","Unscheduled"),"")</f>
        <v/>
      </c>
      <c r="G1836" s="26">
        <f>24*(DAY(EOMONTH(CHPP_DELAY[[#This Row],[DATE]],0)))</f>
        <v>744</v>
      </c>
      <c r="H1836" s="14">
        <v>0.85</v>
      </c>
      <c r="I1836" s="14">
        <v>0.9</v>
      </c>
      <c r="J1836" s="14"/>
      <c r="K1836" s="14"/>
      <c r="L1836" s="3"/>
      <c r="M1836" s="6"/>
      <c r="N1836" s="6"/>
      <c r="Q1836" s="19"/>
      <c r="AA1836" t="str" cm="1">
        <f t="array" ref="AA1836">_xlfn.IFS(AND(CHPP_DELAY[[#This Row],[Column1]]="",CHPP_DELAY[[#This Row],[Column2]]=""),"",CHPP_DELAY[[#This Row],[Column1]]&lt;&gt;"",CHPP_DELAY[[#This Row],[Column1]],CHPP_DELAY[[#This Row],[Column2]]&lt;&gt;"",CHPP_DELAY[[#This Row],[Column2]])</f>
        <v/>
      </c>
    </row>
    <row r="1837" spans="2:27" x14ac:dyDescent="0.25">
      <c r="B1837" s="7">
        <f>_xlfn.ISOWEEKNUM(CHPP_DELAY[[#This Row],[DATE]])</f>
        <v>52</v>
      </c>
      <c r="C1837" s="2" t="str">
        <f>UPPER(TEXT(MONTH(CHPP_DELAY[[#This Row],[DATE]])*29,"mmm"))</f>
        <v>JAN</v>
      </c>
      <c r="D1837" s="27">
        <f>YEAR(CHPP_DELAY[[#This Row],[DATE]])</f>
        <v>1900</v>
      </c>
      <c r="E1837" s="11">
        <f>(CHPP_DELAY[[#This Row],[START]]-CHPP_DELAY[[#This Row],[STOP]])*24</f>
        <v>0</v>
      </c>
      <c r="F1837" s="14" t="str" cm="1">
        <f t="array" ref="F1837">_xlfn.IFNA(_xlfn.IFS(CHPP_DELAY[[#This Row],[SCH MTN]]&lt;&gt;"","Scheduled",CHPP_DELAY[[#This Row],[UNSCH MTN]]&lt;&gt;"","Unscheduled"),"")</f>
        <v/>
      </c>
      <c r="G1837" s="26">
        <f>24*(DAY(EOMONTH(CHPP_DELAY[[#This Row],[DATE]],0)))</f>
        <v>744</v>
      </c>
      <c r="H1837" s="14">
        <v>0.85</v>
      </c>
      <c r="I1837" s="14">
        <v>0.9</v>
      </c>
      <c r="J1837" s="14"/>
      <c r="K1837" s="14"/>
      <c r="L1837" s="3"/>
      <c r="M1837" s="6"/>
      <c r="N1837" s="6"/>
      <c r="Q1837" s="19"/>
      <c r="AA1837" t="str" cm="1">
        <f t="array" ref="AA1837">_xlfn.IFS(AND(CHPP_DELAY[[#This Row],[Column1]]="",CHPP_DELAY[[#This Row],[Column2]]=""),"",CHPP_DELAY[[#This Row],[Column1]]&lt;&gt;"",CHPP_DELAY[[#This Row],[Column1]],CHPP_DELAY[[#This Row],[Column2]]&lt;&gt;"",CHPP_DELAY[[#This Row],[Column2]])</f>
        <v/>
      </c>
    </row>
    <row r="1838" spans="2:27" x14ac:dyDescent="0.25">
      <c r="B1838" s="7">
        <f>_xlfn.ISOWEEKNUM(CHPP_DELAY[[#This Row],[DATE]])</f>
        <v>52</v>
      </c>
      <c r="C1838" s="2" t="str">
        <f>UPPER(TEXT(MONTH(CHPP_DELAY[[#This Row],[DATE]])*29,"mmm"))</f>
        <v>JAN</v>
      </c>
      <c r="D1838" s="27">
        <f>YEAR(CHPP_DELAY[[#This Row],[DATE]])</f>
        <v>1900</v>
      </c>
      <c r="E1838" s="11">
        <f>(CHPP_DELAY[[#This Row],[START]]-CHPP_DELAY[[#This Row],[STOP]])*24</f>
        <v>0</v>
      </c>
      <c r="F1838" s="14" t="str" cm="1">
        <f t="array" ref="F1838">_xlfn.IFNA(_xlfn.IFS(CHPP_DELAY[[#This Row],[SCH MTN]]&lt;&gt;"","Scheduled",CHPP_DELAY[[#This Row],[UNSCH MTN]]&lt;&gt;"","Unscheduled"),"")</f>
        <v/>
      </c>
      <c r="G1838" s="26">
        <f>24*(DAY(EOMONTH(CHPP_DELAY[[#This Row],[DATE]],0)))</f>
        <v>744</v>
      </c>
      <c r="H1838" s="14">
        <v>0.85</v>
      </c>
      <c r="I1838" s="14">
        <v>0.9</v>
      </c>
      <c r="J1838" s="14"/>
      <c r="K1838" s="14"/>
      <c r="L1838" s="3"/>
      <c r="M1838" s="6"/>
      <c r="N1838" s="6"/>
      <c r="Q1838" s="19"/>
      <c r="AA1838" t="str" cm="1">
        <f t="array" ref="AA1838">_xlfn.IFS(AND(CHPP_DELAY[[#This Row],[Column1]]="",CHPP_DELAY[[#This Row],[Column2]]=""),"",CHPP_DELAY[[#This Row],[Column1]]&lt;&gt;"",CHPP_DELAY[[#This Row],[Column1]],CHPP_DELAY[[#This Row],[Column2]]&lt;&gt;"",CHPP_DELAY[[#This Row],[Column2]])</f>
        <v/>
      </c>
    </row>
    <row r="1839" spans="2:27" x14ac:dyDescent="0.25">
      <c r="B1839" s="7">
        <f>_xlfn.ISOWEEKNUM(CHPP_DELAY[[#This Row],[DATE]])</f>
        <v>52</v>
      </c>
      <c r="C1839" s="2" t="str">
        <f>UPPER(TEXT(MONTH(CHPP_DELAY[[#This Row],[DATE]])*29,"mmm"))</f>
        <v>JAN</v>
      </c>
      <c r="D1839" s="27">
        <f>YEAR(CHPP_DELAY[[#This Row],[DATE]])</f>
        <v>1900</v>
      </c>
      <c r="E1839" s="11">
        <f>(CHPP_DELAY[[#This Row],[START]]-CHPP_DELAY[[#This Row],[STOP]])*24</f>
        <v>0</v>
      </c>
      <c r="F1839" s="14" t="str" cm="1">
        <f t="array" ref="F1839">_xlfn.IFNA(_xlfn.IFS(CHPP_DELAY[[#This Row],[SCH MTN]]&lt;&gt;"","Scheduled",CHPP_DELAY[[#This Row],[UNSCH MTN]]&lt;&gt;"","Unscheduled"),"")</f>
        <v/>
      </c>
      <c r="G1839" s="26">
        <f>24*(DAY(EOMONTH(CHPP_DELAY[[#This Row],[DATE]],0)))</f>
        <v>744</v>
      </c>
      <c r="H1839" s="14">
        <v>0.85</v>
      </c>
      <c r="I1839" s="14">
        <v>0.9</v>
      </c>
      <c r="J1839" s="14"/>
      <c r="K1839" s="14"/>
      <c r="L1839" s="3"/>
      <c r="M1839" s="6"/>
      <c r="N1839" s="6"/>
      <c r="Q1839" s="19"/>
      <c r="AA1839" t="str" cm="1">
        <f t="array" ref="AA1839">_xlfn.IFS(AND(CHPP_DELAY[[#This Row],[Column1]]="",CHPP_DELAY[[#This Row],[Column2]]=""),"",CHPP_DELAY[[#This Row],[Column1]]&lt;&gt;"",CHPP_DELAY[[#This Row],[Column1]],CHPP_DELAY[[#This Row],[Column2]]&lt;&gt;"",CHPP_DELAY[[#This Row],[Column2]])</f>
        <v/>
      </c>
    </row>
    <row r="1840" spans="2:27" x14ac:dyDescent="0.25">
      <c r="B1840" s="7">
        <f>_xlfn.ISOWEEKNUM(CHPP_DELAY[[#This Row],[DATE]])</f>
        <v>52</v>
      </c>
      <c r="C1840" s="2" t="str">
        <f>UPPER(TEXT(MONTH(CHPP_DELAY[[#This Row],[DATE]])*29,"mmm"))</f>
        <v>JAN</v>
      </c>
      <c r="D1840" s="27">
        <f>YEAR(CHPP_DELAY[[#This Row],[DATE]])</f>
        <v>1900</v>
      </c>
      <c r="E1840" s="11">
        <f>(CHPP_DELAY[[#This Row],[START]]-CHPP_DELAY[[#This Row],[STOP]])*24</f>
        <v>0</v>
      </c>
      <c r="F1840" s="14" t="str" cm="1">
        <f t="array" ref="F1840">_xlfn.IFNA(_xlfn.IFS(CHPP_DELAY[[#This Row],[SCH MTN]]&lt;&gt;"","Scheduled",CHPP_DELAY[[#This Row],[UNSCH MTN]]&lt;&gt;"","Unscheduled"),"")</f>
        <v/>
      </c>
      <c r="G1840" s="26">
        <f>24*(DAY(EOMONTH(CHPP_DELAY[[#This Row],[DATE]],0)))</f>
        <v>744</v>
      </c>
      <c r="H1840" s="14">
        <v>0.85</v>
      </c>
      <c r="I1840" s="14">
        <v>0.9</v>
      </c>
      <c r="J1840" s="14"/>
      <c r="K1840" s="14"/>
      <c r="L1840" s="3"/>
      <c r="M1840" s="6"/>
      <c r="N1840" s="6"/>
      <c r="Q1840" s="19"/>
      <c r="AA1840" t="str" cm="1">
        <f t="array" ref="AA1840">_xlfn.IFS(AND(CHPP_DELAY[[#This Row],[Column1]]="",CHPP_DELAY[[#This Row],[Column2]]=""),"",CHPP_DELAY[[#This Row],[Column1]]&lt;&gt;"",CHPP_DELAY[[#This Row],[Column1]],CHPP_DELAY[[#This Row],[Column2]]&lt;&gt;"",CHPP_DELAY[[#This Row],[Column2]])</f>
        <v/>
      </c>
    </row>
    <row r="1841" spans="2:27" x14ac:dyDescent="0.25">
      <c r="B1841" s="7">
        <f>_xlfn.ISOWEEKNUM(CHPP_DELAY[[#This Row],[DATE]])</f>
        <v>52</v>
      </c>
      <c r="C1841" s="2" t="str">
        <f>UPPER(TEXT(MONTH(CHPP_DELAY[[#This Row],[DATE]])*29,"mmm"))</f>
        <v>JAN</v>
      </c>
      <c r="D1841" s="27">
        <f>YEAR(CHPP_DELAY[[#This Row],[DATE]])</f>
        <v>1900</v>
      </c>
      <c r="E1841" s="11">
        <f>(CHPP_DELAY[[#This Row],[START]]-CHPP_DELAY[[#This Row],[STOP]])*24</f>
        <v>0</v>
      </c>
      <c r="F1841" s="14" t="str" cm="1">
        <f t="array" ref="F1841">_xlfn.IFNA(_xlfn.IFS(CHPP_DELAY[[#This Row],[SCH MTN]]&lt;&gt;"","Scheduled",CHPP_DELAY[[#This Row],[UNSCH MTN]]&lt;&gt;"","Unscheduled"),"")</f>
        <v/>
      </c>
      <c r="G1841" s="26">
        <f>24*(DAY(EOMONTH(CHPP_DELAY[[#This Row],[DATE]],0)))</f>
        <v>744</v>
      </c>
      <c r="H1841" s="14">
        <v>0.85</v>
      </c>
      <c r="I1841" s="14">
        <v>0.9</v>
      </c>
      <c r="J1841" s="14"/>
      <c r="K1841" s="14"/>
      <c r="L1841" s="3"/>
      <c r="M1841" s="6"/>
      <c r="N1841" s="6"/>
      <c r="Q1841" s="19"/>
      <c r="AA1841" t="str" cm="1">
        <f t="array" ref="AA1841">_xlfn.IFS(AND(CHPP_DELAY[[#This Row],[Column1]]="",CHPP_DELAY[[#This Row],[Column2]]=""),"",CHPP_DELAY[[#This Row],[Column1]]&lt;&gt;"",CHPP_DELAY[[#This Row],[Column1]],CHPP_DELAY[[#This Row],[Column2]]&lt;&gt;"",CHPP_DELAY[[#This Row],[Column2]])</f>
        <v/>
      </c>
    </row>
    <row r="1842" spans="2:27" x14ac:dyDescent="0.25">
      <c r="B1842" s="7">
        <f>_xlfn.ISOWEEKNUM(CHPP_DELAY[[#This Row],[DATE]])</f>
        <v>52</v>
      </c>
      <c r="C1842" s="2" t="str">
        <f>UPPER(TEXT(MONTH(CHPP_DELAY[[#This Row],[DATE]])*29,"mmm"))</f>
        <v>JAN</v>
      </c>
      <c r="D1842" s="27">
        <f>YEAR(CHPP_DELAY[[#This Row],[DATE]])</f>
        <v>1900</v>
      </c>
      <c r="E1842" s="11">
        <f>(CHPP_DELAY[[#This Row],[START]]-CHPP_DELAY[[#This Row],[STOP]])*24</f>
        <v>0</v>
      </c>
      <c r="F1842" s="14" t="str" cm="1">
        <f t="array" ref="F1842">_xlfn.IFNA(_xlfn.IFS(CHPP_DELAY[[#This Row],[SCH MTN]]&lt;&gt;"","Scheduled",CHPP_DELAY[[#This Row],[UNSCH MTN]]&lt;&gt;"","Unscheduled"),"")</f>
        <v/>
      </c>
      <c r="G1842" s="26">
        <f>24*(DAY(EOMONTH(CHPP_DELAY[[#This Row],[DATE]],0)))</f>
        <v>744</v>
      </c>
      <c r="H1842" s="14">
        <v>0.85</v>
      </c>
      <c r="I1842" s="14">
        <v>0.9</v>
      </c>
      <c r="J1842" s="14"/>
      <c r="K1842" s="14"/>
      <c r="L1842" s="3"/>
      <c r="M1842" s="6"/>
      <c r="N1842" s="6"/>
      <c r="Q1842" s="19"/>
      <c r="AA1842" t="str" cm="1">
        <f t="array" ref="AA1842">_xlfn.IFS(AND(CHPP_DELAY[[#This Row],[Column1]]="",CHPP_DELAY[[#This Row],[Column2]]=""),"",CHPP_DELAY[[#This Row],[Column1]]&lt;&gt;"",CHPP_DELAY[[#This Row],[Column1]],CHPP_DELAY[[#This Row],[Column2]]&lt;&gt;"",CHPP_DELAY[[#This Row],[Column2]])</f>
        <v/>
      </c>
    </row>
    <row r="1843" spans="2:27" x14ac:dyDescent="0.25">
      <c r="B1843" s="7">
        <f>_xlfn.ISOWEEKNUM(CHPP_DELAY[[#This Row],[DATE]])</f>
        <v>52</v>
      </c>
      <c r="C1843" s="2" t="str">
        <f>UPPER(TEXT(MONTH(CHPP_DELAY[[#This Row],[DATE]])*29,"mmm"))</f>
        <v>JAN</v>
      </c>
      <c r="D1843" s="27">
        <f>YEAR(CHPP_DELAY[[#This Row],[DATE]])</f>
        <v>1900</v>
      </c>
      <c r="E1843" s="11">
        <f>(CHPP_DELAY[[#This Row],[START]]-CHPP_DELAY[[#This Row],[STOP]])*24</f>
        <v>0</v>
      </c>
      <c r="F1843" s="14" t="str" cm="1">
        <f t="array" ref="F1843">_xlfn.IFNA(_xlfn.IFS(CHPP_DELAY[[#This Row],[SCH MTN]]&lt;&gt;"","Scheduled",CHPP_DELAY[[#This Row],[UNSCH MTN]]&lt;&gt;"","Unscheduled"),"")</f>
        <v/>
      </c>
      <c r="G1843" s="26">
        <f>24*(DAY(EOMONTH(CHPP_DELAY[[#This Row],[DATE]],0)))</f>
        <v>744</v>
      </c>
      <c r="H1843" s="14">
        <v>0.85</v>
      </c>
      <c r="I1843" s="14">
        <v>0.9</v>
      </c>
      <c r="J1843" s="14"/>
      <c r="K1843" s="14"/>
      <c r="L1843" s="3"/>
      <c r="M1843" s="6"/>
      <c r="N1843" s="6"/>
      <c r="Q1843" s="19"/>
      <c r="AA1843" t="str" cm="1">
        <f t="array" ref="AA1843">_xlfn.IFS(AND(CHPP_DELAY[[#This Row],[Column1]]="",CHPP_DELAY[[#This Row],[Column2]]=""),"",CHPP_DELAY[[#This Row],[Column1]]&lt;&gt;"",CHPP_DELAY[[#This Row],[Column1]],CHPP_DELAY[[#This Row],[Column2]]&lt;&gt;"",CHPP_DELAY[[#This Row],[Column2]])</f>
        <v/>
      </c>
    </row>
    <row r="1844" spans="2:27" x14ac:dyDescent="0.25">
      <c r="B1844" s="7">
        <f>_xlfn.ISOWEEKNUM(CHPP_DELAY[[#This Row],[DATE]])</f>
        <v>52</v>
      </c>
      <c r="C1844" s="2" t="str">
        <f>UPPER(TEXT(MONTH(CHPP_DELAY[[#This Row],[DATE]])*29,"mmm"))</f>
        <v>JAN</v>
      </c>
      <c r="D1844" s="27">
        <f>YEAR(CHPP_DELAY[[#This Row],[DATE]])</f>
        <v>1900</v>
      </c>
      <c r="E1844" s="11">
        <f>(CHPP_DELAY[[#This Row],[START]]-CHPP_DELAY[[#This Row],[STOP]])*24</f>
        <v>0</v>
      </c>
      <c r="F1844" s="14" t="str" cm="1">
        <f t="array" ref="F1844">_xlfn.IFNA(_xlfn.IFS(CHPP_DELAY[[#This Row],[SCH MTN]]&lt;&gt;"","Scheduled",CHPP_DELAY[[#This Row],[UNSCH MTN]]&lt;&gt;"","Unscheduled"),"")</f>
        <v/>
      </c>
      <c r="G1844" s="26">
        <f>24*(DAY(EOMONTH(CHPP_DELAY[[#This Row],[DATE]],0)))</f>
        <v>744</v>
      </c>
      <c r="H1844" s="14">
        <v>0.85</v>
      </c>
      <c r="I1844" s="14">
        <v>0.9</v>
      </c>
      <c r="J1844" s="14"/>
      <c r="K1844" s="14"/>
      <c r="L1844" s="3"/>
      <c r="M1844" s="6"/>
      <c r="N1844" s="6"/>
      <c r="Q1844" s="19"/>
      <c r="AA1844" t="str" cm="1">
        <f t="array" ref="AA1844">_xlfn.IFS(AND(CHPP_DELAY[[#This Row],[Column1]]="",CHPP_DELAY[[#This Row],[Column2]]=""),"",CHPP_DELAY[[#This Row],[Column1]]&lt;&gt;"",CHPP_DELAY[[#This Row],[Column1]],CHPP_DELAY[[#This Row],[Column2]]&lt;&gt;"",CHPP_DELAY[[#This Row],[Column2]])</f>
        <v/>
      </c>
    </row>
    <row r="1845" spans="2:27" x14ac:dyDescent="0.25">
      <c r="B1845" s="7">
        <f>_xlfn.ISOWEEKNUM(CHPP_DELAY[[#This Row],[DATE]])</f>
        <v>52</v>
      </c>
      <c r="C1845" s="2" t="str">
        <f>UPPER(TEXT(MONTH(CHPP_DELAY[[#This Row],[DATE]])*29,"mmm"))</f>
        <v>JAN</v>
      </c>
      <c r="D1845" s="27">
        <f>YEAR(CHPP_DELAY[[#This Row],[DATE]])</f>
        <v>1900</v>
      </c>
      <c r="E1845" s="11">
        <f>(CHPP_DELAY[[#This Row],[START]]-CHPP_DELAY[[#This Row],[STOP]])*24</f>
        <v>0</v>
      </c>
      <c r="F1845" s="14" t="str" cm="1">
        <f t="array" ref="F1845">_xlfn.IFNA(_xlfn.IFS(CHPP_DELAY[[#This Row],[SCH MTN]]&lt;&gt;"","Scheduled",CHPP_DELAY[[#This Row],[UNSCH MTN]]&lt;&gt;"","Unscheduled"),"")</f>
        <v/>
      </c>
      <c r="G1845" s="26">
        <f>24*(DAY(EOMONTH(CHPP_DELAY[[#This Row],[DATE]],0)))</f>
        <v>744</v>
      </c>
      <c r="H1845" s="14">
        <v>0.85</v>
      </c>
      <c r="I1845" s="14">
        <v>0.9</v>
      </c>
      <c r="J1845" s="14"/>
      <c r="K1845" s="14"/>
      <c r="L1845" s="3"/>
      <c r="M1845" s="6"/>
      <c r="N1845" s="6"/>
      <c r="Q1845" s="19"/>
      <c r="AA1845" t="str" cm="1">
        <f t="array" ref="AA1845">_xlfn.IFS(AND(CHPP_DELAY[[#This Row],[Column1]]="",CHPP_DELAY[[#This Row],[Column2]]=""),"",CHPP_DELAY[[#This Row],[Column1]]&lt;&gt;"",CHPP_DELAY[[#This Row],[Column1]],CHPP_DELAY[[#This Row],[Column2]]&lt;&gt;"",CHPP_DELAY[[#This Row],[Column2]])</f>
        <v/>
      </c>
    </row>
    <row r="1846" spans="2:27" x14ac:dyDescent="0.25">
      <c r="B1846" s="7">
        <f>_xlfn.ISOWEEKNUM(CHPP_DELAY[[#This Row],[DATE]])</f>
        <v>52</v>
      </c>
      <c r="C1846" s="2" t="str">
        <f>UPPER(TEXT(MONTH(CHPP_DELAY[[#This Row],[DATE]])*29,"mmm"))</f>
        <v>JAN</v>
      </c>
      <c r="D1846" s="27">
        <f>YEAR(CHPP_DELAY[[#This Row],[DATE]])</f>
        <v>1900</v>
      </c>
      <c r="E1846" s="11">
        <f>(CHPP_DELAY[[#This Row],[START]]-CHPP_DELAY[[#This Row],[STOP]])*24</f>
        <v>0</v>
      </c>
      <c r="F1846" s="14" t="str" cm="1">
        <f t="array" ref="F1846">_xlfn.IFNA(_xlfn.IFS(CHPP_DELAY[[#This Row],[SCH MTN]]&lt;&gt;"","Scheduled",CHPP_DELAY[[#This Row],[UNSCH MTN]]&lt;&gt;"","Unscheduled"),"")</f>
        <v/>
      </c>
      <c r="G1846" s="26">
        <f>24*(DAY(EOMONTH(CHPP_DELAY[[#This Row],[DATE]],0)))</f>
        <v>744</v>
      </c>
      <c r="H1846" s="14">
        <v>0.85</v>
      </c>
      <c r="I1846" s="14">
        <v>0.9</v>
      </c>
      <c r="J1846" s="14"/>
      <c r="K1846" s="14"/>
      <c r="L1846" s="3"/>
      <c r="M1846" s="6"/>
      <c r="N1846" s="6"/>
      <c r="Q1846" s="19"/>
      <c r="AA1846" t="str" cm="1">
        <f t="array" ref="AA1846">_xlfn.IFS(AND(CHPP_DELAY[[#This Row],[Column1]]="",CHPP_DELAY[[#This Row],[Column2]]=""),"",CHPP_DELAY[[#This Row],[Column1]]&lt;&gt;"",CHPP_DELAY[[#This Row],[Column1]],CHPP_DELAY[[#This Row],[Column2]]&lt;&gt;"",CHPP_DELAY[[#This Row],[Column2]])</f>
        <v/>
      </c>
    </row>
    <row r="1847" spans="2:27" x14ac:dyDescent="0.25">
      <c r="B1847" s="7">
        <f>_xlfn.ISOWEEKNUM(CHPP_DELAY[[#This Row],[DATE]])</f>
        <v>52</v>
      </c>
      <c r="C1847" s="2" t="str">
        <f>UPPER(TEXT(MONTH(CHPP_DELAY[[#This Row],[DATE]])*29,"mmm"))</f>
        <v>JAN</v>
      </c>
      <c r="D1847" s="27">
        <f>YEAR(CHPP_DELAY[[#This Row],[DATE]])</f>
        <v>1900</v>
      </c>
      <c r="E1847" s="11">
        <f>(CHPP_DELAY[[#This Row],[START]]-CHPP_DELAY[[#This Row],[STOP]])*24</f>
        <v>0</v>
      </c>
      <c r="F1847" s="14" t="str" cm="1">
        <f t="array" ref="F1847">_xlfn.IFNA(_xlfn.IFS(CHPP_DELAY[[#This Row],[SCH MTN]]&lt;&gt;"","Scheduled",CHPP_DELAY[[#This Row],[UNSCH MTN]]&lt;&gt;"","Unscheduled"),"")</f>
        <v/>
      </c>
      <c r="G1847" s="26">
        <f>24*(DAY(EOMONTH(CHPP_DELAY[[#This Row],[DATE]],0)))</f>
        <v>744</v>
      </c>
      <c r="H1847" s="14">
        <v>0.85</v>
      </c>
      <c r="I1847" s="14">
        <v>0.9</v>
      </c>
      <c r="J1847" s="14"/>
      <c r="K1847" s="14"/>
      <c r="L1847" s="3"/>
      <c r="M1847" s="6"/>
      <c r="N1847" s="6"/>
      <c r="Q1847" s="19"/>
      <c r="AA1847" t="str" cm="1">
        <f t="array" ref="AA1847">_xlfn.IFS(AND(CHPP_DELAY[[#This Row],[Column1]]="",CHPP_DELAY[[#This Row],[Column2]]=""),"",CHPP_DELAY[[#This Row],[Column1]]&lt;&gt;"",CHPP_DELAY[[#This Row],[Column1]],CHPP_DELAY[[#This Row],[Column2]]&lt;&gt;"",CHPP_DELAY[[#This Row],[Column2]])</f>
        <v/>
      </c>
    </row>
    <row r="1848" spans="2:27" x14ac:dyDescent="0.25">
      <c r="B1848" s="7">
        <f>_xlfn.ISOWEEKNUM(CHPP_DELAY[[#This Row],[DATE]])</f>
        <v>52</v>
      </c>
      <c r="C1848" s="2" t="str">
        <f>UPPER(TEXT(MONTH(CHPP_DELAY[[#This Row],[DATE]])*29,"mmm"))</f>
        <v>JAN</v>
      </c>
      <c r="D1848" s="27">
        <f>YEAR(CHPP_DELAY[[#This Row],[DATE]])</f>
        <v>1900</v>
      </c>
      <c r="E1848" s="11">
        <f>(CHPP_DELAY[[#This Row],[START]]-CHPP_DELAY[[#This Row],[STOP]])*24</f>
        <v>0</v>
      </c>
      <c r="F1848" s="14" t="str" cm="1">
        <f t="array" ref="F1848">_xlfn.IFNA(_xlfn.IFS(CHPP_DELAY[[#This Row],[SCH MTN]]&lt;&gt;"","Scheduled",CHPP_DELAY[[#This Row],[UNSCH MTN]]&lt;&gt;"","Unscheduled"),"")</f>
        <v/>
      </c>
      <c r="G1848" s="26">
        <f>24*(DAY(EOMONTH(CHPP_DELAY[[#This Row],[DATE]],0)))</f>
        <v>744</v>
      </c>
      <c r="H1848" s="14">
        <v>0.85</v>
      </c>
      <c r="I1848" s="14">
        <v>0.9</v>
      </c>
      <c r="J1848" s="14"/>
      <c r="K1848" s="14"/>
      <c r="L1848" s="3"/>
      <c r="M1848" s="6"/>
      <c r="N1848" s="6"/>
      <c r="Q1848" s="19"/>
      <c r="AA1848" t="str" cm="1">
        <f t="array" ref="AA1848">_xlfn.IFS(AND(CHPP_DELAY[[#This Row],[Column1]]="",CHPP_DELAY[[#This Row],[Column2]]=""),"",CHPP_DELAY[[#This Row],[Column1]]&lt;&gt;"",CHPP_DELAY[[#This Row],[Column1]],CHPP_DELAY[[#This Row],[Column2]]&lt;&gt;"",CHPP_DELAY[[#This Row],[Column2]])</f>
        <v/>
      </c>
    </row>
    <row r="1849" spans="2:27" x14ac:dyDescent="0.25">
      <c r="B1849" s="7">
        <f>_xlfn.ISOWEEKNUM(CHPP_DELAY[[#This Row],[DATE]])</f>
        <v>52</v>
      </c>
      <c r="C1849" s="2" t="str">
        <f>UPPER(TEXT(MONTH(CHPP_DELAY[[#This Row],[DATE]])*29,"mmm"))</f>
        <v>JAN</v>
      </c>
      <c r="D1849" s="27">
        <f>YEAR(CHPP_DELAY[[#This Row],[DATE]])</f>
        <v>1900</v>
      </c>
      <c r="E1849" s="11">
        <f>(CHPP_DELAY[[#This Row],[START]]-CHPP_DELAY[[#This Row],[STOP]])*24</f>
        <v>0</v>
      </c>
      <c r="F1849" s="14" t="str" cm="1">
        <f t="array" ref="F1849">_xlfn.IFNA(_xlfn.IFS(CHPP_DELAY[[#This Row],[SCH MTN]]&lt;&gt;"","Scheduled",CHPP_DELAY[[#This Row],[UNSCH MTN]]&lt;&gt;"","Unscheduled"),"")</f>
        <v/>
      </c>
      <c r="G1849" s="26">
        <f>24*(DAY(EOMONTH(CHPP_DELAY[[#This Row],[DATE]],0)))</f>
        <v>744</v>
      </c>
      <c r="H1849" s="14">
        <v>0.85</v>
      </c>
      <c r="I1849" s="14">
        <v>0.9</v>
      </c>
      <c r="J1849" s="14"/>
      <c r="K1849" s="14"/>
      <c r="L1849" s="3"/>
      <c r="M1849" s="6"/>
      <c r="N1849" s="6"/>
      <c r="Q1849" s="19"/>
      <c r="AA1849" t="str" cm="1">
        <f t="array" ref="AA1849">_xlfn.IFS(AND(CHPP_DELAY[[#This Row],[Column1]]="",CHPP_DELAY[[#This Row],[Column2]]=""),"",CHPP_DELAY[[#This Row],[Column1]]&lt;&gt;"",CHPP_DELAY[[#This Row],[Column1]],CHPP_DELAY[[#This Row],[Column2]]&lt;&gt;"",CHPP_DELAY[[#This Row],[Column2]])</f>
        <v/>
      </c>
    </row>
    <row r="1850" spans="2:27" x14ac:dyDescent="0.25">
      <c r="B1850" s="7">
        <f>_xlfn.ISOWEEKNUM(CHPP_DELAY[[#This Row],[DATE]])</f>
        <v>52</v>
      </c>
      <c r="C1850" s="2" t="str">
        <f>UPPER(TEXT(MONTH(CHPP_DELAY[[#This Row],[DATE]])*29,"mmm"))</f>
        <v>JAN</v>
      </c>
      <c r="D1850" s="27">
        <f>YEAR(CHPP_DELAY[[#This Row],[DATE]])</f>
        <v>1900</v>
      </c>
      <c r="E1850" s="11">
        <f>(CHPP_DELAY[[#This Row],[START]]-CHPP_DELAY[[#This Row],[STOP]])*24</f>
        <v>0</v>
      </c>
      <c r="F1850" s="14" t="str" cm="1">
        <f t="array" ref="F1850">_xlfn.IFNA(_xlfn.IFS(CHPP_DELAY[[#This Row],[SCH MTN]]&lt;&gt;"","Scheduled",CHPP_DELAY[[#This Row],[UNSCH MTN]]&lt;&gt;"","Unscheduled"),"")</f>
        <v/>
      </c>
      <c r="G1850" s="26">
        <f>24*(DAY(EOMONTH(CHPP_DELAY[[#This Row],[DATE]],0)))</f>
        <v>744</v>
      </c>
      <c r="H1850" s="14">
        <v>0.85</v>
      </c>
      <c r="I1850" s="14">
        <v>0.9</v>
      </c>
      <c r="J1850" s="14"/>
      <c r="K1850" s="14"/>
      <c r="L1850" s="3"/>
      <c r="M1850" s="6"/>
      <c r="N1850" s="6"/>
      <c r="Q1850" s="19"/>
      <c r="AA1850" t="str" cm="1">
        <f t="array" ref="AA1850">_xlfn.IFS(AND(CHPP_DELAY[[#This Row],[Column1]]="",CHPP_DELAY[[#This Row],[Column2]]=""),"",CHPP_DELAY[[#This Row],[Column1]]&lt;&gt;"",CHPP_DELAY[[#This Row],[Column1]],CHPP_DELAY[[#This Row],[Column2]]&lt;&gt;"",CHPP_DELAY[[#This Row],[Column2]])</f>
        <v/>
      </c>
    </row>
    <row r="1851" spans="2:27" x14ac:dyDescent="0.25">
      <c r="B1851" s="7">
        <f>_xlfn.ISOWEEKNUM(CHPP_DELAY[[#This Row],[DATE]])</f>
        <v>52</v>
      </c>
      <c r="C1851" s="2" t="str">
        <f>UPPER(TEXT(MONTH(CHPP_DELAY[[#This Row],[DATE]])*29,"mmm"))</f>
        <v>JAN</v>
      </c>
      <c r="D1851" s="27">
        <f>YEAR(CHPP_DELAY[[#This Row],[DATE]])</f>
        <v>1900</v>
      </c>
      <c r="E1851" s="11">
        <f>(CHPP_DELAY[[#This Row],[START]]-CHPP_DELAY[[#This Row],[STOP]])*24</f>
        <v>0</v>
      </c>
      <c r="F1851" s="14" t="str" cm="1">
        <f t="array" ref="F1851">_xlfn.IFNA(_xlfn.IFS(CHPP_DELAY[[#This Row],[SCH MTN]]&lt;&gt;"","Scheduled",CHPP_DELAY[[#This Row],[UNSCH MTN]]&lt;&gt;"","Unscheduled"),"")</f>
        <v/>
      </c>
      <c r="G1851" s="26">
        <f>24*(DAY(EOMONTH(CHPP_DELAY[[#This Row],[DATE]],0)))</f>
        <v>744</v>
      </c>
      <c r="H1851" s="14">
        <v>0.85</v>
      </c>
      <c r="I1851" s="14">
        <v>0.9</v>
      </c>
      <c r="J1851" s="14"/>
      <c r="K1851" s="14"/>
      <c r="L1851" s="3"/>
      <c r="M1851" s="6"/>
      <c r="N1851" s="6"/>
      <c r="Q1851" s="19"/>
      <c r="AA1851" t="str" cm="1">
        <f t="array" ref="AA1851">_xlfn.IFS(AND(CHPP_DELAY[[#This Row],[Column1]]="",CHPP_DELAY[[#This Row],[Column2]]=""),"",CHPP_DELAY[[#This Row],[Column1]]&lt;&gt;"",CHPP_DELAY[[#This Row],[Column1]],CHPP_DELAY[[#This Row],[Column2]]&lt;&gt;"",CHPP_DELAY[[#This Row],[Column2]])</f>
        <v/>
      </c>
    </row>
    <row r="1852" spans="2:27" x14ac:dyDescent="0.25">
      <c r="B1852" s="7">
        <f>_xlfn.ISOWEEKNUM(CHPP_DELAY[[#This Row],[DATE]])</f>
        <v>52</v>
      </c>
      <c r="C1852" s="2" t="str">
        <f>UPPER(TEXT(MONTH(CHPP_DELAY[[#This Row],[DATE]])*29,"mmm"))</f>
        <v>JAN</v>
      </c>
      <c r="D1852" s="27">
        <f>YEAR(CHPP_DELAY[[#This Row],[DATE]])</f>
        <v>1900</v>
      </c>
      <c r="E1852" s="11">
        <f>(CHPP_DELAY[[#This Row],[START]]-CHPP_DELAY[[#This Row],[STOP]])*24</f>
        <v>0</v>
      </c>
      <c r="F1852" s="14" t="str" cm="1">
        <f t="array" ref="F1852">_xlfn.IFNA(_xlfn.IFS(CHPP_DELAY[[#This Row],[SCH MTN]]&lt;&gt;"","Scheduled",CHPP_DELAY[[#This Row],[UNSCH MTN]]&lt;&gt;"","Unscheduled"),"")</f>
        <v/>
      </c>
      <c r="G1852" s="26">
        <f>24*(DAY(EOMONTH(CHPP_DELAY[[#This Row],[DATE]],0)))</f>
        <v>744</v>
      </c>
      <c r="H1852" s="14">
        <v>0.85</v>
      </c>
      <c r="I1852" s="14">
        <v>0.9</v>
      </c>
      <c r="J1852" s="14"/>
      <c r="K1852" s="14"/>
      <c r="L1852" s="3"/>
      <c r="M1852" s="6"/>
      <c r="N1852" s="6"/>
      <c r="Q1852" s="19"/>
      <c r="AA1852" t="str" cm="1">
        <f t="array" ref="AA1852">_xlfn.IFS(AND(CHPP_DELAY[[#This Row],[Column1]]="",CHPP_DELAY[[#This Row],[Column2]]=""),"",CHPP_DELAY[[#This Row],[Column1]]&lt;&gt;"",CHPP_DELAY[[#This Row],[Column1]],CHPP_DELAY[[#This Row],[Column2]]&lt;&gt;"",CHPP_DELAY[[#This Row],[Column2]])</f>
        <v/>
      </c>
    </row>
    <row r="1853" spans="2:27" x14ac:dyDescent="0.25">
      <c r="B1853" s="7">
        <f>_xlfn.ISOWEEKNUM(CHPP_DELAY[[#This Row],[DATE]])</f>
        <v>52</v>
      </c>
      <c r="C1853" s="2" t="str">
        <f>UPPER(TEXT(MONTH(CHPP_DELAY[[#This Row],[DATE]])*29,"mmm"))</f>
        <v>JAN</v>
      </c>
      <c r="D1853" s="27">
        <f>YEAR(CHPP_DELAY[[#This Row],[DATE]])</f>
        <v>1900</v>
      </c>
      <c r="E1853" s="11">
        <f>(CHPP_DELAY[[#This Row],[START]]-CHPP_DELAY[[#This Row],[STOP]])*24</f>
        <v>0</v>
      </c>
      <c r="F1853" s="14" t="str" cm="1">
        <f t="array" ref="F1853">_xlfn.IFNA(_xlfn.IFS(CHPP_DELAY[[#This Row],[SCH MTN]]&lt;&gt;"","Scheduled",CHPP_DELAY[[#This Row],[UNSCH MTN]]&lt;&gt;"","Unscheduled"),"")</f>
        <v/>
      </c>
      <c r="G1853" s="26">
        <f>24*(DAY(EOMONTH(CHPP_DELAY[[#This Row],[DATE]],0)))</f>
        <v>744</v>
      </c>
      <c r="H1853" s="14">
        <v>0.85</v>
      </c>
      <c r="I1853" s="14">
        <v>0.9</v>
      </c>
      <c r="J1853" s="14"/>
      <c r="K1853" s="14"/>
      <c r="L1853" s="3"/>
      <c r="M1853" s="6"/>
      <c r="N1853" s="6"/>
      <c r="Q1853" s="19"/>
      <c r="AA1853" t="str" cm="1">
        <f t="array" ref="AA1853">_xlfn.IFS(AND(CHPP_DELAY[[#This Row],[Column1]]="",CHPP_DELAY[[#This Row],[Column2]]=""),"",CHPP_DELAY[[#This Row],[Column1]]&lt;&gt;"",CHPP_DELAY[[#This Row],[Column1]],CHPP_DELAY[[#This Row],[Column2]]&lt;&gt;"",CHPP_DELAY[[#This Row],[Column2]])</f>
        <v/>
      </c>
    </row>
    <row r="1854" spans="2:27" x14ac:dyDescent="0.25">
      <c r="B1854" s="7">
        <f>_xlfn.ISOWEEKNUM(CHPP_DELAY[[#This Row],[DATE]])</f>
        <v>52</v>
      </c>
      <c r="C1854" s="2" t="str">
        <f>UPPER(TEXT(MONTH(CHPP_DELAY[[#This Row],[DATE]])*29,"mmm"))</f>
        <v>JAN</v>
      </c>
      <c r="D1854" s="27">
        <f>YEAR(CHPP_DELAY[[#This Row],[DATE]])</f>
        <v>1900</v>
      </c>
      <c r="E1854" s="11">
        <f>(CHPP_DELAY[[#This Row],[START]]-CHPP_DELAY[[#This Row],[STOP]])*24</f>
        <v>0</v>
      </c>
      <c r="F1854" s="14" t="str" cm="1">
        <f t="array" ref="F1854">_xlfn.IFNA(_xlfn.IFS(CHPP_DELAY[[#This Row],[SCH MTN]]&lt;&gt;"","Scheduled",CHPP_DELAY[[#This Row],[UNSCH MTN]]&lt;&gt;"","Unscheduled"),"")</f>
        <v/>
      </c>
      <c r="G1854" s="26">
        <f>24*(DAY(EOMONTH(CHPP_DELAY[[#This Row],[DATE]],0)))</f>
        <v>744</v>
      </c>
      <c r="H1854" s="14">
        <v>0.85</v>
      </c>
      <c r="I1854" s="14">
        <v>0.9</v>
      </c>
      <c r="J1854" s="14"/>
      <c r="K1854" s="14"/>
      <c r="L1854" s="3"/>
      <c r="M1854" s="6"/>
      <c r="N1854" s="6"/>
      <c r="Q1854" s="19"/>
      <c r="AA1854" t="str" cm="1">
        <f t="array" ref="AA1854">_xlfn.IFS(AND(CHPP_DELAY[[#This Row],[Column1]]="",CHPP_DELAY[[#This Row],[Column2]]=""),"",CHPP_DELAY[[#This Row],[Column1]]&lt;&gt;"",CHPP_DELAY[[#This Row],[Column1]],CHPP_DELAY[[#This Row],[Column2]]&lt;&gt;"",CHPP_DELAY[[#This Row],[Column2]])</f>
        <v/>
      </c>
    </row>
    <row r="1855" spans="2:27" x14ac:dyDescent="0.25">
      <c r="B1855" s="7">
        <f>_xlfn.ISOWEEKNUM(CHPP_DELAY[[#This Row],[DATE]])</f>
        <v>52</v>
      </c>
      <c r="C1855" s="2" t="str">
        <f>UPPER(TEXT(MONTH(CHPP_DELAY[[#This Row],[DATE]])*29,"mmm"))</f>
        <v>JAN</v>
      </c>
      <c r="D1855" s="27">
        <f>YEAR(CHPP_DELAY[[#This Row],[DATE]])</f>
        <v>1900</v>
      </c>
      <c r="E1855" s="11">
        <f>(CHPP_DELAY[[#This Row],[START]]-CHPP_DELAY[[#This Row],[STOP]])*24</f>
        <v>0</v>
      </c>
      <c r="F1855" s="14" t="str" cm="1">
        <f t="array" ref="F1855">_xlfn.IFNA(_xlfn.IFS(CHPP_DELAY[[#This Row],[SCH MTN]]&lt;&gt;"","Scheduled",CHPP_DELAY[[#This Row],[UNSCH MTN]]&lt;&gt;"","Unscheduled"),"")</f>
        <v/>
      </c>
      <c r="G1855" s="26">
        <f>24*(DAY(EOMONTH(CHPP_DELAY[[#This Row],[DATE]],0)))</f>
        <v>744</v>
      </c>
      <c r="H1855" s="14">
        <v>0.85</v>
      </c>
      <c r="I1855" s="14">
        <v>0.9</v>
      </c>
      <c r="J1855" s="14"/>
      <c r="K1855" s="14"/>
      <c r="L1855" s="3"/>
      <c r="M1855" s="6"/>
      <c r="N1855" s="6"/>
      <c r="Q1855" s="19"/>
      <c r="AA1855" t="str" cm="1">
        <f t="array" ref="AA1855">_xlfn.IFS(AND(CHPP_DELAY[[#This Row],[Column1]]="",CHPP_DELAY[[#This Row],[Column2]]=""),"",CHPP_DELAY[[#This Row],[Column1]]&lt;&gt;"",CHPP_DELAY[[#This Row],[Column1]],CHPP_DELAY[[#This Row],[Column2]]&lt;&gt;"",CHPP_DELAY[[#This Row],[Column2]])</f>
        <v/>
      </c>
    </row>
    <row r="1856" spans="2:27" x14ac:dyDescent="0.25">
      <c r="B1856" s="7">
        <f>_xlfn.ISOWEEKNUM(CHPP_DELAY[[#This Row],[DATE]])</f>
        <v>52</v>
      </c>
      <c r="C1856" s="2" t="str">
        <f>UPPER(TEXT(MONTH(CHPP_DELAY[[#This Row],[DATE]])*29,"mmm"))</f>
        <v>JAN</v>
      </c>
      <c r="D1856" s="27">
        <f>YEAR(CHPP_DELAY[[#This Row],[DATE]])</f>
        <v>1900</v>
      </c>
      <c r="E1856" s="11">
        <f>(CHPP_DELAY[[#This Row],[START]]-CHPP_DELAY[[#This Row],[STOP]])*24</f>
        <v>0</v>
      </c>
      <c r="F1856" s="14" t="str" cm="1">
        <f t="array" ref="F1856">_xlfn.IFNA(_xlfn.IFS(CHPP_DELAY[[#This Row],[SCH MTN]]&lt;&gt;"","Scheduled",CHPP_DELAY[[#This Row],[UNSCH MTN]]&lt;&gt;"","Unscheduled"),"")</f>
        <v/>
      </c>
      <c r="G1856" s="26">
        <f>24*(DAY(EOMONTH(CHPP_DELAY[[#This Row],[DATE]],0)))</f>
        <v>744</v>
      </c>
      <c r="H1856" s="14">
        <v>0.85</v>
      </c>
      <c r="I1856" s="14">
        <v>0.9</v>
      </c>
      <c r="J1856" s="14"/>
      <c r="K1856" s="14"/>
      <c r="L1856" s="3"/>
      <c r="M1856" s="6"/>
      <c r="N1856" s="6"/>
      <c r="Q1856" s="19"/>
      <c r="AA1856" t="str" cm="1">
        <f t="array" ref="AA1856">_xlfn.IFS(AND(CHPP_DELAY[[#This Row],[Column1]]="",CHPP_DELAY[[#This Row],[Column2]]=""),"",CHPP_DELAY[[#This Row],[Column1]]&lt;&gt;"",CHPP_DELAY[[#This Row],[Column1]],CHPP_DELAY[[#This Row],[Column2]]&lt;&gt;"",CHPP_DELAY[[#This Row],[Column2]])</f>
        <v/>
      </c>
    </row>
    <row r="1857" spans="2:27" x14ac:dyDescent="0.25">
      <c r="B1857" s="7">
        <f>_xlfn.ISOWEEKNUM(CHPP_DELAY[[#This Row],[DATE]])</f>
        <v>52</v>
      </c>
      <c r="C1857" s="2" t="str">
        <f>UPPER(TEXT(MONTH(CHPP_DELAY[[#This Row],[DATE]])*29,"mmm"))</f>
        <v>JAN</v>
      </c>
      <c r="D1857" s="27">
        <f>YEAR(CHPP_DELAY[[#This Row],[DATE]])</f>
        <v>1900</v>
      </c>
      <c r="E1857" s="11">
        <f>(CHPP_DELAY[[#This Row],[START]]-CHPP_DELAY[[#This Row],[STOP]])*24</f>
        <v>0</v>
      </c>
      <c r="F1857" s="14" t="str" cm="1">
        <f t="array" ref="F1857">_xlfn.IFNA(_xlfn.IFS(CHPP_DELAY[[#This Row],[SCH MTN]]&lt;&gt;"","Scheduled",CHPP_DELAY[[#This Row],[UNSCH MTN]]&lt;&gt;"","Unscheduled"),"")</f>
        <v/>
      </c>
      <c r="G1857" s="26">
        <f>24*(DAY(EOMONTH(CHPP_DELAY[[#This Row],[DATE]],0)))</f>
        <v>744</v>
      </c>
      <c r="H1857" s="14">
        <v>0.85</v>
      </c>
      <c r="I1857" s="14">
        <v>0.9</v>
      </c>
      <c r="J1857" s="14"/>
      <c r="K1857" s="14"/>
      <c r="L1857" s="3"/>
      <c r="M1857" s="6"/>
      <c r="N1857" s="6"/>
      <c r="Q1857" s="19"/>
      <c r="AA1857" t="str" cm="1">
        <f t="array" ref="AA1857">_xlfn.IFS(AND(CHPP_DELAY[[#This Row],[Column1]]="",CHPP_DELAY[[#This Row],[Column2]]=""),"",CHPP_DELAY[[#This Row],[Column1]]&lt;&gt;"",CHPP_DELAY[[#This Row],[Column1]],CHPP_DELAY[[#This Row],[Column2]]&lt;&gt;"",CHPP_DELAY[[#This Row],[Column2]])</f>
        <v/>
      </c>
    </row>
    <row r="1858" spans="2:27" x14ac:dyDescent="0.25">
      <c r="B1858" s="7">
        <f>_xlfn.ISOWEEKNUM(CHPP_DELAY[[#This Row],[DATE]])</f>
        <v>52</v>
      </c>
      <c r="C1858" s="2" t="str">
        <f>UPPER(TEXT(MONTH(CHPP_DELAY[[#This Row],[DATE]])*29,"mmm"))</f>
        <v>JAN</v>
      </c>
      <c r="D1858" s="27">
        <f>YEAR(CHPP_DELAY[[#This Row],[DATE]])</f>
        <v>1900</v>
      </c>
      <c r="E1858" s="11">
        <f>(CHPP_DELAY[[#This Row],[START]]-CHPP_DELAY[[#This Row],[STOP]])*24</f>
        <v>0</v>
      </c>
      <c r="F1858" s="14" t="str" cm="1">
        <f t="array" ref="F1858">_xlfn.IFNA(_xlfn.IFS(CHPP_DELAY[[#This Row],[SCH MTN]]&lt;&gt;"","Scheduled",CHPP_DELAY[[#This Row],[UNSCH MTN]]&lt;&gt;"","Unscheduled"),"")</f>
        <v/>
      </c>
      <c r="G1858" s="26">
        <f>24*(DAY(EOMONTH(CHPP_DELAY[[#This Row],[DATE]],0)))</f>
        <v>744</v>
      </c>
      <c r="H1858" s="14">
        <v>0.85</v>
      </c>
      <c r="I1858" s="14">
        <v>0.9</v>
      </c>
      <c r="J1858" s="14"/>
      <c r="K1858" s="14"/>
      <c r="L1858" s="3"/>
      <c r="M1858" s="6"/>
      <c r="N1858" s="6"/>
      <c r="Q1858" s="19"/>
      <c r="AA1858" t="str" cm="1">
        <f t="array" ref="AA1858">_xlfn.IFS(AND(CHPP_DELAY[[#This Row],[Column1]]="",CHPP_DELAY[[#This Row],[Column2]]=""),"",CHPP_DELAY[[#This Row],[Column1]]&lt;&gt;"",CHPP_DELAY[[#This Row],[Column1]],CHPP_DELAY[[#This Row],[Column2]]&lt;&gt;"",CHPP_DELAY[[#This Row],[Column2]])</f>
        <v/>
      </c>
    </row>
    <row r="1859" spans="2:27" x14ac:dyDescent="0.25">
      <c r="B1859" s="7">
        <f>_xlfn.ISOWEEKNUM(CHPP_DELAY[[#This Row],[DATE]])</f>
        <v>52</v>
      </c>
      <c r="C1859" s="2" t="str">
        <f>UPPER(TEXT(MONTH(CHPP_DELAY[[#This Row],[DATE]])*29,"mmm"))</f>
        <v>JAN</v>
      </c>
      <c r="D1859" s="27">
        <f>YEAR(CHPP_DELAY[[#This Row],[DATE]])</f>
        <v>1900</v>
      </c>
      <c r="E1859" s="11">
        <f>(CHPP_DELAY[[#This Row],[START]]-CHPP_DELAY[[#This Row],[STOP]])*24</f>
        <v>0</v>
      </c>
      <c r="F1859" s="14" t="str" cm="1">
        <f t="array" ref="F1859">_xlfn.IFNA(_xlfn.IFS(CHPP_DELAY[[#This Row],[SCH MTN]]&lt;&gt;"","Scheduled",CHPP_DELAY[[#This Row],[UNSCH MTN]]&lt;&gt;"","Unscheduled"),"")</f>
        <v/>
      </c>
      <c r="G1859" s="26">
        <f>24*(DAY(EOMONTH(CHPP_DELAY[[#This Row],[DATE]],0)))</f>
        <v>744</v>
      </c>
      <c r="H1859" s="14">
        <v>0.85</v>
      </c>
      <c r="I1859" s="14">
        <v>0.9</v>
      </c>
      <c r="J1859" s="14"/>
      <c r="K1859" s="14"/>
      <c r="L1859" s="3"/>
      <c r="M1859" s="6"/>
      <c r="N1859" s="6"/>
      <c r="Q1859" s="19"/>
      <c r="AA1859" t="str" cm="1">
        <f t="array" ref="AA1859">_xlfn.IFS(AND(CHPP_DELAY[[#This Row],[Column1]]="",CHPP_DELAY[[#This Row],[Column2]]=""),"",CHPP_DELAY[[#This Row],[Column1]]&lt;&gt;"",CHPP_DELAY[[#This Row],[Column1]],CHPP_DELAY[[#This Row],[Column2]]&lt;&gt;"",CHPP_DELAY[[#This Row],[Column2]])</f>
        <v/>
      </c>
    </row>
    <row r="1860" spans="2:27" x14ac:dyDescent="0.25">
      <c r="B1860" s="7">
        <f>_xlfn.ISOWEEKNUM(CHPP_DELAY[[#This Row],[DATE]])</f>
        <v>52</v>
      </c>
      <c r="C1860" s="2" t="str">
        <f>UPPER(TEXT(MONTH(CHPP_DELAY[[#This Row],[DATE]])*29,"mmm"))</f>
        <v>JAN</v>
      </c>
      <c r="D1860" s="27">
        <f>YEAR(CHPP_DELAY[[#This Row],[DATE]])</f>
        <v>1900</v>
      </c>
      <c r="E1860" s="11">
        <f>(CHPP_DELAY[[#This Row],[START]]-CHPP_DELAY[[#This Row],[STOP]])*24</f>
        <v>0</v>
      </c>
      <c r="F1860" s="14" t="str" cm="1">
        <f t="array" ref="F1860">_xlfn.IFNA(_xlfn.IFS(CHPP_DELAY[[#This Row],[SCH MTN]]&lt;&gt;"","Scheduled",CHPP_DELAY[[#This Row],[UNSCH MTN]]&lt;&gt;"","Unscheduled"),"")</f>
        <v/>
      </c>
      <c r="G1860" s="26">
        <f>24*(DAY(EOMONTH(CHPP_DELAY[[#This Row],[DATE]],0)))</f>
        <v>744</v>
      </c>
      <c r="H1860" s="14">
        <v>0.85</v>
      </c>
      <c r="I1860" s="14">
        <v>0.9</v>
      </c>
      <c r="J1860" s="14"/>
      <c r="K1860" s="14"/>
      <c r="L1860" s="3"/>
      <c r="M1860" s="6"/>
      <c r="N1860" s="6"/>
      <c r="Q1860" s="19"/>
      <c r="AA1860" t="str" cm="1">
        <f t="array" ref="AA1860">_xlfn.IFS(AND(CHPP_DELAY[[#This Row],[Column1]]="",CHPP_DELAY[[#This Row],[Column2]]=""),"",CHPP_DELAY[[#This Row],[Column1]]&lt;&gt;"",CHPP_DELAY[[#This Row],[Column1]],CHPP_DELAY[[#This Row],[Column2]]&lt;&gt;"",CHPP_DELAY[[#This Row],[Column2]])</f>
        <v/>
      </c>
    </row>
    <row r="1861" spans="2:27" x14ac:dyDescent="0.25">
      <c r="B1861" s="7">
        <f>_xlfn.ISOWEEKNUM(CHPP_DELAY[[#This Row],[DATE]])</f>
        <v>52</v>
      </c>
      <c r="C1861" s="2" t="str">
        <f>UPPER(TEXT(MONTH(CHPP_DELAY[[#This Row],[DATE]])*29,"mmm"))</f>
        <v>JAN</v>
      </c>
      <c r="D1861" s="27">
        <f>YEAR(CHPP_DELAY[[#This Row],[DATE]])</f>
        <v>1900</v>
      </c>
      <c r="E1861" s="11">
        <f>(CHPP_DELAY[[#This Row],[START]]-CHPP_DELAY[[#This Row],[STOP]])*24</f>
        <v>0</v>
      </c>
      <c r="F1861" s="14" t="str" cm="1">
        <f t="array" ref="F1861">_xlfn.IFNA(_xlfn.IFS(CHPP_DELAY[[#This Row],[SCH MTN]]&lt;&gt;"","Scheduled",CHPP_DELAY[[#This Row],[UNSCH MTN]]&lt;&gt;"","Unscheduled"),"")</f>
        <v/>
      </c>
      <c r="G1861" s="26">
        <f>24*(DAY(EOMONTH(CHPP_DELAY[[#This Row],[DATE]],0)))</f>
        <v>744</v>
      </c>
      <c r="H1861" s="14">
        <v>0.85</v>
      </c>
      <c r="I1861" s="14">
        <v>0.9</v>
      </c>
      <c r="J1861" s="14"/>
      <c r="K1861" s="14"/>
      <c r="L1861" s="3"/>
      <c r="M1861" s="6"/>
      <c r="N1861" s="6"/>
      <c r="Q1861" s="19"/>
      <c r="AA1861" t="str" cm="1">
        <f t="array" ref="AA1861">_xlfn.IFS(AND(CHPP_DELAY[[#This Row],[Column1]]="",CHPP_DELAY[[#This Row],[Column2]]=""),"",CHPP_DELAY[[#This Row],[Column1]]&lt;&gt;"",CHPP_DELAY[[#This Row],[Column1]],CHPP_DELAY[[#This Row],[Column2]]&lt;&gt;"",CHPP_DELAY[[#This Row],[Column2]])</f>
        <v/>
      </c>
    </row>
    <row r="1862" spans="2:27" x14ac:dyDescent="0.25">
      <c r="B1862" s="7">
        <f>_xlfn.ISOWEEKNUM(CHPP_DELAY[[#This Row],[DATE]])</f>
        <v>52</v>
      </c>
      <c r="C1862" s="2" t="str">
        <f>UPPER(TEXT(MONTH(CHPP_DELAY[[#This Row],[DATE]])*29,"mmm"))</f>
        <v>JAN</v>
      </c>
      <c r="D1862" s="27">
        <f>YEAR(CHPP_DELAY[[#This Row],[DATE]])</f>
        <v>1900</v>
      </c>
      <c r="E1862" s="11">
        <f>(CHPP_DELAY[[#This Row],[START]]-CHPP_DELAY[[#This Row],[STOP]])*24</f>
        <v>0</v>
      </c>
      <c r="F1862" s="14" t="str" cm="1">
        <f t="array" ref="F1862">_xlfn.IFNA(_xlfn.IFS(CHPP_DELAY[[#This Row],[SCH MTN]]&lt;&gt;"","Scheduled",CHPP_DELAY[[#This Row],[UNSCH MTN]]&lt;&gt;"","Unscheduled"),"")</f>
        <v/>
      </c>
      <c r="G1862" s="26">
        <f>24*(DAY(EOMONTH(CHPP_DELAY[[#This Row],[DATE]],0)))</f>
        <v>744</v>
      </c>
      <c r="H1862" s="14">
        <v>0.85</v>
      </c>
      <c r="I1862" s="14">
        <v>0.9</v>
      </c>
      <c r="J1862" s="14"/>
      <c r="K1862" s="14"/>
      <c r="L1862" s="3"/>
      <c r="M1862" s="6"/>
      <c r="N1862" s="6"/>
      <c r="Q1862" s="19"/>
      <c r="AA1862" t="str" cm="1">
        <f t="array" ref="AA1862">_xlfn.IFS(AND(CHPP_DELAY[[#This Row],[Column1]]="",CHPP_DELAY[[#This Row],[Column2]]=""),"",CHPP_DELAY[[#This Row],[Column1]]&lt;&gt;"",CHPP_DELAY[[#This Row],[Column1]],CHPP_DELAY[[#This Row],[Column2]]&lt;&gt;"",CHPP_DELAY[[#This Row],[Column2]])</f>
        <v/>
      </c>
    </row>
    <row r="1863" spans="2:27" x14ac:dyDescent="0.25">
      <c r="B1863" s="7">
        <f>_xlfn.ISOWEEKNUM(CHPP_DELAY[[#This Row],[DATE]])</f>
        <v>52</v>
      </c>
      <c r="C1863" s="2" t="str">
        <f>UPPER(TEXT(MONTH(CHPP_DELAY[[#This Row],[DATE]])*29,"mmm"))</f>
        <v>JAN</v>
      </c>
      <c r="D1863" s="27">
        <f>YEAR(CHPP_DELAY[[#This Row],[DATE]])</f>
        <v>1900</v>
      </c>
      <c r="E1863" s="11">
        <f>(CHPP_DELAY[[#This Row],[START]]-CHPP_DELAY[[#This Row],[STOP]])*24</f>
        <v>0</v>
      </c>
      <c r="F1863" s="14" t="str" cm="1">
        <f t="array" ref="F1863">_xlfn.IFNA(_xlfn.IFS(CHPP_DELAY[[#This Row],[SCH MTN]]&lt;&gt;"","Scheduled",CHPP_DELAY[[#This Row],[UNSCH MTN]]&lt;&gt;"","Unscheduled"),"")</f>
        <v/>
      </c>
      <c r="G1863" s="26">
        <f>24*(DAY(EOMONTH(CHPP_DELAY[[#This Row],[DATE]],0)))</f>
        <v>744</v>
      </c>
      <c r="H1863" s="14">
        <v>0.85</v>
      </c>
      <c r="I1863" s="14">
        <v>0.9</v>
      </c>
      <c r="J1863" s="14"/>
      <c r="K1863" s="14"/>
      <c r="L1863" s="3"/>
      <c r="M1863" s="6"/>
      <c r="N1863" s="6"/>
      <c r="Q1863" s="19"/>
      <c r="AA1863" t="str" cm="1">
        <f t="array" ref="AA1863">_xlfn.IFS(AND(CHPP_DELAY[[#This Row],[Column1]]="",CHPP_DELAY[[#This Row],[Column2]]=""),"",CHPP_DELAY[[#This Row],[Column1]]&lt;&gt;"",CHPP_DELAY[[#This Row],[Column1]],CHPP_DELAY[[#This Row],[Column2]]&lt;&gt;"",CHPP_DELAY[[#This Row],[Column2]])</f>
        <v/>
      </c>
    </row>
    <row r="1864" spans="2:27" x14ac:dyDescent="0.25">
      <c r="B1864" s="7">
        <f>_xlfn.ISOWEEKNUM(CHPP_DELAY[[#This Row],[DATE]])</f>
        <v>52</v>
      </c>
      <c r="C1864" s="2" t="str">
        <f>UPPER(TEXT(MONTH(CHPP_DELAY[[#This Row],[DATE]])*29,"mmm"))</f>
        <v>JAN</v>
      </c>
      <c r="D1864" s="27">
        <f>YEAR(CHPP_DELAY[[#This Row],[DATE]])</f>
        <v>1900</v>
      </c>
      <c r="E1864" s="11">
        <f>(CHPP_DELAY[[#This Row],[START]]-CHPP_DELAY[[#This Row],[STOP]])*24</f>
        <v>0</v>
      </c>
      <c r="F1864" s="14" t="str" cm="1">
        <f t="array" ref="F1864">_xlfn.IFNA(_xlfn.IFS(CHPP_DELAY[[#This Row],[SCH MTN]]&lt;&gt;"","Scheduled",CHPP_DELAY[[#This Row],[UNSCH MTN]]&lt;&gt;"","Unscheduled"),"")</f>
        <v/>
      </c>
      <c r="G1864" s="26">
        <f>24*(DAY(EOMONTH(CHPP_DELAY[[#This Row],[DATE]],0)))</f>
        <v>744</v>
      </c>
      <c r="H1864" s="14">
        <v>0.85</v>
      </c>
      <c r="I1864" s="14">
        <v>0.9</v>
      </c>
      <c r="J1864" s="14"/>
      <c r="K1864" s="14"/>
      <c r="L1864" s="3"/>
      <c r="M1864" s="6"/>
      <c r="N1864" s="6"/>
      <c r="Q1864" s="19"/>
      <c r="AA1864" t="str" cm="1">
        <f t="array" ref="AA1864">_xlfn.IFS(AND(CHPP_DELAY[[#This Row],[Column1]]="",CHPP_DELAY[[#This Row],[Column2]]=""),"",CHPP_DELAY[[#This Row],[Column1]]&lt;&gt;"",CHPP_DELAY[[#This Row],[Column1]],CHPP_DELAY[[#This Row],[Column2]]&lt;&gt;"",CHPP_DELAY[[#This Row],[Column2]])</f>
        <v/>
      </c>
    </row>
    <row r="1865" spans="2:27" x14ac:dyDescent="0.25">
      <c r="B1865" s="7">
        <f>_xlfn.ISOWEEKNUM(CHPP_DELAY[[#This Row],[DATE]])</f>
        <v>52</v>
      </c>
      <c r="C1865" s="2" t="str">
        <f>UPPER(TEXT(MONTH(CHPP_DELAY[[#This Row],[DATE]])*29,"mmm"))</f>
        <v>JAN</v>
      </c>
      <c r="D1865" s="27">
        <f>YEAR(CHPP_DELAY[[#This Row],[DATE]])</f>
        <v>1900</v>
      </c>
      <c r="E1865" s="11">
        <f>(CHPP_DELAY[[#This Row],[START]]-CHPP_DELAY[[#This Row],[STOP]])*24</f>
        <v>0</v>
      </c>
      <c r="F1865" s="14" t="str" cm="1">
        <f t="array" ref="F1865">_xlfn.IFNA(_xlfn.IFS(CHPP_DELAY[[#This Row],[SCH MTN]]&lt;&gt;"","Scheduled",CHPP_DELAY[[#This Row],[UNSCH MTN]]&lt;&gt;"","Unscheduled"),"")</f>
        <v/>
      </c>
      <c r="G1865" s="26">
        <f>24*(DAY(EOMONTH(CHPP_DELAY[[#This Row],[DATE]],0)))</f>
        <v>744</v>
      </c>
      <c r="H1865" s="14">
        <v>0.85</v>
      </c>
      <c r="I1865" s="14">
        <v>0.9</v>
      </c>
      <c r="J1865" s="14"/>
      <c r="K1865" s="14"/>
      <c r="L1865" s="3"/>
      <c r="M1865" s="6"/>
      <c r="N1865" s="6"/>
      <c r="Q1865" s="19"/>
      <c r="AA1865" t="str" cm="1">
        <f t="array" ref="AA1865">_xlfn.IFS(AND(CHPP_DELAY[[#This Row],[Column1]]="",CHPP_DELAY[[#This Row],[Column2]]=""),"",CHPP_DELAY[[#This Row],[Column1]]&lt;&gt;"",CHPP_DELAY[[#This Row],[Column1]],CHPP_DELAY[[#This Row],[Column2]]&lt;&gt;"",CHPP_DELAY[[#This Row],[Column2]])</f>
        <v/>
      </c>
    </row>
    <row r="1866" spans="2:27" x14ac:dyDescent="0.25">
      <c r="B1866" s="7">
        <f>_xlfn.ISOWEEKNUM(CHPP_DELAY[[#This Row],[DATE]])</f>
        <v>52</v>
      </c>
      <c r="C1866" s="2" t="str">
        <f>UPPER(TEXT(MONTH(CHPP_DELAY[[#This Row],[DATE]])*29,"mmm"))</f>
        <v>JAN</v>
      </c>
      <c r="D1866" s="27">
        <f>YEAR(CHPP_DELAY[[#This Row],[DATE]])</f>
        <v>1900</v>
      </c>
      <c r="E1866" s="11">
        <f>(CHPP_DELAY[[#This Row],[START]]-CHPP_DELAY[[#This Row],[STOP]])*24</f>
        <v>0</v>
      </c>
      <c r="F1866" s="14" t="str" cm="1">
        <f t="array" ref="F1866">_xlfn.IFNA(_xlfn.IFS(CHPP_DELAY[[#This Row],[SCH MTN]]&lt;&gt;"","Scheduled",CHPP_DELAY[[#This Row],[UNSCH MTN]]&lt;&gt;"","Unscheduled"),"")</f>
        <v/>
      </c>
      <c r="G1866" s="26">
        <f>24*(DAY(EOMONTH(CHPP_DELAY[[#This Row],[DATE]],0)))</f>
        <v>744</v>
      </c>
      <c r="H1866" s="14">
        <v>0.85</v>
      </c>
      <c r="I1866" s="14">
        <v>0.9</v>
      </c>
      <c r="J1866" s="14"/>
      <c r="K1866" s="14"/>
      <c r="L1866" s="3"/>
      <c r="M1866" s="6"/>
      <c r="N1866" s="6"/>
      <c r="Q1866" s="19"/>
      <c r="AA1866" t="str" cm="1">
        <f t="array" ref="AA1866">_xlfn.IFS(AND(CHPP_DELAY[[#This Row],[Column1]]="",CHPP_DELAY[[#This Row],[Column2]]=""),"",CHPP_DELAY[[#This Row],[Column1]]&lt;&gt;"",CHPP_DELAY[[#This Row],[Column1]],CHPP_DELAY[[#This Row],[Column2]]&lt;&gt;"",CHPP_DELAY[[#This Row],[Column2]])</f>
        <v/>
      </c>
    </row>
    <row r="1867" spans="2:27" x14ac:dyDescent="0.25">
      <c r="B1867" s="7">
        <f>_xlfn.ISOWEEKNUM(CHPP_DELAY[[#This Row],[DATE]])</f>
        <v>52</v>
      </c>
      <c r="C1867" s="2" t="str">
        <f>UPPER(TEXT(MONTH(CHPP_DELAY[[#This Row],[DATE]])*29,"mmm"))</f>
        <v>JAN</v>
      </c>
      <c r="D1867" s="27">
        <f>YEAR(CHPP_DELAY[[#This Row],[DATE]])</f>
        <v>1900</v>
      </c>
      <c r="E1867" s="11">
        <f>(CHPP_DELAY[[#This Row],[START]]-CHPP_DELAY[[#This Row],[STOP]])*24</f>
        <v>0</v>
      </c>
      <c r="F1867" s="14" t="str" cm="1">
        <f t="array" ref="F1867">_xlfn.IFNA(_xlfn.IFS(CHPP_DELAY[[#This Row],[SCH MTN]]&lt;&gt;"","Scheduled",CHPP_DELAY[[#This Row],[UNSCH MTN]]&lt;&gt;"","Unscheduled"),"")</f>
        <v/>
      </c>
      <c r="G1867" s="26">
        <f>24*(DAY(EOMONTH(CHPP_DELAY[[#This Row],[DATE]],0)))</f>
        <v>744</v>
      </c>
      <c r="H1867" s="14">
        <v>0.85</v>
      </c>
      <c r="I1867" s="14">
        <v>0.9</v>
      </c>
      <c r="J1867" s="14"/>
      <c r="K1867" s="14"/>
      <c r="L1867" s="3"/>
      <c r="M1867" s="6"/>
      <c r="N1867" s="6"/>
      <c r="Q1867" s="19"/>
      <c r="AA1867" t="str" cm="1">
        <f t="array" ref="AA1867">_xlfn.IFS(AND(CHPP_DELAY[[#This Row],[Column1]]="",CHPP_DELAY[[#This Row],[Column2]]=""),"",CHPP_DELAY[[#This Row],[Column1]]&lt;&gt;"",CHPP_DELAY[[#This Row],[Column1]],CHPP_DELAY[[#This Row],[Column2]]&lt;&gt;"",CHPP_DELAY[[#This Row],[Column2]])</f>
        <v/>
      </c>
    </row>
    <row r="1868" spans="2:27" x14ac:dyDescent="0.25">
      <c r="B1868" s="7">
        <f>_xlfn.ISOWEEKNUM(CHPP_DELAY[[#This Row],[DATE]])</f>
        <v>52</v>
      </c>
      <c r="C1868" s="2" t="str">
        <f>UPPER(TEXT(MONTH(CHPP_DELAY[[#This Row],[DATE]])*29,"mmm"))</f>
        <v>JAN</v>
      </c>
      <c r="D1868" s="27">
        <f>YEAR(CHPP_DELAY[[#This Row],[DATE]])</f>
        <v>1900</v>
      </c>
      <c r="E1868" s="11">
        <f>(CHPP_DELAY[[#This Row],[START]]-CHPP_DELAY[[#This Row],[STOP]])*24</f>
        <v>0</v>
      </c>
      <c r="F1868" s="14" t="str" cm="1">
        <f t="array" ref="F1868">_xlfn.IFNA(_xlfn.IFS(CHPP_DELAY[[#This Row],[SCH MTN]]&lt;&gt;"","Scheduled",CHPP_DELAY[[#This Row],[UNSCH MTN]]&lt;&gt;"","Unscheduled"),"")</f>
        <v/>
      </c>
      <c r="G1868" s="26">
        <f>24*(DAY(EOMONTH(CHPP_DELAY[[#This Row],[DATE]],0)))</f>
        <v>744</v>
      </c>
      <c r="H1868" s="14">
        <v>0.85</v>
      </c>
      <c r="I1868" s="14">
        <v>0.9</v>
      </c>
      <c r="J1868" s="14"/>
      <c r="K1868" s="14"/>
      <c r="L1868" s="3"/>
      <c r="M1868" s="6"/>
      <c r="N1868" s="6"/>
      <c r="Q1868" s="19"/>
      <c r="AA1868" t="str" cm="1">
        <f t="array" ref="AA1868">_xlfn.IFS(AND(CHPP_DELAY[[#This Row],[Column1]]="",CHPP_DELAY[[#This Row],[Column2]]=""),"",CHPP_DELAY[[#This Row],[Column1]]&lt;&gt;"",CHPP_DELAY[[#This Row],[Column1]],CHPP_DELAY[[#This Row],[Column2]]&lt;&gt;"",CHPP_DELAY[[#This Row],[Column2]])</f>
        <v/>
      </c>
    </row>
    <row r="1869" spans="2:27" x14ac:dyDescent="0.25">
      <c r="B1869" s="7">
        <f>_xlfn.ISOWEEKNUM(CHPP_DELAY[[#This Row],[DATE]])</f>
        <v>52</v>
      </c>
      <c r="C1869" s="2" t="str">
        <f>UPPER(TEXT(MONTH(CHPP_DELAY[[#This Row],[DATE]])*29,"mmm"))</f>
        <v>JAN</v>
      </c>
      <c r="D1869" s="27">
        <f>YEAR(CHPP_DELAY[[#This Row],[DATE]])</f>
        <v>1900</v>
      </c>
      <c r="E1869" s="11">
        <f>(CHPP_DELAY[[#This Row],[START]]-CHPP_DELAY[[#This Row],[STOP]])*24</f>
        <v>0</v>
      </c>
      <c r="F1869" s="14" t="str" cm="1">
        <f t="array" ref="F1869">_xlfn.IFNA(_xlfn.IFS(CHPP_DELAY[[#This Row],[SCH MTN]]&lt;&gt;"","Scheduled",CHPP_DELAY[[#This Row],[UNSCH MTN]]&lt;&gt;"","Unscheduled"),"")</f>
        <v/>
      </c>
      <c r="G1869" s="26">
        <f>24*(DAY(EOMONTH(CHPP_DELAY[[#This Row],[DATE]],0)))</f>
        <v>744</v>
      </c>
      <c r="H1869" s="14">
        <v>0.85</v>
      </c>
      <c r="I1869" s="14">
        <v>0.9</v>
      </c>
      <c r="J1869" s="14"/>
      <c r="K1869" s="14"/>
      <c r="L1869" s="3"/>
      <c r="M1869" s="6"/>
      <c r="N1869" s="6"/>
      <c r="Q1869" s="19"/>
      <c r="AA1869" t="str" cm="1">
        <f t="array" ref="AA1869">_xlfn.IFS(AND(CHPP_DELAY[[#This Row],[Column1]]="",CHPP_DELAY[[#This Row],[Column2]]=""),"",CHPP_DELAY[[#This Row],[Column1]]&lt;&gt;"",CHPP_DELAY[[#This Row],[Column1]],CHPP_DELAY[[#This Row],[Column2]]&lt;&gt;"",CHPP_DELAY[[#This Row],[Column2]])</f>
        <v/>
      </c>
    </row>
    <row r="1870" spans="2:27" x14ac:dyDescent="0.25">
      <c r="B1870" s="7">
        <f>_xlfn.ISOWEEKNUM(CHPP_DELAY[[#This Row],[DATE]])</f>
        <v>52</v>
      </c>
      <c r="C1870" s="2" t="str">
        <f>UPPER(TEXT(MONTH(CHPP_DELAY[[#This Row],[DATE]])*29,"mmm"))</f>
        <v>JAN</v>
      </c>
      <c r="D1870" s="27">
        <f>YEAR(CHPP_DELAY[[#This Row],[DATE]])</f>
        <v>1900</v>
      </c>
      <c r="E1870" s="11">
        <f>(CHPP_DELAY[[#This Row],[START]]-CHPP_DELAY[[#This Row],[STOP]])*24</f>
        <v>0</v>
      </c>
      <c r="F1870" s="14" t="str" cm="1">
        <f t="array" ref="F1870">_xlfn.IFNA(_xlfn.IFS(CHPP_DELAY[[#This Row],[SCH MTN]]&lt;&gt;"","Scheduled",CHPP_DELAY[[#This Row],[UNSCH MTN]]&lt;&gt;"","Unscheduled"),"")</f>
        <v/>
      </c>
      <c r="G1870" s="26">
        <f>24*(DAY(EOMONTH(CHPP_DELAY[[#This Row],[DATE]],0)))</f>
        <v>744</v>
      </c>
      <c r="H1870" s="14">
        <v>0.85</v>
      </c>
      <c r="I1870" s="14">
        <v>0.9</v>
      </c>
      <c r="J1870" s="14"/>
      <c r="K1870" s="14"/>
      <c r="L1870" s="3"/>
      <c r="M1870" s="6"/>
      <c r="N1870" s="6"/>
      <c r="Q1870" s="19"/>
      <c r="AA1870" t="str" cm="1">
        <f t="array" ref="AA1870">_xlfn.IFS(AND(CHPP_DELAY[[#This Row],[Column1]]="",CHPP_DELAY[[#This Row],[Column2]]=""),"",CHPP_DELAY[[#This Row],[Column1]]&lt;&gt;"",CHPP_DELAY[[#This Row],[Column1]],CHPP_DELAY[[#This Row],[Column2]]&lt;&gt;"",CHPP_DELAY[[#This Row],[Column2]])</f>
        <v/>
      </c>
    </row>
    <row r="1871" spans="2:27" x14ac:dyDescent="0.25">
      <c r="B1871" s="7">
        <f>_xlfn.ISOWEEKNUM(CHPP_DELAY[[#This Row],[DATE]])</f>
        <v>52</v>
      </c>
      <c r="C1871" s="2" t="str">
        <f>UPPER(TEXT(MONTH(CHPP_DELAY[[#This Row],[DATE]])*29,"mmm"))</f>
        <v>JAN</v>
      </c>
      <c r="D1871" s="27">
        <f>YEAR(CHPP_DELAY[[#This Row],[DATE]])</f>
        <v>1900</v>
      </c>
      <c r="E1871" s="11">
        <f>(CHPP_DELAY[[#This Row],[START]]-CHPP_DELAY[[#This Row],[STOP]])*24</f>
        <v>0</v>
      </c>
      <c r="F1871" s="14" t="str" cm="1">
        <f t="array" ref="F1871">_xlfn.IFNA(_xlfn.IFS(CHPP_DELAY[[#This Row],[SCH MTN]]&lt;&gt;"","Scheduled",CHPP_DELAY[[#This Row],[UNSCH MTN]]&lt;&gt;"","Unscheduled"),"")</f>
        <v/>
      </c>
      <c r="G1871" s="26">
        <f>24*(DAY(EOMONTH(CHPP_DELAY[[#This Row],[DATE]],0)))</f>
        <v>744</v>
      </c>
      <c r="H1871" s="14">
        <v>0.85</v>
      </c>
      <c r="I1871" s="14">
        <v>0.9</v>
      </c>
      <c r="J1871" s="14"/>
      <c r="K1871" s="14"/>
      <c r="L1871" s="3"/>
      <c r="M1871" s="6"/>
      <c r="N1871" s="6"/>
      <c r="Q1871" s="19"/>
      <c r="AA1871" t="str" cm="1">
        <f t="array" ref="AA1871">_xlfn.IFS(AND(CHPP_DELAY[[#This Row],[Column1]]="",CHPP_DELAY[[#This Row],[Column2]]=""),"",CHPP_DELAY[[#This Row],[Column1]]&lt;&gt;"",CHPP_DELAY[[#This Row],[Column1]],CHPP_DELAY[[#This Row],[Column2]]&lt;&gt;"",CHPP_DELAY[[#This Row],[Column2]])</f>
        <v/>
      </c>
    </row>
    <row r="1872" spans="2:27" x14ac:dyDescent="0.25">
      <c r="B1872" s="7">
        <f>_xlfn.ISOWEEKNUM(CHPP_DELAY[[#This Row],[DATE]])</f>
        <v>52</v>
      </c>
      <c r="C1872" s="2" t="str">
        <f>UPPER(TEXT(MONTH(CHPP_DELAY[[#This Row],[DATE]])*29,"mmm"))</f>
        <v>JAN</v>
      </c>
      <c r="D1872" s="27">
        <f>YEAR(CHPP_DELAY[[#This Row],[DATE]])</f>
        <v>1900</v>
      </c>
      <c r="E1872" s="11">
        <f>(CHPP_DELAY[[#This Row],[START]]-CHPP_DELAY[[#This Row],[STOP]])*24</f>
        <v>0</v>
      </c>
      <c r="F1872" s="14" t="str" cm="1">
        <f t="array" ref="F1872">_xlfn.IFNA(_xlfn.IFS(CHPP_DELAY[[#This Row],[SCH MTN]]&lt;&gt;"","Scheduled",CHPP_DELAY[[#This Row],[UNSCH MTN]]&lt;&gt;"","Unscheduled"),"")</f>
        <v/>
      </c>
      <c r="G1872" s="26">
        <f>24*(DAY(EOMONTH(CHPP_DELAY[[#This Row],[DATE]],0)))</f>
        <v>744</v>
      </c>
      <c r="H1872" s="14">
        <v>0.85</v>
      </c>
      <c r="I1872" s="14">
        <v>0.9</v>
      </c>
      <c r="J1872" s="14"/>
      <c r="K1872" s="14"/>
      <c r="L1872" s="3"/>
      <c r="M1872" s="6"/>
      <c r="N1872" s="6"/>
      <c r="Q1872" s="19"/>
      <c r="AA1872" t="str" cm="1">
        <f t="array" ref="AA1872">_xlfn.IFS(AND(CHPP_DELAY[[#This Row],[Column1]]="",CHPP_DELAY[[#This Row],[Column2]]=""),"",CHPP_DELAY[[#This Row],[Column1]]&lt;&gt;"",CHPP_DELAY[[#This Row],[Column1]],CHPP_DELAY[[#This Row],[Column2]]&lt;&gt;"",CHPP_DELAY[[#This Row],[Column2]])</f>
        <v/>
      </c>
    </row>
    <row r="1873" spans="2:27" x14ac:dyDescent="0.25">
      <c r="B1873" s="7">
        <f>_xlfn.ISOWEEKNUM(CHPP_DELAY[[#This Row],[DATE]])</f>
        <v>52</v>
      </c>
      <c r="C1873" s="2" t="str">
        <f>UPPER(TEXT(MONTH(CHPP_DELAY[[#This Row],[DATE]])*29,"mmm"))</f>
        <v>JAN</v>
      </c>
      <c r="D1873" s="27">
        <f>YEAR(CHPP_DELAY[[#This Row],[DATE]])</f>
        <v>1900</v>
      </c>
      <c r="E1873" s="11">
        <f>(CHPP_DELAY[[#This Row],[START]]-CHPP_DELAY[[#This Row],[STOP]])*24</f>
        <v>0</v>
      </c>
      <c r="F1873" s="14" t="str" cm="1">
        <f t="array" ref="F1873">_xlfn.IFNA(_xlfn.IFS(CHPP_DELAY[[#This Row],[SCH MTN]]&lt;&gt;"","Scheduled",CHPP_DELAY[[#This Row],[UNSCH MTN]]&lt;&gt;"","Unscheduled"),"")</f>
        <v/>
      </c>
      <c r="G1873" s="26">
        <f>24*(DAY(EOMONTH(CHPP_DELAY[[#This Row],[DATE]],0)))</f>
        <v>744</v>
      </c>
      <c r="H1873" s="14">
        <v>0.85</v>
      </c>
      <c r="I1873" s="14">
        <v>0.9</v>
      </c>
      <c r="J1873" s="14"/>
      <c r="K1873" s="14"/>
      <c r="L1873" s="3"/>
      <c r="M1873" s="6"/>
      <c r="N1873" s="6"/>
      <c r="Q1873" s="19"/>
      <c r="AA1873" t="str" cm="1">
        <f t="array" ref="AA1873">_xlfn.IFS(AND(CHPP_DELAY[[#This Row],[Column1]]="",CHPP_DELAY[[#This Row],[Column2]]=""),"",CHPP_DELAY[[#This Row],[Column1]]&lt;&gt;"",CHPP_DELAY[[#This Row],[Column1]],CHPP_DELAY[[#This Row],[Column2]]&lt;&gt;"",CHPP_DELAY[[#This Row],[Column2]])</f>
        <v/>
      </c>
    </row>
    <row r="1874" spans="2:27" x14ac:dyDescent="0.25">
      <c r="B1874" s="7">
        <f>_xlfn.ISOWEEKNUM(CHPP_DELAY[[#This Row],[DATE]])</f>
        <v>52</v>
      </c>
      <c r="C1874" s="2" t="str">
        <f>UPPER(TEXT(MONTH(CHPP_DELAY[[#This Row],[DATE]])*29,"mmm"))</f>
        <v>JAN</v>
      </c>
      <c r="D1874" s="27">
        <f>YEAR(CHPP_DELAY[[#This Row],[DATE]])</f>
        <v>1900</v>
      </c>
      <c r="E1874" s="11">
        <f>(CHPP_DELAY[[#This Row],[START]]-CHPP_DELAY[[#This Row],[STOP]])*24</f>
        <v>0</v>
      </c>
      <c r="F1874" s="14" t="str" cm="1">
        <f t="array" ref="F1874">_xlfn.IFNA(_xlfn.IFS(CHPP_DELAY[[#This Row],[SCH MTN]]&lt;&gt;"","Scheduled",CHPP_DELAY[[#This Row],[UNSCH MTN]]&lt;&gt;"","Unscheduled"),"")</f>
        <v/>
      </c>
      <c r="G1874" s="26">
        <f>24*(DAY(EOMONTH(CHPP_DELAY[[#This Row],[DATE]],0)))</f>
        <v>744</v>
      </c>
      <c r="H1874" s="14">
        <v>0.85</v>
      </c>
      <c r="I1874" s="14">
        <v>0.9</v>
      </c>
      <c r="J1874" s="14"/>
      <c r="K1874" s="14"/>
      <c r="L1874" s="3"/>
      <c r="M1874" s="6"/>
      <c r="N1874" s="6"/>
      <c r="Q1874" s="19"/>
      <c r="AA1874" t="str" cm="1">
        <f t="array" ref="AA1874">_xlfn.IFS(AND(CHPP_DELAY[[#This Row],[Column1]]="",CHPP_DELAY[[#This Row],[Column2]]=""),"",CHPP_DELAY[[#This Row],[Column1]]&lt;&gt;"",CHPP_DELAY[[#This Row],[Column1]],CHPP_DELAY[[#This Row],[Column2]]&lt;&gt;"",CHPP_DELAY[[#This Row],[Column2]])</f>
        <v/>
      </c>
    </row>
    <row r="1875" spans="2:27" x14ac:dyDescent="0.25">
      <c r="B1875" s="7">
        <f>_xlfn.ISOWEEKNUM(CHPP_DELAY[[#This Row],[DATE]])</f>
        <v>52</v>
      </c>
      <c r="C1875" s="2" t="str">
        <f>UPPER(TEXT(MONTH(CHPP_DELAY[[#This Row],[DATE]])*29,"mmm"))</f>
        <v>JAN</v>
      </c>
      <c r="D1875" s="27">
        <f>YEAR(CHPP_DELAY[[#This Row],[DATE]])</f>
        <v>1900</v>
      </c>
      <c r="E1875" s="11">
        <f>(CHPP_DELAY[[#This Row],[START]]-CHPP_DELAY[[#This Row],[STOP]])*24</f>
        <v>0</v>
      </c>
      <c r="F1875" s="14" t="str" cm="1">
        <f t="array" ref="F1875">_xlfn.IFNA(_xlfn.IFS(CHPP_DELAY[[#This Row],[SCH MTN]]&lt;&gt;"","Scheduled",CHPP_DELAY[[#This Row],[UNSCH MTN]]&lt;&gt;"","Unscheduled"),"")</f>
        <v/>
      </c>
      <c r="G1875" s="26">
        <f>24*(DAY(EOMONTH(CHPP_DELAY[[#This Row],[DATE]],0)))</f>
        <v>744</v>
      </c>
      <c r="H1875" s="14">
        <v>0.85</v>
      </c>
      <c r="I1875" s="14">
        <v>0.9</v>
      </c>
      <c r="J1875" s="14"/>
      <c r="K1875" s="14"/>
      <c r="L1875" s="3"/>
      <c r="M1875" s="6"/>
      <c r="N1875" s="6"/>
      <c r="Q1875" s="19"/>
      <c r="AA1875" t="str" cm="1">
        <f t="array" ref="AA1875">_xlfn.IFS(AND(CHPP_DELAY[[#This Row],[Column1]]="",CHPP_DELAY[[#This Row],[Column2]]=""),"",CHPP_DELAY[[#This Row],[Column1]]&lt;&gt;"",CHPP_DELAY[[#This Row],[Column1]],CHPP_DELAY[[#This Row],[Column2]]&lt;&gt;"",CHPP_DELAY[[#This Row],[Column2]])</f>
        <v/>
      </c>
    </row>
    <row r="1876" spans="2:27" x14ac:dyDescent="0.25">
      <c r="B1876" s="7">
        <f>_xlfn.ISOWEEKNUM(CHPP_DELAY[[#This Row],[DATE]])</f>
        <v>52</v>
      </c>
      <c r="C1876" s="2" t="str">
        <f>UPPER(TEXT(MONTH(CHPP_DELAY[[#This Row],[DATE]])*29,"mmm"))</f>
        <v>JAN</v>
      </c>
      <c r="D1876" s="27">
        <f>YEAR(CHPP_DELAY[[#This Row],[DATE]])</f>
        <v>1900</v>
      </c>
      <c r="E1876" s="11">
        <f>(CHPP_DELAY[[#This Row],[START]]-CHPP_DELAY[[#This Row],[STOP]])*24</f>
        <v>0</v>
      </c>
      <c r="F1876" s="14" t="str" cm="1">
        <f t="array" ref="F1876">_xlfn.IFNA(_xlfn.IFS(CHPP_DELAY[[#This Row],[SCH MTN]]&lt;&gt;"","Scheduled",CHPP_DELAY[[#This Row],[UNSCH MTN]]&lt;&gt;"","Unscheduled"),"")</f>
        <v/>
      </c>
      <c r="G1876" s="26">
        <f>24*(DAY(EOMONTH(CHPP_DELAY[[#This Row],[DATE]],0)))</f>
        <v>744</v>
      </c>
      <c r="H1876" s="14">
        <v>0.85</v>
      </c>
      <c r="I1876" s="14">
        <v>0.9</v>
      </c>
      <c r="J1876" s="14"/>
      <c r="K1876" s="14"/>
      <c r="L1876" s="3"/>
      <c r="M1876" s="6"/>
      <c r="N1876" s="6"/>
      <c r="Q1876" s="19"/>
      <c r="AA1876" t="str" cm="1">
        <f t="array" ref="AA1876">_xlfn.IFS(AND(CHPP_DELAY[[#This Row],[Column1]]="",CHPP_DELAY[[#This Row],[Column2]]=""),"",CHPP_DELAY[[#This Row],[Column1]]&lt;&gt;"",CHPP_DELAY[[#This Row],[Column1]],CHPP_DELAY[[#This Row],[Column2]]&lt;&gt;"",CHPP_DELAY[[#This Row],[Column2]])</f>
        <v/>
      </c>
    </row>
    <row r="1877" spans="2:27" x14ac:dyDescent="0.25">
      <c r="B1877" s="7">
        <f>_xlfn.ISOWEEKNUM(CHPP_DELAY[[#This Row],[DATE]])</f>
        <v>52</v>
      </c>
      <c r="C1877" s="2" t="str">
        <f>UPPER(TEXT(MONTH(CHPP_DELAY[[#This Row],[DATE]])*29,"mmm"))</f>
        <v>JAN</v>
      </c>
      <c r="D1877" s="27">
        <f>YEAR(CHPP_DELAY[[#This Row],[DATE]])</f>
        <v>1900</v>
      </c>
      <c r="E1877" s="11">
        <f>(CHPP_DELAY[[#This Row],[START]]-CHPP_DELAY[[#This Row],[STOP]])*24</f>
        <v>0</v>
      </c>
      <c r="F1877" s="14" t="str" cm="1">
        <f t="array" ref="F1877">_xlfn.IFNA(_xlfn.IFS(CHPP_DELAY[[#This Row],[SCH MTN]]&lt;&gt;"","Scheduled",CHPP_DELAY[[#This Row],[UNSCH MTN]]&lt;&gt;"","Unscheduled"),"")</f>
        <v/>
      </c>
      <c r="G1877" s="26">
        <f>24*(DAY(EOMONTH(CHPP_DELAY[[#This Row],[DATE]],0)))</f>
        <v>744</v>
      </c>
      <c r="H1877" s="14">
        <v>0.85</v>
      </c>
      <c r="I1877" s="14">
        <v>0.9</v>
      </c>
      <c r="J1877" s="14"/>
      <c r="K1877" s="14"/>
      <c r="L1877" s="3"/>
      <c r="M1877" s="6"/>
      <c r="N1877" s="6"/>
      <c r="Q1877" s="19"/>
      <c r="AA1877" t="str" cm="1">
        <f t="array" ref="AA1877">_xlfn.IFS(AND(CHPP_DELAY[[#This Row],[Column1]]="",CHPP_DELAY[[#This Row],[Column2]]=""),"",CHPP_DELAY[[#This Row],[Column1]]&lt;&gt;"",CHPP_DELAY[[#This Row],[Column1]],CHPP_DELAY[[#This Row],[Column2]]&lt;&gt;"",CHPP_DELAY[[#This Row],[Column2]])</f>
        <v/>
      </c>
    </row>
    <row r="1878" spans="2:27" x14ac:dyDescent="0.25">
      <c r="B1878" s="7">
        <f>_xlfn.ISOWEEKNUM(CHPP_DELAY[[#This Row],[DATE]])</f>
        <v>52</v>
      </c>
      <c r="C1878" s="2" t="str">
        <f>UPPER(TEXT(MONTH(CHPP_DELAY[[#This Row],[DATE]])*29,"mmm"))</f>
        <v>JAN</v>
      </c>
      <c r="D1878" s="27">
        <f>YEAR(CHPP_DELAY[[#This Row],[DATE]])</f>
        <v>1900</v>
      </c>
      <c r="E1878" s="11">
        <f>(CHPP_DELAY[[#This Row],[START]]-CHPP_DELAY[[#This Row],[STOP]])*24</f>
        <v>0</v>
      </c>
      <c r="F1878" s="14" t="str" cm="1">
        <f t="array" ref="F1878">_xlfn.IFNA(_xlfn.IFS(CHPP_DELAY[[#This Row],[SCH MTN]]&lt;&gt;"","Scheduled",CHPP_DELAY[[#This Row],[UNSCH MTN]]&lt;&gt;"","Unscheduled"),"")</f>
        <v/>
      </c>
      <c r="G1878" s="26">
        <f>24*(DAY(EOMONTH(CHPP_DELAY[[#This Row],[DATE]],0)))</f>
        <v>744</v>
      </c>
      <c r="H1878" s="14">
        <v>0.85</v>
      </c>
      <c r="I1878" s="14">
        <v>0.9</v>
      </c>
      <c r="J1878" s="14"/>
      <c r="K1878" s="14"/>
      <c r="L1878" s="3"/>
      <c r="M1878" s="6"/>
      <c r="N1878" s="6"/>
      <c r="Q1878" s="19"/>
      <c r="AA1878" t="str" cm="1">
        <f t="array" ref="AA1878">_xlfn.IFS(AND(CHPP_DELAY[[#This Row],[Column1]]="",CHPP_DELAY[[#This Row],[Column2]]=""),"",CHPP_DELAY[[#This Row],[Column1]]&lt;&gt;"",CHPP_DELAY[[#This Row],[Column1]],CHPP_DELAY[[#This Row],[Column2]]&lt;&gt;"",CHPP_DELAY[[#This Row],[Column2]])</f>
        <v/>
      </c>
    </row>
    <row r="1879" spans="2:27" x14ac:dyDescent="0.25">
      <c r="B1879" s="7">
        <f>_xlfn.ISOWEEKNUM(CHPP_DELAY[[#This Row],[DATE]])</f>
        <v>52</v>
      </c>
      <c r="C1879" s="2" t="str">
        <f>UPPER(TEXT(MONTH(CHPP_DELAY[[#This Row],[DATE]])*29,"mmm"))</f>
        <v>JAN</v>
      </c>
      <c r="D1879" s="27">
        <f>YEAR(CHPP_DELAY[[#This Row],[DATE]])</f>
        <v>1900</v>
      </c>
      <c r="E1879" s="11">
        <f>(CHPP_DELAY[[#This Row],[START]]-CHPP_DELAY[[#This Row],[STOP]])*24</f>
        <v>0</v>
      </c>
      <c r="F1879" s="14" t="str" cm="1">
        <f t="array" ref="F1879">_xlfn.IFNA(_xlfn.IFS(CHPP_DELAY[[#This Row],[SCH MTN]]&lt;&gt;"","Scheduled",CHPP_DELAY[[#This Row],[UNSCH MTN]]&lt;&gt;"","Unscheduled"),"")</f>
        <v/>
      </c>
      <c r="G1879" s="26">
        <f>24*(DAY(EOMONTH(CHPP_DELAY[[#This Row],[DATE]],0)))</f>
        <v>744</v>
      </c>
      <c r="H1879" s="14">
        <v>0.85</v>
      </c>
      <c r="I1879" s="14">
        <v>0.9</v>
      </c>
      <c r="J1879" s="14"/>
      <c r="K1879" s="14" t="str">
        <f>CHPP_DELAY[[#This Row],[NOTE]]</f>
        <v/>
      </c>
      <c r="L1879" s="3"/>
      <c r="M1879" s="6"/>
      <c r="N1879" s="6"/>
      <c r="Q1879" s="11"/>
      <c r="AA1879" t="str" cm="1">
        <f t="array" ref="AA1879">_xlfn.IFS(AND(CHPP_DELAY[[#This Row],[Column1]]="",CHPP_DELAY[[#This Row],[Column2]]=""),"",CHPP_DELAY[[#This Row],[Column1]]&lt;&gt;"",CHPP_DELAY[[#This Row],[Column1]],CHPP_DELAY[[#This Row],[Column2]]&lt;&gt;"",CHPP_DELAY[[#This Row],[Column2]])</f>
        <v/>
      </c>
    </row>
    <row r="1880" spans="2:27" x14ac:dyDescent="0.25">
      <c r="B1880" s="7">
        <f>_xlfn.ISOWEEKNUM(CHPP_DELAY[[#This Row],[DATE]])</f>
        <v>52</v>
      </c>
      <c r="C1880" s="2" t="str">
        <f>UPPER(TEXT(MONTH(CHPP_DELAY[[#This Row],[DATE]])*29,"mmm"))</f>
        <v>JAN</v>
      </c>
      <c r="D1880" s="27">
        <f>YEAR(CHPP_DELAY[[#This Row],[DATE]])</f>
        <v>1900</v>
      </c>
      <c r="E1880" s="11">
        <f>(CHPP_DELAY[[#This Row],[START]]-CHPP_DELAY[[#This Row],[STOP]])*24</f>
        <v>0</v>
      </c>
      <c r="F1880" s="14" t="str" cm="1">
        <f t="array" ref="F1880">_xlfn.IFNA(_xlfn.IFS(CHPP_DELAY[[#This Row],[SCH MTN]]&lt;&gt;"","Scheduled",CHPP_DELAY[[#This Row],[UNSCH MTN]]&lt;&gt;"","Unscheduled"),"")</f>
        <v/>
      </c>
      <c r="G1880" s="26">
        <f>24*(DAY(EOMONTH(CHPP_DELAY[[#This Row],[DATE]],0)))</f>
        <v>744</v>
      </c>
      <c r="H1880" s="14">
        <v>0.85</v>
      </c>
      <c r="I1880" s="14">
        <v>0.9</v>
      </c>
      <c r="J1880" s="14"/>
      <c r="K1880" s="14" t="str">
        <f>CHPP_DELAY[[#This Row],[NOTE]]</f>
        <v/>
      </c>
      <c r="L1880" s="3"/>
      <c r="M1880" s="6"/>
      <c r="N1880" s="6"/>
      <c r="Q1880" s="11"/>
      <c r="AA1880" t="str" cm="1">
        <f t="array" ref="AA1880">_xlfn.IFS(AND(CHPP_DELAY[[#This Row],[Column1]]="",CHPP_DELAY[[#This Row],[Column2]]=""),"",CHPP_DELAY[[#This Row],[Column1]]&lt;&gt;"",CHPP_DELAY[[#This Row],[Column1]],CHPP_DELAY[[#This Row],[Column2]]&lt;&gt;"",CHPP_DELAY[[#This Row],[Column2]])</f>
        <v/>
      </c>
    </row>
    <row r="1881" spans="2:27" x14ac:dyDescent="0.25">
      <c r="B1881" s="7">
        <f>_xlfn.ISOWEEKNUM(CHPP_DELAY[[#This Row],[DATE]])</f>
        <v>52</v>
      </c>
      <c r="C1881" s="2" t="str">
        <f>UPPER(TEXT(MONTH(CHPP_DELAY[[#This Row],[DATE]])*29,"mmm"))</f>
        <v>JAN</v>
      </c>
      <c r="D1881" s="27">
        <f>YEAR(CHPP_DELAY[[#This Row],[DATE]])</f>
        <v>1900</v>
      </c>
      <c r="E1881" s="11">
        <f>(CHPP_DELAY[[#This Row],[START]]-CHPP_DELAY[[#This Row],[STOP]])*24</f>
        <v>0</v>
      </c>
      <c r="F1881" s="14" t="str" cm="1">
        <f t="array" ref="F1881">_xlfn.IFNA(_xlfn.IFS(CHPP_DELAY[[#This Row],[SCH MTN]]&lt;&gt;"","Scheduled",CHPP_DELAY[[#This Row],[UNSCH MTN]]&lt;&gt;"","Unscheduled"),"")</f>
        <v/>
      </c>
      <c r="G1881" s="26">
        <f>24*(DAY(EOMONTH(CHPP_DELAY[[#This Row],[DATE]],0)))</f>
        <v>744</v>
      </c>
      <c r="H1881" s="14">
        <v>0.85</v>
      </c>
      <c r="I1881" s="14">
        <v>0.9</v>
      </c>
      <c r="J1881" s="14"/>
      <c r="K1881" s="14" t="str">
        <f>CHPP_DELAY[[#This Row],[NOTE]]</f>
        <v/>
      </c>
      <c r="L1881" s="3"/>
      <c r="M1881" s="6"/>
      <c r="N1881" s="6"/>
      <c r="Q1881" s="11"/>
      <c r="AA1881" t="str" cm="1">
        <f t="array" ref="AA1881">_xlfn.IFS(AND(CHPP_DELAY[[#This Row],[Column1]]="",CHPP_DELAY[[#This Row],[Column2]]=""),"",CHPP_DELAY[[#This Row],[Column1]]&lt;&gt;"",CHPP_DELAY[[#This Row],[Column1]],CHPP_DELAY[[#This Row],[Column2]]&lt;&gt;"",CHPP_DELAY[[#This Row],[Column2]])</f>
        <v/>
      </c>
    </row>
    <row r="1882" spans="2:27" x14ac:dyDescent="0.25">
      <c r="B1882" s="7">
        <f>_xlfn.ISOWEEKNUM(CHPP_DELAY[[#This Row],[DATE]])</f>
        <v>52</v>
      </c>
      <c r="C1882" s="2" t="str">
        <f>UPPER(TEXT(MONTH(CHPP_DELAY[[#This Row],[DATE]])*29,"mmm"))</f>
        <v>JAN</v>
      </c>
      <c r="D1882" s="27">
        <f>YEAR(CHPP_DELAY[[#This Row],[DATE]])</f>
        <v>1900</v>
      </c>
      <c r="E1882" s="11">
        <f>(CHPP_DELAY[[#This Row],[START]]-CHPP_DELAY[[#This Row],[STOP]])*24</f>
        <v>0</v>
      </c>
      <c r="F1882" s="14" t="str" cm="1">
        <f t="array" ref="F1882">_xlfn.IFNA(_xlfn.IFS(CHPP_DELAY[[#This Row],[SCH MTN]]&lt;&gt;"","Scheduled",CHPP_DELAY[[#This Row],[UNSCH MTN]]&lt;&gt;"","Unscheduled"),"")</f>
        <v/>
      </c>
      <c r="G1882" s="26">
        <f>24*(DAY(EOMONTH(CHPP_DELAY[[#This Row],[DATE]],0)))</f>
        <v>744</v>
      </c>
      <c r="H1882" s="14">
        <v>0.85</v>
      </c>
      <c r="I1882" s="14">
        <v>0.9</v>
      </c>
      <c r="J1882" s="14"/>
      <c r="K1882" s="14" t="str">
        <f>CHPP_DELAY[[#This Row],[NOTE]]</f>
        <v/>
      </c>
      <c r="L1882" s="3"/>
      <c r="M1882" s="6"/>
      <c r="N1882" s="6"/>
      <c r="Q1882" s="11"/>
      <c r="AA1882" t="str" cm="1">
        <f t="array" ref="AA1882">_xlfn.IFS(AND(CHPP_DELAY[[#This Row],[Column1]]="",CHPP_DELAY[[#This Row],[Column2]]=""),"",CHPP_DELAY[[#This Row],[Column1]]&lt;&gt;"",CHPP_DELAY[[#This Row],[Column1]],CHPP_DELAY[[#This Row],[Column2]]&lt;&gt;"",CHPP_DELAY[[#This Row],[Column2]])</f>
        <v/>
      </c>
    </row>
    <row r="1883" spans="2:27" x14ac:dyDescent="0.25">
      <c r="B1883" s="7">
        <f>_xlfn.ISOWEEKNUM(CHPP_DELAY[[#This Row],[DATE]])</f>
        <v>52</v>
      </c>
      <c r="C1883" s="2" t="str">
        <f>UPPER(TEXT(MONTH(CHPP_DELAY[[#This Row],[DATE]])*29,"mmm"))</f>
        <v>JAN</v>
      </c>
      <c r="D1883" s="27">
        <f>YEAR(CHPP_DELAY[[#This Row],[DATE]])</f>
        <v>1900</v>
      </c>
      <c r="E1883" s="11">
        <f>(CHPP_DELAY[[#This Row],[START]]-CHPP_DELAY[[#This Row],[STOP]])*24</f>
        <v>0</v>
      </c>
      <c r="F1883" s="14" t="str" cm="1">
        <f t="array" ref="F1883">_xlfn.IFNA(_xlfn.IFS(CHPP_DELAY[[#This Row],[SCH MTN]]&lt;&gt;"","Scheduled",CHPP_DELAY[[#This Row],[UNSCH MTN]]&lt;&gt;"","Unscheduled"),"")</f>
        <v/>
      </c>
      <c r="G1883" s="26">
        <f>24*(DAY(EOMONTH(CHPP_DELAY[[#This Row],[DATE]],0)))</f>
        <v>744</v>
      </c>
      <c r="H1883" s="14">
        <v>0.85</v>
      </c>
      <c r="I1883" s="14">
        <v>0.9</v>
      </c>
      <c r="J1883" s="14"/>
      <c r="K1883" s="14" t="str">
        <f>CHPP_DELAY[[#This Row],[NOTE]]</f>
        <v/>
      </c>
      <c r="L1883" s="3"/>
      <c r="M1883" s="6"/>
      <c r="N1883" s="6"/>
      <c r="Q1883" s="11"/>
      <c r="AA1883" t="str" cm="1">
        <f t="array" ref="AA1883">_xlfn.IFS(AND(CHPP_DELAY[[#This Row],[Column1]]="",CHPP_DELAY[[#This Row],[Column2]]=""),"",CHPP_DELAY[[#This Row],[Column1]]&lt;&gt;"",CHPP_DELAY[[#This Row],[Column1]],CHPP_DELAY[[#This Row],[Column2]]&lt;&gt;"",CHPP_DELAY[[#This Row],[Column2]])</f>
        <v/>
      </c>
    </row>
    <row r="1884" spans="2:27" x14ac:dyDescent="0.25">
      <c r="B1884" s="7">
        <f>_xlfn.ISOWEEKNUM(CHPP_DELAY[[#This Row],[DATE]])</f>
        <v>52</v>
      </c>
      <c r="C1884" s="2" t="str">
        <f>UPPER(TEXT(MONTH(CHPP_DELAY[[#This Row],[DATE]])*29,"mmm"))</f>
        <v>JAN</v>
      </c>
      <c r="D1884" s="27">
        <f>YEAR(CHPP_DELAY[[#This Row],[DATE]])</f>
        <v>1900</v>
      </c>
      <c r="E1884" s="11">
        <f>(CHPP_DELAY[[#This Row],[START]]-CHPP_DELAY[[#This Row],[STOP]])*24</f>
        <v>0</v>
      </c>
      <c r="F1884" s="14" t="str" cm="1">
        <f t="array" ref="F1884">_xlfn.IFNA(_xlfn.IFS(CHPP_DELAY[[#This Row],[SCH MTN]]&lt;&gt;"","Scheduled",CHPP_DELAY[[#This Row],[UNSCH MTN]]&lt;&gt;"","Unscheduled"),"")</f>
        <v/>
      </c>
      <c r="G1884" s="26">
        <f>24*(DAY(EOMONTH(CHPP_DELAY[[#This Row],[DATE]],0)))</f>
        <v>744</v>
      </c>
      <c r="H1884" s="14">
        <v>0.85</v>
      </c>
      <c r="I1884" s="14">
        <v>0.9</v>
      </c>
      <c r="J1884" s="14"/>
      <c r="K1884" s="14" t="str">
        <f>CHPP_DELAY[[#This Row],[NOTE]]</f>
        <v/>
      </c>
      <c r="L1884" s="3"/>
      <c r="M1884" s="6"/>
      <c r="N1884" s="6"/>
      <c r="Q1884" s="11"/>
      <c r="AA1884" t="str" cm="1">
        <f t="array" ref="AA1884">_xlfn.IFS(AND(CHPP_DELAY[[#This Row],[Column1]]="",CHPP_DELAY[[#This Row],[Column2]]=""),"",CHPP_DELAY[[#This Row],[Column1]]&lt;&gt;"",CHPP_DELAY[[#This Row],[Column1]],CHPP_DELAY[[#This Row],[Column2]]&lt;&gt;"",CHPP_DELAY[[#This Row],[Column2]])</f>
        <v/>
      </c>
    </row>
    <row r="1885" spans="2:27" x14ac:dyDescent="0.25">
      <c r="B1885" s="7">
        <f>_xlfn.ISOWEEKNUM(CHPP_DELAY[[#This Row],[DATE]])</f>
        <v>52</v>
      </c>
      <c r="C1885" s="2" t="str">
        <f>UPPER(TEXT(MONTH(CHPP_DELAY[[#This Row],[DATE]])*29,"mmm"))</f>
        <v>JAN</v>
      </c>
      <c r="D1885" s="27">
        <f>YEAR(CHPP_DELAY[[#This Row],[DATE]])</f>
        <v>1900</v>
      </c>
      <c r="E1885" s="11">
        <f>(CHPP_DELAY[[#This Row],[START]]-CHPP_DELAY[[#This Row],[STOP]])*24</f>
        <v>0</v>
      </c>
      <c r="F1885" s="14" t="str" cm="1">
        <f t="array" ref="F1885">_xlfn.IFNA(_xlfn.IFS(CHPP_DELAY[[#This Row],[SCH MTN]]&lt;&gt;"","Scheduled",CHPP_DELAY[[#This Row],[UNSCH MTN]]&lt;&gt;"","Unscheduled"),"")</f>
        <v/>
      </c>
      <c r="G1885" s="26">
        <f>24*(DAY(EOMONTH(CHPP_DELAY[[#This Row],[DATE]],0)))</f>
        <v>744</v>
      </c>
      <c r="H1885" s="14">
        <v>0.85</v>
      </c>
      <c r="I1885" s="14">
        <v>0.9</v>
      </c>
      <c r="J1885" s="14"/>
      <c r="K1885" s="14" t="str">
        <f>CHPP_DELAY[[#This Row],[NOTE]]</f>
        <v/>
      </c>
      <c r="L1885" s="3"/>
      <c r="M1885" s="6"/>
      <c r="N1885" s="6"/>
      <c r="Q1885" s="11"/>
      <c r="AA1885" t="str" cm="1">
        <f t="array" ref="AA1885">_xlfn.IFS(AND(CHPP_DELAY[[#This Row],[Column1]]="",CHPP_DELAY[[#This Row],[Column2]]=""),"",CHPP_DELAY[[#This Row],[Column1]]&lt;&gt;"",CHPP_DELAY[[#This Row],[Column1]],CHPP_DELAY[[#This Row],[Column2]]&lt;&gt;"",CHPP_DELAY[[#This Row],[Column2]])</f>
        <v/>
      </c>
    </row>
    <row r="1886" spans="2:27" x14ac:dyDescent="0.25">
      <c r="B1886" s="7">
        <f>_xlfn.ISOWEEKNUM(CHPP_DELAY[[#This Row],[DATE]])</f>
        <v>52</v>
      </c>
      <c r="C1886" s="2" t="str">
        <f>UPPER(TEXT(MONTH(CHPP_DELAY[[#This Row],[DATE]])*29,"mmm"))</f>
        <v>JAN</v>
      </c>
      <c r="D1886" s="27">
        <f>YEAR(CHPP_DELAY[[#This Row],[DATE]])</f>
        <v>1900</v>
      </c>
      <c r="E1886" s="11">
        <f>(CHPP_DELAY[[#This Row],[START]]-CHPP_DELAY[[#This Row],[STOP]])*24</f>
        <v>0</v>
      </c>
      <c r="F1886" s="14" t="str" cm="1">
        <f t="array" ref="F1886">_xlfn.IFNA(_xlfn.IFS(CHPP_DELAY[[#This Row],[SCH MTN]]&lt;&gt;"","Scheduled",CHPP_DELAY[[#This Row],[UNSCH MTN]]&lt;&gt;"","Unscheduled"),"")</f>
        <v/>
      </c>
      <c r="G1886" s="26">
        <f>24*(DAY(EOMONTH(CHPP_DELAY[[#This Row],[DATE]],0)))</f>
        <v>744</v>
      </c>
      <c r="H1886" s="14">
        <v>0.85</v>
      </c>
      <c r="I1886" s="14">
        <v>0.9</v>
      </c>
      <c r="J1886" s="14"/>
      <c r="K1886" s="14" t="str">
        <f>CHPP_DELAY[[#This Row],[NOTE]]</f>
        <v/>
      </c>
      <c r="L1886" s="3"/>
      <c r="M1886" s="6"/>
      <c r="N1886" s="6"/>
      <c r="Q1886" s="11"/>
      <c r="AA1886" t="str" cm="1">
        <f t="array" ref="AA1886">_xlfn.IFS(AND(CHPP_DELAY[[#This Row],[Column1]]="",CHPP_DELAY[[#This Row],[Column2]]=""),"",CHPP_DELAY[[#This Row],[Column1]]&lt;&gt;"",CHPP_DELAY[[#This Row],[Column1]],CHPP_DELAY[[#This Row],[Column2]]&lt;&gt;"",CHPP_DELAY[[#This Row],[Column2]])</f>
        <v/>
      </c>
    </row>
    <row r="1887" spans="2:27" x14ac:dyDescent="0.25">
      <c r="B1887" s="7">
        <f>_xlfn.ISOWEEKNUM(CHPP_DELAY[[#This Row],[DATE]])</f>
        <v>52</v>
      </c>
      <c r="C1887" s="2" t="str">
        <f>UPPER(TEXT(MONTH(CHPP_DELAY[[#This Row],[DATE]])*29,"mmm"))</f>
        <v>JAN</v>
      </c>
      <c r="D1887" s="27">
        <f>YEAR(CHPP_DELAY[[#This Row],[DATE]])</f>
        <v>1900</v>
      </c>
      <c r="E1887" s="11">
        <f>(CHPP_DELAY[[#This Row],[START]]-CHPP_DELAY[[#This Row],[STOP]])*24</f>
        <v>0</v>
      </c>
      <c r="F1887" s="14" t="str" cm="1">
        <f t="array" ref="F1887">_xlfn.IFNA(_xlfn.IFS(CHPP_DELAY[[#This Row],[SCH MTN]]&lt;&gt;"","Scheduled",CHPP_DELAY[[#This Row],[UNSCH MTN]]&lt;&gt;"","Unscheduled"),"")</f>
        <v/>
      </c>
      <c r="G1887" s="26">
        <f>24*(DAY(EOMONTH(CHPP_DELAY[[#This Row],[DATE]],0)))</f>
        <v>744</v>
      </c>
      <c r="H1887" s="14">
        <v>0.85</v>
      </c>
      <c r="I1887" s="14">
        <v>0.9</v>
      </c>
      <c r="J1887" s="14"/>
      <c r="K1887" s="14" t="str">
        <f>CHPP_DELAY[[#This Row],[NOTE]]</f>
        <v/>
      </c>
      <c r="L1887" s="3"/>
      <c r="M1887" s="6"/>
      <c r="N1887" s="6"/>
      <c r="Q1887" s="11"/>
      <c r="AA1887" t="str" cm="1">
        <f t="array" ref="AA1887">_xlfn.IFS(AND(CHPP_DELAY[[#This Row],[Column1]]="",CHPP_DELAY[[#This Row],[Column2]]=""),"",CHPP_DELAY[[#This Row],[Column1]]&lt;&gt;"",CHPP_DELAY[[#This Row],[Column1]],CHPP_DELAY[[#This Row],[Column2]]&lt;&gt;"",CHPP_DELAY[[#This Row],[Column2]])</f>
        <v/>
      </c>
    </row>
    <row r="1888" spans="2:27" x14ac:dyDescent="0.25">
      <c r="B1888" s="7">
        <f>_xlfn.ISOWEEKNUM(CHPP_DELAY[[#This Row],[DATE]])</f>
        <v>52</v>
      </c>
      <c r="C1888" s="2" t="str">
        <f>UPPER(TEXT(MONTH(CHPP_DELAY[[#This Row],[DATE]])*29,"mmm"))</f>
        <v>JAN</v>
      </c>
      <c r="D1888" s="27">
        <f>YEAR(CHPP_DELAY[[#This Row],[DATE]])</f>
        <v>1900</v>
      </c>
      <c r="E1888" s="11">
        <f>(CHPP_DELAY[[#This Row],[START]]-CHPP_DELAY[[#This Row],[STOP]])*24</f>
        <v>0</v>
      </c>
      <c r="F1888" s="14" t="str" cm="1">
        <f t="array" ref="F1888">_xlfn.IFNA(_xlfn.IFS(CHPP_DELAY[[#This Row],[SCH MTN]]&lt;&gt;"","Scheduled",CHPP_DELAY[[#This Row],[UNSCH MTN]]&lt;&gt;"","Unscheduled"),"")</f>
        <v/>
      </c>
      <c r="G1888" s="26">
        <f>24*(DAY(EOMONTH(CHPP_DELAY[[#This Row],[DATE]],0)))</f>
        <v>744</v>
      </c>
      <c r="H1888" s="14">
        <v>0.85</v>
      </c>
      <c r="I1888" s="14">
        <v>0.9</v>
      </c>
      <c r="J1888" s="14"/>
      <c r="K1888" s="14" t="str">
        <f>CHPP_DELAY[[#This Row],[NOTE]]</f>
        <v/>
      </c>
      <c r="L1888" s="3"/>
      <c r="M1888" s="6"/>
      <c r="N1888" s="6"/>
      <c r="Q1888" s="11"/>
      <c r="AA1888" t="str" cm="1">
        <f t="array" ref="AA1888">_xlfn.IFS(AND(CHPP_DELAY[[#This Row],[Column1]]="",CHPP_DELAY[[#This Row],[Column2]]=""),"",CHPP_DELAY[[#This Row],[Column1]]&lt;&gt;"",CHPP_DELAY[[#This Row],[Column1]],CHPP_DELAY[[#This Row],[Column2]]&lt;&gt;"",CHPP_DELAY[[#This Row],[Column2]])</f>
        <v/>
      </c>
    </row>
    <row r="1889" spans="2:27" x14ac:dyDescent="0.25">
      <c r="B1889" s="7">
        <f>_xlfn.ISOWEEKNUM(CHPP_DELAY[[#This Row],[DATE]])</f>
        <v>52</v>
      </c>
      <c r="C1889" s="2" t="str">
        <f>UPPER(TEXT(MONTH(CHPP_DELAY[[#This Row],[DATE]])*29,"mmm"))</f>
        <v>JAN</v>
      </c>
      <c r="D1889" s="27">
        <f>YEAR(CHPP_DELAY[[#This Row],[DATE]])</f>
        <v>1900</v>
      </c>
      <c r="E1889" s="11">
        <f>(CHPP_DELAY[[#This Row],[START]]-CHPP_DELAY[[#This Row],[STOP]])*24</f>
        <v>0</v>
      </c>
      <c r="F1889" s="14" t="str" cm="1">
        <f t="array" ref="F1889">_xlfn.IFNA(_xlfn.IFS(CHPP_DELAY[[#This Row],[SCH MTN]]&lt;&gt;"","Scheduled",CHPP_DELAY[[#This Row],[UNSCH MTN]]&lt;&gt;"","Unscheduled"),"")</f>
        <v/>
      </c>
      <c r="G1889" s="26">
        <f>24*(DAY(EOMONTH(CHPP_DELAY[[#This Row],[DATE]],0)))</f>
        <v>744</v>
      </c>
      <c r="H1889" s="14">
        <v>0.85</v>
      </c>
      <c r="I1889" s="14">
        <v>0.9</v>
      </c>
      <c r="J1889" s="14"/>
      <c r="K1889" s="14" t="str">
        <f>CHPP_DELAY[[#This Row],[NOTE]]</f>
        <v/>
      </c>
      <c r="L1889" s="3"/>
      <c r="M1889" s="6"/>
      <c r="N1889" s="6"/>
      <c r="Q1889" s="11"/>
      <c r="AA1889" t="str" cm="1">
        <f t="array" ref="AA1889">_xlfn.IFS(AND(CHPP_DELAY[[#This Row],[Column1]]="",CHPP_DELAY[[#This Row],[Column2]]=""),"",CHPP_DELAY[[#This Row],[Column1]]&lt;&gt;"",CHPP_DELAY[[#This Row],[Column1]],CHPP_DELAY[[#This Row],[Column2]]&lt;&gt;"",CHPP_DELAY[[#This Row],[Column2]])</f>
        <v/>
      </c>
    </row>
    <row r="1890" spans="2:27" x14ac:dyDescent="0.25">
      <c r="B1890" s="7">
        <f>_xlfn.ISOWEEKNUM(CHPP_DELAY[[#This Row],[DATE]])</f>
        <v>52</v>
      </c>
      <c r="C1890" s="2" t="str">
        <f>UPPER(TEXT(MONTH(CHPP_DELAY[[#This Row],[DATE]])*29,"mmm"))</f>
        <v>JAN</v>
      </c>
      <c r="D1890" s="27">
        <f>YEAR(CHPP_DELAY[[#This Row],[DATE]])</f>
        <v>1900</v>
      </c>
      <c r="E1890" s="11">
        <f>(CHPP_DELAY[[#This Row],[START]]-CHPP_DELAY[[#This Row],[STOP]])*24</f>
        <v>0</v>
      </c>
      <c r="F1890" s="14" t="str" cm="1">
        <f t="array" ref="F1890">_xlfn.IFNA(_xlfn.IFS(CHPP_DELAY[[#This Row],[SCH MTN]]&lt;&gt;"","Scheduled",CHPP_DELAY[[#This Row],[UNSCH MTN]]&lt;&gt;"","Unscheduled"),"")</f>
        <v/>
      </c>
      <c r="G1890" s="26">
        <f>24*(DAY(EOMONTH(CHPP_DELAY[[#This Row],[DATE]],0)))</f>
        <v>744</v>
      </c>
      <c r="H1890" s="14">
        <v>0.85</v>
      </c>
      <c r="I1890" s="14">
        <v>0.9</v>
      </c>
      <c r="J1890" s="14"/>
      <c r="K1890" s="14" t="str">
        <f>CHPP_DELAY[[#This Row],[NOTE]]</f>
        <v/>
      </c>
      <c r="L1890" s="3"/>
      <c r="M1890" s="6"/>
      <c r="N1890" s="6"/>
      <c r="Q1890" s="11"/>
      <c r="AA1890" t="str" cm="1">
        <f t="array" ref="AA1890">_xlfn.IFS(AND(CHPP_DELAY[[#This Row],[Column1]]="",CHPP_DELAY[[#This Row],[Column2]]=""),"",CHPP_DELAY[[#This Row],[Column1]]&lt;&gt;"",CHPP_DELAY[[#This Row],[Column1]],CHPP_DELAY[[#This Row],[Column2]]&lt;&gt;"",CHPP_DELAY[[#This Row],[Column2]])</f>
        <v/>
      </c>
    </row>
    <row r="1891" spans="2:27" x14ac:dyDescent="0.25">
      <c r="B1891" s="7">
        <f>_xlfn.ISOWEEKNUM(CHPP_DELAY[[#This Row],[DATE]])</f>
        <v>52</v>
      </c>
      <c r="C1891" s="2" t="str">
        <f>UPPER(TEXT(MONTH(CHPP_DELAY[[#This Row],[DATE]])*29,"mmm"))</f>
        <v>JAN</v>
      </c>
      <c r="D1891" s="27">
        <f>YEAR(CHPP_DELAY[[#This Row],[DATE]])</f>
        <v>1900</v>
      </c>
      <c r="E1891" s="11">
        <f>(CHPP_DELAY[[#This Row],[START]]-CHPP_DELAY[[#This Row],[STOP]])*24</f>
        <v>0</v>
      </c>
      <c r="F1891" s="14" t="str" cm="1">
        <f t="array" ref="F1891">_xlfn.IFNA(_xlfn.IFS(CHPP_DELAY[[#This Row],[SCH MTN]]&lt;&gt;"","Scheduled",CHPP_DELAY[[#This Row],[UNSCH MTN]]&lt;&gt;"","Unscheduled"),"")</f>
        <v/>
      </c>
      <c r="G1891" s="26">
        <f>24*(DAY(EOMONTH(CHPP_DELAY[[#This Row],[DATE]],0)))</f>
        <v>744</v>
      </c>
      <c r="H1891" s="14">
        <v>0.85</v>
      </c>
      <c r="I1891" s="14">
        <v>0.9</v>
      </c>
      <c r="J1891" s="14"/>
      <c r="K1891" s="14" t="str">
        <f>CHPP_DELAY[[#This Row],[NOTE]]</f>
        <v/>
      </c>
      <c r="L1891" s="3"/>
      <c r="M1891" s="6"/>
      <c r="N1891" s="6"/>
      <c r="Q1891" s="11"/>
      <c r="AA1891" t="str" cm="1">
        <f t="array" ref="AA1891">_xlfn.IFS(AND(CHPP_DELAY[[#This Row],[Column1]]="",CHPP_DELAY[[#This Row],[Column2]]=""),"",CHPP_DELAY[[#This Row],[Column1]]&lt;&gt;"",CHPP_DELAY[[#This Row],[Column1]],CHPP_DELAY[[#This Row],[Column2]]&lt;&gt;"",CHPP_DELAY[[#This Row],[Column2]])</f>
        <v/>
      </c>
    </row>
    <row r="1892" spans="2:27" x14ac:dyDescent="0.25">
      <c r="B1892" s="7">
        <f>_xlfn.ISOWEEKNUM(CHPP_DELAY[[#This Row],[DATE]])</f>
        <v>52</v>
      </c>
      <c r="C1892" s="2" t="str">
        <f>UPPER(TEXT(MONTH(CHPP_DELAY[[#This Row],[DATE]])*29,"mmm"))</f>
        <v>JAN</v>
      </c>
      <c r="D1892" s="27">
        <f>YEAR(CHPP_DELAY[[#This Row],[DATE]])</f>
        <v>1900</v>
      </c>
      <c r="E1892" s="11">
        <f>(CHPP_DELAY[[#This Row],[START]]-CHPP_DELAY[[#This Row],[STOP]])*24</f>
        <v>0</v>
      </c>
      <c r="F1892" s="14" t="str" cm="1">
        <f t="array" ref="F1892">_xlfn.IFNA(_xlfn.IFS(CHPP_DELAY[[#This Row],[SCH MTN]]&lt;&gt;"","Scheduled",CHPP_DELAY[[#This Row],[UNSCH MTN]]&lt;&gt;"","Unscheduled"),"")</f>
        <v/>
      </c>
      <c r="G1892" s="26">
        <f>24*(DAY(EOMONTH(CHPP_DELAY[[#This Row],[DATE]],0)))</f>
        <v>744</v>
      </c>
      <c r="H1892" s="14">
        <v>0.85</v>
      </c>
      <c r="I1892" s="14">
        <v>0.9</v>
      </c>
      <c r="J1892" s="14"/>
      <c r="K1892" s="14" t="str">
        <f>CHPP_DELAY[[#This Row],[NOTE]]</f>
        <v/>
      </c>
      <c r="L1892" s="3"/>
      <c r="M1892" s="6"/>
      <c r="N1892" s="6"/>
      <c r="Q1892" s="11"/>
      <c r="AA1892" t="str" cm="1">
        <f t="array" ref="AA1892">_xlfn.IFS(AND(CHPP_DELAY[[#This Row],[Column1]]="",CHPP_DELAY[[#This Row],[Column2]]=""),"",CHPP_DELAY[[#This Row],[Column1]]&lt;&gt;"",CHPP_DELAY[[#This Row],[Column1]],CHPP_DELAY[[#This Row],[Column2]]&lt;&gt;"",CHPP_DELAY[[#This Row],[Column2]])</f>
        <v/>
      </c>
    </row>
    <row r="1893" spans="2:27" x14ac:dyDescent="0.25">
      <c r="B1893" s="7">
        <f>_xlfn.ISOWEEKNUM(CHPP_DELAY[[#This Row],[DATE]])</f>
        <v>52</v>
      </c>
      <c r="C1893" s="2" t="str">
        <f>UPPER(TEXT(MONTH(CHPP_DELAY[[#This Row],[DATE]])*29,"mmm"))</f>
        <v>JAN</v>
      </c>
      <c r="D1893" s="27">
        <f>YEAR(CHPP_DELAY[[#This Row],[DATE]])</f>
        <v>1900</v>
      </c>
      <c r="E1893" s="11">
        <f>(CHPP_DELAY[[#This Row],[START]]-CHPP_DELAY[[#This Row],[STOP]])*24</f>
        <v>0</v>
      </c>
      <c r="F1893" s="14" t="str" cm="1">
        <f t="array" ref="F1893">_xlfn.IFNA(_xlfn.IFS(CHPP_DELAY[[#This Row],[SCH MTN]]&lt;&gt;"","Scheduled",CHPP_DELAY[[#This Row],[UNSCH MTN]]&lt;&gt;"","Unscheduled"),"")</f>
        <v/>
      </c>
      <c r="G1893" s="26">
        <f>24*(DAY(EOMONTH(CHPP_DELAY[[#This Row],[DATE]],0)))</f>
        <v>744</v>
      </c>
      <c r="H1893" s="14">
        <v>0.85</v>
      </c>
      <c r="I1893" s="14">
        <v>0.9</v>
      </c>
      <c r="J1893" s="14"/>
      <c r="K1893" s="14" t="str">
        <f>CHPP_DELAY[[#This Row],[NOTE]]</f>
        <v/>
      </c>
      <c r="L1893" s="3"/>
      <c r="M1893" s="6"/>
      <c r="N1893" s="6"/>
      <c r="Q1893" s="11"/>
      <c r="AA1893" t="str" cm="1">
        <f t="array" ref="AA1893">_xlfn.IFS(AND(CHPP_DELAY[[#This Row],[Column1]]="",CHPP_DELAY[[#This Row],[Column2]]=""),"",CHPP_DELAY[[#This Row],[Column1]]&lt;&gt;"",CHPP_DELAY[[#This Row],[Column1]],CHPP_DELAY[[#This Row],[Column2]]&lt;&gt;"",CHPP_DELAY[[#This Row],[Column2]])</f>
        <v/>
      </c>
    </row>
    <row r="1894" spans="2:27" x14ac:dyDescent="0.25">
      <c r="B1894" s="7">
        <f>_xlfn.ISOWEEKNUM(CHPP_DELAY[[#This Row],[DATE]])</f>
        <v>52</v>
      </c>
      <c r="C1894" s="2" t="str">
        <f>UPPER(TEXT(MONTH(CHPP_DELAY[[#This Row],[DATE]])*29,"mmm"))</f>
        <v>JAN</v>
      </c>
      <c r="D1894" s="27">
        <f>YEAR(CHPP_DELAY[[#This Row],[DATE]])</f>
        <v>1900</v>
      </c>
      <c r="E1894" s="11">
        <f>(CHPP_DELAY[[#This Row],[START]]-CHPP_DELAY[[#This Row],[STOP]])*24</f>
        <v>0</v>
      </c>
      <c r="F1894" s="14" t="str" cm="1">
        <f t="array" ref="F1894">_xlfn.IFNA(_xlfn.IFS(CHPP_DELAY[[#This Row],[SCH MTN]]&lt;&gt;"","Scheduled",CHPP_DELAY[[#This Row],[UNSCH MTN]]&lt;&gt;"","Unscheduled"),"")</f>
        <v/>
      </c>
      <c r="G1894" s="26">
        <f>24*(DAY(EOMONTH(CHPP_DELAY[[#This Row],[DATE]],0)))</f>
        <v>744</v>
      </c>
      <c r="H1894" s="14">
        <v>0.85</v>
      </c>
      <c r="I1894" s="14">
        <v>0.9</v>
      </c>
      <c r="J1894" s="14"/>
      <c r="K1894" s="14" t="str">
        <f>CHPP_DELAY[[#This Row],[NOTE]]</f>
        <v/>
      </c>
      <c r="L1894" s="3"/>
      <c r="M1894" s="6"/>
      <c r="N1894" s="6"/>
      <c r="Q1894" s="11"/>
      <c r="AA1894" t="str" cm="1">
        <f t="array" ref="AA1894">_xlfn.IFS(AND(CHPP_DELAY[[#This Row],[Column1]]="",CHPP_DELAY[[#This Row],[Column2]]=""),"",CHPP_DELAY[[#This Row],[Column1]]&lt;&gt;"",CHPP_DELAY[[#This Row],[Column1]],CHPP_DELAY[[#This Row],[Column2]]&lt;&gt;"",CHPP_DELAY[[#This Row],[Column2]])</f>
        <v/>
      </c>
    </row>
    <row r="1895" spans="2:27" x14ac:dyDescent="0.25">
      <c r="B1895" s="7">
        <f>_xlfn.ISOWEEKNUM(CHPP_DELAY[[#This Row],[DATE]])</f>
        <v>52</v>
      </c>
      <c r="C1895" s="2" t="str">
        <f>UPPER(TEXT(MONTH(CHPP_DELAY[[#This Row],[DATE]])*29,"mmm"))</f>
        <v>JAN</v>
      </c>
      <c r="D1895" s="27">
        <f>YEAR(CHPP_DELAY[[#This Row],[DATE]])</f>
        <v>1900</v>
      </c>
      <c r="E1895" s="11">
        <f>(CHPP_DELAY[[#This Row],[START]]-CHPP_DELAY[[#This Row],[STOP]])*24</f>
        <v>0</v>
      </c>
      <c r="F1895" s="14" t="str" cm="1">
        <f t="array" ref="F1895">_xlfn.IFNA(_xlfn.IFS(CHPP_DELAY[[#This Row],[SCH MTN]]&lt;&gt;"","Scheduled",CHPP_DELAY[[#This Row],[UNSCH MTN]]&lt;&gt;"","Unscheduled"),"")</f>
        <v/>
      </c>
      <c r="G1895" s="26">
        <f>24*(DAY(EOMONTH(CHPP_DELAY[[#This Row],[DATE]],0)))</f>
        <v>744</v>
      </c>
      <c r="H1895" s="14">
        <v>0.85</v>
      </c>
      <c r="I1895" s="14">
        <v>0.9</v>
      </c>
      <c r="J1895" s="14"/>
      <c r="K1895" s="14" t="str">
        <f>CHPP_DELAY[[#This Row],[NOTE]]</f>
        <v/>
      </c>
      <c r="L1895" s="3"/>
      <c r="M1895" s="6"/>
      <c r="N1895" s="6"/>
      <c r="Q1895" s="11"/>
      <c r="AA1895" t="str" cm="1">
        <f t="array" ref="AA1895">_xlfn.IFS(AND(CHPP_DELAY[[#This Row],[Column1]]="",CHPP_DELAY[[#This Row],[Column2]]=""),"",CHPP_DELAY[[#This Row],[Column1]]&lt;&gt;"",CHPP_DELAY[[#This Row],[Column1]],CHPP_DELAY[[#This Row],[Column2]]&lt;&gt;"",CHPP_DELAY[[#This Row],[Column2]])</f>
        <v/>
      </c>
    </row>
    <row r="1896" spans="2:27" x14ac:dyDescent="0.25">
      <c r="B1896" s="7">
        <f>_xlfn.ISOWEEKNUM(CHPP_DELAY[[#This Row],[DATE]])</f>
        <v>52</v>
      </c>
      <c r="C1896" s="2" t="str">
        <f>UPPER(TEXT(MONTH(CHPP_DELAY[[#This Row],[DATE]])*29,"mmm"))</f>
        <v>JAN</v>
      </c>
      <c r="D1896" s="27">
        <f>YEAR(CHPP_DELAY[[#This Row],[DATE]])</f>
        <v>1900</v>
      </c>
      <c r="E1896" s="11">
        <f>(CHPP_DELAY[[#This Row],[START]]-CHPP_DELAY[[#This Row],[STOP]])*24</f>
        <v>0</v>
      </c>
      <c r="F1896" s="14" t="str" cm="1">
        <f t="array" ref="F1896">_xlfn.IFNA(_xlfn.IFS(CHPP_DELAY[[#This Row],[SCH MTN]]&lt;&gt;"","Scheduled",CHPP_DELAY[[#This Row],[UNSCH MTN]]&lt;&gt;"","Unscheduled"),"")</f>
        <v/>
      </c>
      <c r="G1896" s="26">
        <f>24*(DAY(EOMONTH(CHPP_DELAY[[#This Row],[DATE]],0)))</f>
        <v>744</v>
      </c>
      <c r="H1896" s="14">
        <v>0.85</v>
      </c>
      <c r="I1896" s="14">
        <v>0.9</v>
      </c>
      <c r="J1896" s="14"/>
      <c r="K1896" s="14" t="str">
        <f>CHPP_DELAY[[#This Row],[NOTE]]</f>
        <v/>
      </c>
      <c r="L1896" s="3"/>
      <c r="M1896" s="6"/>
      <c r="N1896" s="6"/>
      <c r="Q1896" s="11"/>
      <c r="AA1896" t="str" cm="1">
        <f t="array" ref="AA1896">_xlfn.IFS(AND(CHPP_DELAY[[#This Row],[Column1]]="",CHPP_DELAY[[#This Row],[Column2]]=""),"",CHPP_DELAY[[#This Row],[Column1]]&lt;&gt;"",CHPP_DELAY[[#This Row],[Column1]],CHPP_DELAY[[#This Row],[Column2]]&lt;&gt;"",CHPP_DELAY[[#This Row],[Column2]])</f>
        <v/>
      </c>
    </row>
    <row r="1897" spans="2:27" x14ac:dyDescent="0.25">
      <c r="B1897" s="7">
        <f>_xlfn.ISOWEEKNUM(CHPP_DELAY[[#This Row],[DATE]])</f>
        <v>52</v>
      </c>
      <c r="C1897" s="2" t="str">
        <f>UPPER(TEXT(MONTH(CHPP_DELAY[[#This Row],[DATE]])*29,"mmm"))</f>
        <v>JAN</v>
      </c>
      <c r="D1897" s="27">
        <f>YEAR(CHPP_DELAY[[#This Row],[DATE]])</f>
        <v>1900</v>
      </c>
      <c r="E1897" s="11">
        <f>(CHPP_DELAY[[#This Row],[START]]-CHPP_DELAY[[#This Row],[STOP]])*24</f>
        <v>0</v>
      </c>
      <c r="F1897" s="14" t="str" cm="1">
        <f t="array" ref="F1897">_xlfn.IFNA(_xlfn.IFS(CHPP_DELAY[[#This Row],[SCH MTN]]&lt;&gt;"","Scheduled",CHPP_DELAY[[#This Row],[UNSCH MTN]]&lt;&gt;"","Unscheduled"),"")</f>
        <v/>
      </c>
      <c r="G1897" s="26">
        <f>24*(DAY(EOMONTH(CHPP_DELAY[[#This Row],[DATE]],0)))</f>
        <v>744</v>
      </c>
      <c r="H1897" s="14">
        <v>0.85</v>
      </c>
      <c r="I1897" s="14">
        <v>0.9</v>
      </c>
      <c r="J1897" s="14"/>
      <c r="K1897" s="14" t="str">
        <f>CHPP_DELAY[[#This Row],[NOTE]]</f>
        <v/>
      </c>
      <c r="L1897" s="3"/>
      <c r="M1897" s="6"/>
      <c r="N1897" s="6"/>
      <c r="Q1897" s="11"/>
      <c r="AA1897" t="str" cm="1">
        <f t="array" ref="AA1897">_xlfn.IFS(AND(CHPP_DELAY[[#This Row],[Column1]]="",CHPP_DELAY[[#This Row],[Column2]]=""),"",CHPP_DELAY[[#This Row],[Column1]]&lt;&gt;"",CHPP_DELAY[[#This Row],[Column1]],CHPP_DELAY[[#This Row],[Column2]]&lt;&gt;"",CHPP_DELAY[[#This Row],[Column2]])</f>
        <v/>
      </c>
    </row>
    <row r="1898" spans="2:27" x14ac:dyDescent="0.25">
      <c r="B1898" s="7">
        <f>_xlfn.ISOWEEKNUM(CHPP_DELAY[[#This Row],[DATE]])</f>
        <v>52</v>
      </c>
      <c r="C1898" s="2" t="str">
        <f>UPPER(TEXT(MONTH(CHPP_DELAY[[#This Row],[DATE]])*29,"mmm"))</f>
        <v>JAN</v>
      </c>
      <c r="D1898" s="27">
        <f>YEAR(CHPP_DELAY[[#This Row],[DATE]])</f>
        <v>1900</v>
      </c>
      <c r="E1898" s="11">
        <f>(CHPP_DELAY[[#This Row],[START]]-CHPP_DELAY[[#This Row],[STOP]])*24</f>
        <v>0</v>
      </c>
      <c r="F1898" s="14" t="str" cm="1">
        <f t="array" ref="F1898">_xlfn.IFNA(_xlfn.IFS(CHPP_DELAY[[#This Row],[SCH MTN]]&lt;&gt;"","Scheduled",CHPP_DELAY[[#This Row],[UNSCH MTN]]&lt;&gt;"","Unscheduled"),"")</f>
        <v/>
      </c>
      <c r="G1898" s="26">
        <f>24*(DAY(EOMONTH(CHPP_DELAY[[#This Row],[DATE]],0)))</f>
        <v>744</v>
      </c>
      <c r="H1898" s="14">
        <v>0.85</v>
      </c>
      <c r="I1898" s="14">
        <v>0.9</v>
      </c>
      <c r="J1898" s="14"/>
      <c r="K1898" s="14" t="str">
        <f>CHPP_DELAY[[#This Row],[NOTE]]</f>
        <v/>
      </c>
      <c r="L1898" s="3"/>
      <c r="M1898" s="6"/>
      <c r="N1898" s="6"/>
      <c r="Q1898" s="11"/>
      <c r="AA1898" t="str" cm="1">
        <f t="array" ref="AA1898">_xlfn.IFS(AND(CHPP_DELAY[[#This Row],[Column1]]="",CHPP_DELAY[[#This Row],[Column2]]=""),"",CHPP_DELAY[[#This Row],[Column1]]&lt;&gt;"",CHPP_DELAY[[#This Row],[Column1]],CHPP_DELAY[[#This Row],[Column2]]&lt;&gt;"",CHPP_DELAY[[#This Row],[Column2]])</f>
        <v/>
      </c>
    </row>
    <row r="1899" spans="2:27" x14ac:dyDescent="0.25">
      <c r="B1899" s="7">
        <f>_xlfn.ISOWEEKNUM(CHPP_DELAY[[#This Row],[DATE]])</f>
        <v>52</v>
      </c>
      <c r="C1899" s="2" t="str">
        <f>UPPER(TEXT(MONTH(CHPP_DELAY[[#This Row],[DATE]])*29,"mmm"))</f>
        <v>JAN</v>
      </c>
      <c r="D1899" s="27">
        <f>YEAR(CHPP_DELAY[[#This Row],[DATE]])</f>
        <v>1900</v>
      </c>
      <c r="E1899" s="11">
        <f>(CHPP_DELAY[[#This Row],[START]]-CHPP_DELAY[[#This Row],[STOP]])*24</f>
        <v>0</v>
      </c>
      <c r="F1899" s="14" t="str" cm="1">
        <f t="array" ref="F1899">_xlfn.IFNA(_xlfn.IFS(CHPP_DELAY[[#This Row],[SCH MTN]]&lt;&gt;"","Scheduled",CHPP_DELAY[[#This Row],[UNSCH MTN]]&lt;&gt;"","Unscheduled"),"")</f>
        <v/>
      </c>
      <c r="G1899" s="26">
        <f>24*(DAY(EOMONTH(CHPP_DELAY[[#This Row],[DATE]],0)))</f>
        <v>744</v>
      </c>
      <c r="H1899" s="14">
        <v>0.85</v>
      </c>
      <c r="I1899" s="14">
        <v>0.9</v>
      </c>
      <c r="J1899" s="14"/>
      <c r="K1899" s="14" t="str">
        <f>CHPP_DELAY[[#This Row],[NOTE]]</f>
        <v/>
      </c>
      <c r="L1899" s="3"/>
      <c r="M1899" s="6"/>
      <c r="N1899" s="6"/>
      <c r="Q1899" s="11"/>
      <c r="AA1899" t="str" cm="1">
        <f t="array" ref="AA1899">_xlfn.IFS(AND(CHPP_DELAY[[#This Row],[Column1]]="",CHPP_DELAY[[#This Row],[Column2]]=""),"",CHPP_DELAY[[#This Row],[Column1]]&lt;&gt;"",CHPP_DELAY[[#This Row],[Column1]],CHPP_DELAY[[#This Row],[Column2]]&lt;&gt;"",CHPP_DELAY[[#This Row],[Column2]])</f>
        <v/>
      </c>
    </row>
    <row r="1900" spans="2:27" x14ac:dyDescent="0.25">
      <c r="B1900" s="7">
        <f>_xlfn.ISOWEEKNUM(CHPP_DELAY[[#This Row],[DATE]])</f>
        <v>52</v>
      </c>
      <c r="C1900" s="2" t="str">
        <f>UPPER(TEXT(MONTH(CHPP_DELAY[[#This Row],[DATE]])*29,"mmm"))</f>
        <v>JAN</v>
      </c>
      <c r="D1900" s="27">
        <f>YEAR(CHPP_DELAY[[#This Row],[DATE]])</f>
        <v>1900</v>
      </c>
      <c r="E1900" s="11">
        <f>(CHPP_DELAY[[#This Row],[START]]-CHPP_DELAY[[#This Row],[STOP]])*24</f>
        <v>0</v>
      </c>
      <c r="F1900" s="14" t="str" cm="1">
        <f t="array" ref="F1900">_xlfn.IFNA(_xlfn.IFS(CHPP_DELAY[[#This Row],[SCH MTN]]&lt;&gt;"","Scheduled",CHPP_DELAY[[#This Row],[UNSCH MTN]]&lt;&gt;"","Unscheduled"),"")</f>
        <v/>
      </c>
      <c r="G1900" s="26">
        <f>24*(DAY(EOMONTH(CHPP_DELAY[[#This Row],[DATE]],0)))</f>
        <v>744</v>
      </c>
      <c r="H1900" s="14">
        <v>0.85</v>
      </c>
      <c r="I1900" s="14">
        <v>0.9</v>
      </c>
      <c r="J1900" s="14"/>
      <c r="K1900" s="14" t="str">
        <f>CHPP_DELAY[[#This Row],[NOTE]]</f>
        <v/>
      </c>
      <c r="L1900" s="3"/>
      <c r="M1900" s="6"/>
      <c r="N1900" s="6"/>
      <c r="Q1900" s="11"/>
      <c r="AA1900" t="str" cm="1">
        <f t="array" ref="AA1900">_xlfn.IFS(AND(CHPP_DELAY[[#This Row],[Column1]]="",CHPP_DELAY[[#This Row],[Column2]]=""),"",CHPP_DELAY[[#This Row],[Column1]]&lt;&gt;"",CHPP_DELAY[[#This Row],[Column1]],CHPP_DELAY[[#This Row],[Column2]]&lt;&gt;"",CHPP_DELAY[[#This Row],[Column2]])</f>
        <v/>
      </c>
    </row>
    <row r="1901" spans="2:27" x14ac:dyDescent="0.25">
      <c r="B1901" s="7">
        <f>_xlfn.ISOWEEKNUM(CHPP_DELAY[[#This Row],[DATE]])</f>
        <v>52</v>
      </c>
      <c r="C1901" s="2" t="str">
        <f>UPPER(TEXT(MONTH(CHPP_DELAY[[#This Row],[DATE]])*29,"mmm"))</f>
        <v>JAN</v>
      </c>
      <c r="D1901" s="27">
        <f>YEAR(CHPP_DELAY[[#This Row],[DATE]])</f>
        <v>1900</v>
      </c>
      <c r="E1901" s="11">
        <f>(CHPP_DELAY[[#This Row],[START]]-CHPP_DELAY[[#This Row],[STOP]])*24</f>
        <v>0</v>
      </c>
      <c r="F1901" s="14" t="str" cm="1">
        <f t="array" ref="F1901">_xlfn.IFNA(_xlfn.IFS(CHPP_DELAY[[#This Row],[SCH MTN]]&lt;&gt;"","Scheduled",CHPP_DELAY[[#This Row],[UNSCH MTN]]&lt;&gt;"","Unscheduled"),"")</f>
        <v/>
      </c>
      <c r="G1901" s="26">
        <f>24*(DAY(EOMONTH(CHPP_DELAY[[#This Row],[DATE]],0)))</f>
        <v>744</v>
      </c>
      <c r="H1901" s="14">
        <v>0.85</v>
      </c>
      <c r="I1901" s="14">
        <v>0.9</v>
      </c>
      <c r="J1901" s="14"/>
      <c r="K1901" s="14" t="str">
        <f>CHPP_DELAY[[#This Row],[NOTE]]</f>
        <v/>
      </c>
      <c r="L1901" s="3"/>
      <c r="M1901" s="6"/>
      <c r="N1901" s="6"/>
      <c r="Q1901" s="11"/>
      <c r="AA1901" t="str" cm="1">
        <f t="array" ref="AA1901">_xlfn.IFS(AND(CHPP_DELAY[[#This Row],[Column1]]="",CHPP_DELAY[[#This Row],[Column2]]=""),"",CHPP_DELAY[[#This Row],[Column1]]&lt;&gt;"",CHPP_DELAY[[#This Row],[Column1]],CHPP_DELAY[[#This Row],[Column2]]&lt;&gt;"",CHPP_DELAY[[#This Row],[Column2]])</f>
        <v/>
      </c>
    </row>
    <row r="1902" spans="2:27" x14ac:dyDescent="0.25">
      <c r="B1902" s="7">
        <f>_xlfn.ISOWEEKNUM(CHPP_DELAY[[#This Row],[DATE]])</f>
        <v>52</v>
      </c>
      <c r="C1902" s="2" t="str">
        <f>UPPER(TEXT(MONTH(CHPP_DELAY[[#This Row],[DATE]])*29,"mmm"))</f>
        <v>JAN</v>
      </c>
      <c r="D1902" s="27">
        <f>YEAR(CHPP_DELAY[[#This Row],[DATE]])</f>
        <v>1900</v>
      </c>
      <c r="E1902" s="11">
        <f>(CHPP_DELAY[[#This Row],[START]]-CHPP_DELAY[[#This Row],[STOP]])*24</f>
        <v>0</v>
      </c>
      <c r="F1902" s="14" t="str" cm="1">
        <f t="array" ref="F1902">_xlfn.IFNA(_xlfn.IFS(CHPP_DELAY[[#This Row],[SCH MTN]]&lt;&gt;"","Scheduled",CHPP_DELAY[[#This Row],[UNSCH MTN]]&lt;&gt;"","Unscheduled"),"")</f>
        <v/>
      </c>
      <c r="G1902" s="26">
        <f>24*(DAY(EOMONTH(CHPP_DELAY[[#This Row],[DATE]],0)))</f>
        <v>744</v>
      </c>
      <c r="H1902" s="14">
        <v>0.85</v>
      </c>
      <c r="I1902" s="14">
        <v>0.9</v>
      </c>
      <c r="J1902" s="14"/>
      <c r="K1902" s="14" t="str">
        <f>CHPP_DELAY[[#This Row],[NOTE]]</f>
        <v/>
      </c>
      <c r="L1902" s="3"/>
      <c r="M1902" s="6"/>
      <c r="N1902" s="6"/>
      <c r="Q1902" s="11"/>
      <c r="AA1902" t="str" cm="1">
        <f t="array" ref="AA1902">_xlfn.IFS(AND(CHPP_DELAY[[#This Row],[Column1]]="",CHPP_DELAY[[#This Row],[Column2]]=""),"",CHPP_DELAY[[#This Row],[Column1]]&lt;&gt;"",CHPP_DELAY[[#This Row],[Column1]],CHPP_DELAY[[#This Row],[Column2]]&lt;&gt;"",CHPP_DELAY[[#This Row],[Column2]])</f>
        <v/>
      </c>
    </row>
    <row r="1903" spans="2:27" x14ac:dyDescent="0.25">
      <c r="B1903" s="7">
        <f>_xlfn.ISOWEEKNUM(CHPP_DELAY[[#This Row],[DATE]])</f>
        <v>52</v>
      </c>
      <c r="C1903" s="2" t="str">
        <f>UPPER(TEXT(MONTH(CHPP_DELAY[[#This Row],[DATE]])*29,"mmm"))</f>
        <v>JAN</v>
      </c>
      <c r="D1903" s="27">
        <f>YEAR(CHPP_DELAY[[#This Row],[DATE]])</f>
        <v>1900</v>
      </c>
      <c r="E1903" s="11">
        <f>(CHPP_DELAY[[#This Row],[START]]-CHPP_DELAY[[#This Row],[STOP]])*24</f>
        <v>0</v>
      </c>
      <c r="F1903" s="14" t="str" cm="1">
        <f t="array" ref="F1903">_xlfn.IFNA(_xlfn.IFS(CHPP_DELAY[[#This Row],[SCH MTN]]&lt;&gt;"","Scheduled",CHPP_DELAY[[#This Row],[UNSCH MTN]]&lt;&gt;"","Unscheduled"),"")</f>
        <v/>
      </c>
      <c r="G1903" s="26">
        <f>24*(DAY(EOMONTH(CHPP_DELAY[[#This Row],[DATE]],0)))</f>
        <v>744</v>
      </c>
      <c r="H1903" s="14">
        <v>0.85</v>
      </c>
      <c r="I1903" s="14">
        <v>0.9</v>
      </c>
      <c r="J1903" s="14"/>
      <c r="K1903" s="14" t="str">
        <f>CHPP_DELAY[[#This Row],[NOTE]]</f>
        <v/>
      </c>
      <c r="L1903" s="3"/>
      <c r="M1903" s="6"/>
      <c r="N1903" s="6"/>
      <c r="Q1903" s="11"/>
      <c r="AA1903" t="str" cm="1">
        <f t="array" ref="AA1903">_xlfn.IFS(AND(CHPP_DELAY[[#This Row],[Column1]]="",CHPP_DELAY[[#This Row],[Column2]]=""),"",CHPP_DELAY[[#This Row],[Column1]]&lt;&gt;"",CHPP_DELAY[[#This Row],[Column1]],CHPP_DELAY[[#This Row],[Column2]]&lt;&gt;"",CHPP_DELAY[[#This Row],[Column2]])</f>
        <v/>
      </c>
    </row>
    <row r="1904" spans="2:27" x14ac:dyDescent="0.25">
      <c r="B1904" s="7">
        <f>_xlfn.ISOWEEKNUM(CHPP_DELAY[[#This Row],[DATE]])</f>
        <v>52</v>
      </c>
      <c r="C1904" s="2" t="str">
        <f>UPPER(TEXT(MONTH(CHPP_DELAY[[#This Row],[DATE]])*29,"mmm"))</f>
        <v>JAN</v>
      </c>
      <c r="D1904" s="27">
        <f>YEAR(CHPP_DELAY[[#This Row],[DATE]])</f>
        <v>1900</v>
      </c>
      <c r="E1904" s="11">
        <f>(CHPP_DELAY[[#This Row],[START]]-CHPP_DELAY[[#This Row],[STOP]])*24</f>
        <v>0</v>
      </c>
      <c r="F1904" s="14" t="str" cm="1">
        <f t="array" ref="F1904">_xlfn.IFNA(_xlfn.IFS(CHPP_DELAY[[#This Row],[SCH MTN]]&lt;&gt;"","Scheduled",CHPP_DELAY[[#This Row],[UNSCH MTN]]&lt;&gt;"","Unscheduled"),"")</f>
        <v/>
      </c>
      <c r="G1904" s="26">
        <f>24*(DAY(EOMONTH(CHPP_DELAY[[#This Row],[DATE]],0)))</f>
        <v>744</v>
      </c>
      <c r="H1904" s="14">
        <v>0.85</v>
      </c>
      <c r="I1904" s="14">
        <v>0.9</v>
      </c>
      <c r="J1904" s="14"/>
      <c r="K1904" s="14" t="str">
        <f>CHPP_DELAY[[#This Row],[NOTE]]</f>
        <v/>
      </c>
      <c r="L1904" s="3"/>
      <c r="M1904" s="6"/>
      <c r="N1904" s="6"/>
      <c r="Q1904" s="11"/>
      <c r="AA1904" t="str" cm="1">
        <f t="array" ref="AA1904">_xlfn.IFS(AND(CHPP_DELAY[[#This Row],[Column1]]="",CHPP_DELAY[[#This Row],[Column2]]=""),"",CHPP_DELAY[[#This Row],[Column1]]&lt;&gt;"",CHPP_DELAY[[#This Row],[Column1]],CHPP_DELAY[[#This Row],[Column2]]&lt;&gt;"",CHPP_DELAY[[#This Row],[Column2]])</f>
        <v/>
      </c>
    </row>
    <row r="1905" spans="2:27" x14ac:dyDescent="0.25">
      <c r="B1905" s="7">
        <f>_xlfn.ISOWEEKNUM(CHPP_DELAY[[#This Row],[DATE]])</f>
        <v>52</v>
      </c>
      <c r="C1905" s="2" t="str">
        <f>UPPER(TEXT(MONTH(CHPP_DELAY[[#This Row],[DATE]])*29,"mmm"))</f>
        <v>JAN</v>
      </c>
      <c r="D1905" s="27">
        <f>YEAR(CHPP_DELAY[[#This Row],[DATE]])</f>
        <v>1900</v>
      </c>
      <c r="E1905" s="11">
        <f>(CHPP_DELAY[[#This Row],[START]]-CHPP_DELAY[[#This Row],[STOP]])*24</f>
        <v>0</v>
      </c>
      <c r="F1905" s="14" t="str" cm="1">
        <f t="array" ref="F1905">_xlfn.IFNA(_xlfn.IFS(CHPP_DELAY[[#This Row],[SCH MTN]]&lt;&gt;"","Scheduled",CHPP_DELAY[[#This Row],[UNSCH MTN]]&lt;&gt;"","Unscheduled"),"")</f>
        <v/>
      </c>
      <c r="G1905" s="26">
        <f>24*(DAY(EOMONTH(CHPP_DELAY[[#This Row],[DATE]],0)))</f>
        <v>744</v>
      </c>
      <c r="H1905" s="14">
        <v>0.85</v>
      </c>
      <c r="I1905" s="14">
        <v>0.9</v>
      </c>
      <c r="J1905" s="14"/>
      <c r="K1905" s="14" t="str">
        <f>CHPP_DELAY[[#This Row],[NOTE]]</f>
        <v/>
      </c>
      <c r="L1905" s="3"/>
      <c r="M1905" s="6"/>
      <c r="N1905" s="6"/>
      <c r="Q1905" s="11"/>
      <c r="AA1905" t="str" cm="1">
        <f t="array" ref="AA1905">_xlfn.IFS(AND(CHPP_DELAY[[#This Row],[Column1]]="",CHPP_DELAY[[#This Row],[Column2]]=""),"",CHPP_DELAY[[#This Row],[Column1]]&lt;&gt;"",CHPP_DELAY[[#This Row],[Column1]],CHPP_DELAY[[#This Row],[Column2]]&lt;&gt;"",CHPP_DELAY[[#This Row],[Column2]])</f>
        <v/>
      </c>
    </row>
    <row r="1906" spans="2:27" x14ac:dyDescent="0.25">
      <c r="B1906" s="7">
        <f>_xlfn.ISOWEEKNUM(CHPP_DELAY[[#This Row],[DATE]])</f>
        <v>52</v>
      </c>
      <c r="C1906" s="2" t="str">
        <f>UPPER(TEXT(MONTH(CHPP_DELAY[[#This Row],[DATE]])*29,"mmm"))</f>
        <v>JAN</v>
      </c>
      <c r="D1906" s="27">
        <f>YEAR(CHPP_DELAY[[#This Row],[DATE]])</f>
        <v>1900</v>
      </c>
      <c r="E1906" s="11">
        <f>(CHPP_DELAY[[#This Row],[START]]-CHPP_DELAY[[#This Row],[STOP]])*24</f>
        <v>0</v>
      </c>
      <c r="F1906" s="14" t="str" cm="1">
        <f t="array" ref="F1906">_xlfn.IFNA(_xlfn.IFS(CHPP_DELAY[[#This Row],[SCH MTN]]&lt;&gt;"","Scheduled",CHPP_DELAY[[#This Row],[UNSCH MTN]]&lt;&gt;"","Unscheduled"),"")</f>
        <v/>
      </c>
      <c r="G1906" s="26">
        <f>24*(DAY(EOMONTH(CHPP_DELAY[[#This Row],[DATE]],0)))</f>
        <v>744</v>
      </c>
      <c r="H1906" s="14">
        <v>0.85</v>
      </c>
      <c r="I1906" s="14">
        <v>0.9</v>
      </c>
      <c r="J1906" s="14"/>
      <c r="K1906" s="14" t="str">
        <f>CHPP_DELAY[[#This Row],[NOTE]]</f>
        <v/>
      </c>
      <c r="L1906" s="3"/>
      <c r="M1906" s="6"/>
      <c r="N1906" s="6"/>
      <c r="Q1906" s="11"/>
      <c r="AA1906" t="str" cm="1">
        <f t="array" ref="AA1906">_xlfn.IFS(AND(CHPP_DELAY[[#This Row],[Column1]]="",CHPP_DELAY[[#This Row],[Column2]]=""),"",CHPP_DELAY[[#This Row],[Column1]]&lt;&gt;"",CHPP_DELAY[[#This Row],[Column1]],CHPP_DELAY[[#This Row],[Column2]]&lt;&gt;"",CHPP_DELAY[[#This Row],[Column2]])</f>
        <v/>
      </c>
    </row>
    <row r="1907" spans="2:27" x14ac:dyDescent="0.25">
      <c r="B1907" s="7">
        <f>_xlfn.ISOWEEKNUM(CHPP_DELAY[[#This Row],[DATE]])</f>
        <v>52</v>
      </c>
      <c r="C1907" s="2" t="str">
        <f>UPPER(TEXT(MONTH(CHPP_DELAY[[#This Row],[DATE]])*29,"mmm"))</f>
        <v>JAN</v>
      </c>
      <c r="D1907" s="27">
        <f>YEAR(CHPP_DELAY[[#This Row],[DATE]])</f>
        <v>1900</v>
      </c>
      <c r="E1907" s="11">
        <f>(CHPP_DELAY[[#This Row],[START]]-CHPP_DELAY[[#This Row],[STOP]])*24</f>
        <v>0</v>
      </c>
      <c r="F1907" s="14" t="str" cm="1">
        <f t="array" ref="F1907">_xlfn.IFNA(_xlfn.IFS(CHPP_DELAY[[#This Row],[SCH MTN]]&lt;&gt;"","Scheduled",CHPP_DELAY[[#This Row],[UNSCH MTN]]&lt;&gt;"","Unscheduled"),"")</f>
        <v/>
      </c>
      <c r="G1907" s="26">
        <f>24*(DAY(EOMONTH(CHPP_DELAY[[#This Row],[DATE]],0)))</f>
        <v>744</v>
      </c>
      <c r="H1907" s="14">
        <v>0.85</v>
      </c>
      <c r="I1907" s="14">
        <v>0.9</v>
      </c>
      <c r="J1907" s="14"/>
      <c r="K1907" s="14" t="str">
        <f>CHPP_DELAY[[#This Row],[NOTE]]</f>
        <v/>
      </c>
      <c r="L1907" s="3"/>
      <c r="M1907" s="6"/>
      <c r="N1907" s="6"/>
      <c r="Q1907" s="11"/>
      <c r="AA1907" t="str" cm="1">
        <f t="array" ref="AA1907">_xlfn.IFS(AND(CHPP_DELAY[[#This Row],[Column1]]="",CHPP_DELAY[[#This Row],[Column2]]=""),"",CHPP_DELAY[[#This Row],[Column1]]&lt;&gt;"",CHPP_DELAY[[#This Row],[Column1]],CHPP_DELAY[[#This Row],[Column2]]&lt;&gt;"",CHPP_DELAY[[#This Row],[Column2]])</f>
        <v/>
      </c>
    </row>
    <row r="1908" spans="2:27" x14ac:dyDescent="0.25">
      <c r="B1908" s="7">
        <f>_xlfn.ISOWEEKNUM(CHPP_DELAY[[#This Row],[DATE]])</f>
        <v>52</v>
      </c>
      <c r="C1908" s="2" t="str">
        <f>UPPER(TEXT(MONTH(CHPP_DELAY[[#This Row],[DATE]])*29,"mmm"))</f>
        <v>JAN</v>
      </c>
      <c r="D1908" s="27">
        <f>YEAR(CHPP_DELAY[[#This Row],[DATE]])</f>
        <v>1900</v>
      </c>
      <c r="E1908" s="11">
        <f>(CHPP_DELAY[[#This Row],[START]]-CHPP_DELAY[[#This Row],[STOP]])*24</f>
        <v>0</v>
      </c>
      <c r="F1908" s="14" t="str" cm="1">
        <f t="array" ref="F1908">_xlfn.IFNA(_xlfn.IFS(CHPP_DELAY[[#This Row],[SCH MTN]]&lt;&gt;"","Scheduled",CHPP_DELAY[[#This Row],[UNSCH MTN]]&lt;&gt;"","Unscheduled"),"")</f>
        <v/>
      </c>
      <c r="G1908" s="26">
        <f>24*(DAY(EOMONTH(CHPP_DELAY[[#This Row],[DATE]],0)))</f>
        <v>744</v>
      </c>
      <c r="H1908" s="14">
        <v>0.85</v>
      </c>
      <c r="I1908" s="14">
        <v>0.9</v>
      </c>
      <c r="J1908" s="14"/>
      <c r="K1908" s="14" t="str">
        <f>CHPP_DELAY[[#This Row],[NOTE]]</f>
        <v/>
      </c>
      <c r="L1908" s="3"/>
      <c r="M1908" s="6"/>
      <c r="N1908" s="6"/>
      <c r="Q1908" s="11"/>
      <c r="AA1908" t="str" cm="1">
        <f t="array" ref="AA1908">_xlfn.IFS(AND(CHPP_DELAY[[#This Row],[Column1]]="",CHPP_DELAY[[#This Row],[Column2]]=""),"",CHPP_DELAY[[#This Row],[Column1]]&lt;&gt;"",CHPP_DELAY[[#This Row],[Column1]],CHPP_DELAY[[#This Row],[Column2]]&lt;&gt;"",CHPP_DELAY[[#This Row],[Column2]])</f>
        <v/>
      </c>
    </row>
    <row r="1909" spans="2:27" x14ac:dyDescent="0.25">
      <c r="B1909" s="7">
        <f>_xlfn.ISOWEEKNUM(CHPP_DELAY[[#This Row],[DATE]])</f>
        <v>52</v>
      </c>
      <c r="C1909" s="2" t="str">
        <f>UPPER(TEXT(MONTH(CHPP_DELAY[[#This Row],[DATE]])*29,"mmm"))</f>
        <v>JAN</v>
      </c>
      <c r="D1909" s="27">
        <f>YEAR(CHPP_DELAY[[#This Row],[DATE]])</f>
        <v>1900</v>
      </c>
      <c r="E1909" s="11">
        <f>(CHPP_DELAY[[#This Row],[START]]-CHPP_DELAY[[#This Row],[STOP]])*24</f>
        <v>0</v>
      </c>
      <c r="F1909" s="14" t="str" cm="1">
        <f t="array" ref="F1909">_xlfn.IFNA(_xlfn.IFS(CHPP_DELAY[[#This Row],[SCH MTN]]&lt;&gt;"","Scheduled",CHPP_DELAY[[#This Row],[UNSCH MTN]]&lt;&gt;"","Unscheduled"),"")</f>
        <v/>
      </c>
      <c r="G1909" s="26">
        <f>24*(DAY(EOMONTH(CHPP_DELAY[[#This Row],[DATE]],0)))</f>
        <v>744</v>
      </c>
      <c r="H1909" s="14">
        <v>0.85</v>
      </c>
      <c r="I1909" s="14">
        <v>0.9</v>
      </c>
      <c r="J1909" s="14"/>
      <c r="K1909" s="14" t="str">
        <f>CHPP_DELAY[[#This Row],[NOTE]]</f>
        <v/>
      </c>
      <c r="L1909" s="3"/>
      <c r="M1909" s="6"/>
      <c r="N1909" s="6"/>
      <c r="Q1909" s="11"/>
      <c r="AA1909" t="str" cm="1">
        <f t="array" ref="AA1909">_xlfn.IFS(AND(CHPP_DELAY[[#This Row],[Column1]]="",CHPP_DELAY[[#This Row],[Column2]]=""),"",CHPP_DELAY[[#This Row],[Column1]]&lt;&gt;"",CHPP_DELAY[[#This Row],[Column1]],CHPP_DELAY[[#This Row],[Column2]]&lt;&gt;"",CHPP_DELAY[[#This Row],[Column2]])</f>
        <v/>
      </c>
    </row>
    <row r="1910" spans="2:27" x14ac:dyDescent="0.25">
      <c r="B1910" s="7">
        <f>_xlfn.ISOWEEKNUM(CHPP_DELAY[[#This Row],[DATE]])</f>
        <v>52</v>
      </c>
      <c r="C1910" s="2" t="str">
        <f>UPPER(TEXT(MONTH(CHPP_DELAY[[#This Row],[DATE]])*29,"mmm"))</f>
        <v>JAN</v>
      </c>
      <c r="D1910" s="27">
        <f>YEAR(CHPP_DELAY[[#This Row],[DATE]])</f>
        <v>1900</v>
      </c>
      <c r="E1910" s="11">
        <f>(CHPP_DELAY[[#This Row],[START]]-CHPP_DELAY[[#This Row],[STOP]])*24</f>
        <v>0</v>
      </c>
      <c r="F1910" s="14" t="str" cm="1">
        <f t="array" ref="F1910">_xlfn.IFNA(_xlfn.IFS(CHPP_DELAY[[#This Row],[SCH MTN]]&lt;&gt;"","Scheduled",CHPP_DELAY[[#This Row],[UNSCH MTN]]&lt;&gt;"","Unscheduled"),"")</f>
        <v/>
      </c>
      <c r="G1910" s="26">
        <f>24*(DAY(EOMONTH(CHPP_DELAY[[#This Row],[DATE]],0)))</f>
        <v>744</v>
      </c>
      <c r="H1910" s="14">
        <v>0.85</v>
      </c>
      <c r="I1910" s="14">
        <v>0.9</v>
      </c>
      <c r="J1910" s="14"/>
      <c r="K1910" s="14" t="str">
        <f>CHPP_DELAY[[#This Row],[NOTE]]</f>
        <v/>
      </c>
      <c r="L1910" s="3"/>
      <c r="M1910" s="6"/>
      <c r="N1910" s="6"/>
      <c r="Q1910" s="11"/>
      <c r="AA1910" t="str" cm="1">
        <f t="array" ref="AA1910">_xlfn.IFS(AND(CHPP_DELAY[[#This Row],[Column1]]="",CHPP_DELAY[[#This Row],[Column2]]=""),"",CHPP_DELAY[[#This Row],[Column1]]&lt;&gt;"",CHPP_DELAY[[#This Row],[Column1]],CHPP_DELAY[[#This Row],[Column2]]&lt;&gt;"",CHPP_DELAY[[#This Row],[Column2]])</f>
        <v/>
      </c>
    </row>
    <row r="1911" spans="2:27" x14ac:dyDescent="0.25">
      <c r="B1911" s="7">
        <f>_xlfn.ISOWEEKNUM(CHPP_DELAY[[#This Row],[DATE]])</f>
        <v>52</v>
      </c>
      <c r="C1911" s="2" t="str">
        <f>UPPER(TEXT(MONTH(CHPP_DELAY[[#This Row],[DATE]])*29,"mmm"))</f>
        <v>JAN</v>
      </c>
      <c r="D1911" s="27">
        <f>YEAR(CHPP_DELAY[[#This Row],[DATE]])</f>
        <v>1900</v>
      </c>
      <c r="E1911" s="11">
        <f>(CHPP_DELAY[[#This Row],[START]]-CHPP_DELAY[[#This Row],[STOP]])*24</f>
        <v>0</v>
      </c>
      <c r="F1911" s="14" t="str" cm="1">
        <f t="array" ref="F1911">_xlfn.IFNA(_xlfn.IFS(CHPP_DELAY[[#This Row],[SCH MTN]]&lt;&gt;"","Scheduled",CHPP_DELAY[[#This Row],[UNSCH MTN]]&lt;&gt;"","Unscheduled"),"")</f>
        <v/>
      </c>
      <c r="G1911" s="26">
        <f>24*(DAY(EOMONTH(CHPP_DELAY[[#This Row],[DATE]],0)))</f>
        <v>744</v>
      </c>
      <c r="H1911" s="14">
        <v>0.85</v>
      </c>
      <c r="I1911" s="14">
        <v>0.9</v>
      </c>
      <c r="J1911" s="14"/>
      <c r="K1911" s="14" t="str">
        <f>CHPP_DELAY[[#This Row],[NOTE]]</f>
        <v/>
      </c>
      <c r="L1911" s="3"/>
      <c r="M1911" s="6"/>
      <c r="N1911" s="6"/>
      <c r="Q1911" s="11"/>
      <c r="AA1911" t="str" cm="1">
        <f t="array" ref="AA1911">_xlfn.IFS(AND(CHPP_DELAY[[#This Row],[Column1]]="",CHPP_DELAY[[#This Row],[Column2]]=""),"",CHPP_DELAY[[#This Row],[Column1]]&lt;&gt;"",CHPP_DELAY[[#This Row],[Column1]],CHPP_DELAY[[#This Row],[Column2]]&lt;&gt;"",CHPP_DELAY[[#This Row],[Column2]])</f>
        <v/>
      </c>
    </row>
    <row r="1912" spans="2:27" x14ac:dyDescent="0.25">
      <c r="B1912" s="7">
        <f>_xlfn.ISOWEEKNUM(CHPP_DELAY[[#This Row],[DATE]])</f>
        <v>52</v>
      </c>
      <c r="C1912" s="2" t="str">
        <f>UPPER(TEXT(MONTH(CHPP_DELAY[[#This Row],[DATE]])*29,"mmm"))</f>
        <v>JAN</v>
      </c>
      <c r="D1912" s="27">
        <f>YEAR(CHPP_DELAY[[#This Row],[DATE]])</f>
        <v>1900</v>
      </c>
      <c r="E1912" s="11">
        <f>(CHPP_DELAY[[#This Row],[START]]-CHPP_DELAY[[#This Row],[STOP]])*24</f>
        <v>0</v>
      </c>
      <c r="F1912" s="14" t="str" cm="1">
        <f t="array" ref="F1912">_xlfn.IFNA(_xlfn.IFS(CHPP_DELAY[[#This Row],[SCH MTN]]&lt;&gt;"","Scheduled",CHPP_DELAY[[#This Row],[UNSCH MTN]]&lt;&gt;"","Unscheduled"),"")</f>
        <v/>
      </c>
      <c r="G1912" s="26">
        <f>24*(DAY(EOMONTH(CHPP_DELAY[[#This Row],[DATE]],0)))</f>
        <v>744</v>
      </c>
      <c r="H1912" s="14">
        <v>0.85</v>
      </c>
      <c r="I1912" s="14">
        <v>0.9</v>
      </c>
      <c r="J1912" s="14"/>
      <c r="K1912" s="14" t="str">
        <f>CHPP_DELAY[[#This Row],[NOTE]]</f>
        <v/>
      </c>
      <c r="L1912" s="3"/>
      <c r="M1912" s="6"/>
      <c r="N1912" s="6"/>
      <c r="Q1912" s="11"/>
      <c r="AA1912" t="str" cm="1">
        <f t="array" ref="AA1912">_xlfn.IFS(AND(CHPP_DELAY[[#This Row],[Column1]]="",CHPP_DELAY[[#This Row],[Column2]]=""),"",CHPP_DELAY[[#This Row],[Column1]]&lt;&gt;"",CHPP_DELAY[[#This Row],[Column1]],CHPP_DELAY[[#This Row],[Column2]]&lt;&gt;"",CHPP_DELAY[[#This Row],[Column2]])</f>
        <v/>
      </c>
    </row>
    <row r="1913" spans="2:27" x14ac:dyDescent="0.25">
      <c r="B1913" s="7">
        <f>_xlfn.ISOWEEKNUM(CHPP_DELAY[[#This Row],[DATE]])</f>
        <v>52</v>
      </c>
      <c r="C1913" s="2" t="str">
        <f>UPPER(TEXT(MONTH(CHPP_DELAY[[#This Row],[DATE]])*29,"mmm"))</f>
        <v>JAN</v>
      </c>
      <c r="D1913" s="27">
        <f>YEAR(CHPP_DELAY[[#This Row],[DATE]])</f>
        <v>1900</v>
      </c>
      <c r="E1913" s="11">
        <f>(CHPP_DELAY[[#This Row],[START]]-CHPP_DELAY[[#This Row],[STOP]])*24</f>
        <v>0</v>
      </c>
      <c r="F1913" s="14" t="str" cm="1">
        <f t="array" ref="F1913">_xlfn.IFNA(_xlfn.IFS(CHPP_DELAY[[#This Row],[SCH MTN]]&lt;&gt;"","Scheduled",CHPP_DELAY[[#This Row],[UNSCH MTN]]&lt;&gt;"","Unscheduled"),"")</f>
        <v/>
      </c>
      <c r="G1913" s="26">
        <f>24*(DAY(EOMONTH(CHPP_DELAY[[#This Row],[DATE]],0)))</f>
        <v>744</v>
      </c>
      <c r="H1913" s="14">
        <v>0.85</v>
      </c>
      <c r="I1913" s="14">
        <v>0.9</v>
      </c>
      <c r="J1913" s="14"/>
      <c r="K1913" s="14" t="str">
        <f>CHPP_DELAY[[#This Row],[NOTE]]</f>
        <v/>
      </c>
      <c r="L1913" s="3"/>
      <c r="M1913" s="6"/>
      <c r="N1913" s="6"/>
      <c r="Q1913" s="11"/>
      <c r="AA1913" t="str" cm="1">
        <f t="array" ref="AA1913">_xlfn.IFS(AND(CHPP_DELAY[[#This Row],[Column1]]="",CHPP_DELAY[[#This Row],[Column2]]=""),"",CHPP_DELAY[[#This Row],[Column1]]&lt;&gt;"",CHPP_DELAY[[#This Row],[Column1]],CHPP_DELAY[[#This Row],[Column2]]&lt;&gt;"",CHPP_DELAY[[#This Row],[Column2]])</f>
        <v/>
      </c>
    </row>
    <row r="1914" spans="2:27" x14ac:dyDescent="0.25">
      <c r="B1914" s="7">
        <f>_xlfn.ISOWEEKNUM(CHPP_DELAY[[#This Row],[DATE]])</f>
        <v>52</v>
      </c>
      <c r="C1914" s="2" t="str">
        <f>UPPER(TEXT(MONTH(CHPP_DELAY[[#This Row],[DATE]])*29,"mmm"))</f>
        <v>JAN</v>
      </c>
      <c r="D1914" s="27">
        <f>YEAR(CHPP_DELAY[[#This Row],[DATE]])</f>
        <v>1900</v>
      </c>
      <c r="E1914" s="11">
        <f>(CHPP_DELAY[[#This Row],[START]]-CHPP_DELAY[[#This Row],[STOP]])*24</f>
        <v>0</v>
      </c>
      <c r="F1914" s="14" t="str" cm="1">
        <f t="array" ref="F1914">_xlfn.IFNA(_xlfn.IFS(CHPP_DELAY[[#This Row],[SCH MTN]]&lt;&gt;"","Scheduled",CHPP_DELAY[[#This Row],[UNSCH MTN]]&lt;&gt;"","Unscheduled"),"")</f>
        <v/>
      </c>
      <c r="G1914" s="26">
        <f>24*(DAY(EOMONTH(CHPP_DELAY[[#This Row],[DATE]],0)))</f>
        <v>744</v>
      </c>
      <c r="H1914" s="14">
        <v>0.85</v>
      </c>
      <c r="I1914" s="14">
        <v>0.9</v>
      </c>
      <c r="J1914" s="14"/>
      <c r="K1914" s="14" t="str">
        <f>CHPP_DELAY[[#This Row],[NOTE]]</f>
        <v/>
      </c>
      <c r="L1914" s="3"/>
      <c r="M1914" s="6"/>
      <c r="N1914" s="6"/>
      <c r="Q1914" s="11"/>
      <c r="AA1914" t="str" cm="1">
        <f t="array" ref="AA1914">_xlfn.IFS(AND(CHPP_DELAY[[#This Row],[Column1]]="",CHPP_DELAY[[#This Row],[Column2]]=""),"",CHPP_DELAY[[#This Row],[Column1]]&lt;&gt;"",CHPP_DELAY[[#This Row],[Column1]],CHPP_DELAY[[#This Row],[Column2]]&lt;&gt;"",CHPP_DELAY[[#This Row],[Column2]])</f>
        <v/>
      </c>
    </row>
    <row r="1915" spans="2:27" x14ac:dyDescent="0.25">
      <c r="B1915" s="7">
        <f>_xlfn.ISOWEEKNUM(CHPP_DELAY[[#This Row],[DATE]])</f>
        <v>52</v>
      </c>
      <c r="C1915" s="2" t="str">
        <f>UPPER(TEXT(MONTH(CHPP_DELAY[[#This Row],[DATE]])*29,"mmm"))</f>
        <v>JAN</v>
      </c>
      <c r="D1915" s="27">
        <f>YEAR(CHPP_DELAY[[#This Row],[DATE]])</f>
        <v>1900</v>
      </c>
      <c r="E1915" s="11">
        <f>(CHPP_DELAY[[#This Row],[START]]-CHPP_DELAY[[#This Row],[STOP]])*24</f>
        <v>0</v>
      </c>
      <c r="F1915" s="14" t="str" cm="1">
        <f t="array" ref="F1915">_xlfn.IFNA(_xlfn.IFS(CHPP_DELAY[[#This Row],[SCH MTN]]&lt;&gt;"","Scheduled",CHPP_DELAY[[#This Row],[UNSCH MTN]]&lt;&gt;"","Unscheduled"),"")</f>
        <v/>
      </c>
      <c r="G1915" s="26">
        <f>24*(DAY(EOMONTH(CHPP_DELAY[[#This Row],[DATE]],0)))</f>
        <v>744</v>
      </c>
      <c r="H1915" s="14">
        <v>0.85</v>
      </c>
      <c r="I1915" s="14">
        <v>0.9</v>
      </c>
      <c r="J1915" s="14"/>
      <c r="K1915" s="14" t="str">
        <f>CHPP_DELAY[[#This Row],[NOTE]]</f>
        <v/>
      </c>
      <c r="L1915" s="3"/>
      <c r="M1915" s="6"/>
      <c r="N1915" s="6"/>
      <c r="Q1915" s="11"/>
      <c r="AA1915" t="str" cm="1">
        <f t="array" ref="AA1915">_xlfn.IFS(AND(CHPP_DELAY[[#This Row],[Column1]]="",CHPP_DELAY[[#This Row],[Column2]]=""),"",CHPP_DELAY[[#This Row],[Column1]]&lt;&gt;"",CHPP_DELAY[[#This Row],[Column1]],CHPP_DELAY[[#This Row],[Column2]]&lt;&gt;"",CHPP_DELAY[[#This Row],[Column2]])</f>
        <v/>
      </c>
    </row>
    <row r="1916" spans="2:27" x14ac:dyDescent="0.25">
      <c r="B1916" s="7">
        <f>_xlfn.ISOWEEKNUM(CHPP_DELAY[[#This Row],[DATE]])</f>
        <v>52</v>
      </c>
      <c r="C1916" s="2" t="str">
        <f>UPPER(TEXT(MONTH(CHPP_DELAY[[#This Row],[DATE]])*29,"mmm"))</f>
        <v>JAN</v>
      </c>
      <c r="D1916" s="27">
        <f>YEAR(CHPP_DELAY[[#This Row],[DATE]])</f>
        <v>1900</v>
      </c>
      <c r="E1916" s="11">
        <f>(CHPP_DELAY[[#This Row],[START]]-CHPP_DELAY[[#This Row],[STOP]])*24</f>
        <v>0</v>
      </c>
      <c r="F1916" s="14" t="str" cm="1">
        <f t="array" ref="F1916">_xlfn.IFNA(_xlfn.IFS(CHPP_DELAY[[#This Row],[SCH MTN]]&lt;&gt;"","Scheduled",CHPP_DELAY[[#This Row],[UNSCH MTN]]&lt;&gt;"","Unscheduled"),"")</f>
        <v/>
      </c>
      <c r="G1916" s="26">
        <f>24*(DAY(EOMONTH(CHPP_DELAY[[#This Row],[DATE]],0)))</f>
        <v>744</v>
      </c>
      <c r="H1916" s="14">
        <v>0.85</v>
      </c>
      <c r="I1916" s="14">
        <v>0.9</v>
      </c>
      <c r="J1916" s="14"/>
      <c r="K1916" s="14" t="str">
        <f>CHPP_DELAY[[#This Row],[NOTE]]</f>
        <v/>
      </c>
      <c r="L1916" s="3"/>
      <c r="M1916" s="6"/>
      <c r="N1916" s="6"/>
      <c r="Q1916" s="11"/>
      <c r="AA1916" t="str" cm="1">
        <f t="array" ref="AA1916">_xlfn.IFS(AND(CHPP_DELAY[[#This Row],[Column1]]="",CHPP_DELAY[[#This Row],[Column2]]=""),"",CHPP_DELAY[[#This Row],[Column1]]&lt;&gt;"",CHPP_DELAY[[#This Row],[Column1]],CHPP_DELAY[[#This Row],[Column2]]&lt;&gt;"",CHPP_DELAY[[#This Row],[Column2]])</f>
        <v/>
      </c>
    </row>
    <row r="1917" spans="2:27" x14ac:dyDescent="0.25">
      <c r="B1917" s="7">
        <f>_xlfn.ISOWEEKNUM(CHPP_DELAY[[#This Row],[DATE]])</f>
        <v>52</v>
      </c>
      <c r="C1917" s="2" t="str">
        <f>UPPER(TEXT(MONTH(CHPP_DELAY[[#This Row],[DATE]])*29,"mmm"))</f>
        <v>JAN</v>
      </c>
      <c r="D1917" s="27">
        <f>YEAR(CHPP_DELAY[[#This Row],[DATE]])</f>
        <v>1900</v>
      </c>
      <c r="E1917" s="11">
        <f>(CHPP_DELAY[[#This Row],[START]]-CHPP_DELAY[[#This Row],[STOP]])*24</f>
        <v>0</v>
      </c>
      <c r="F1917" s="14" t="str" cm="1">
        <f t="array" ref="F1917">_xlfn.IFNA(_xlfn.IFS(CHPP_DELAY[[#This Row],[SCH MTN]]&lt;&gt;"","Scheduled",CHPP_DELAY[[#This Row],[UNSCH MTN]]&lt;&gt;"","Unscheduled"),"")</f>
        <v/>
      </c>
      <c r="G1917" s="26">
        <f>24*(DAY(EOMONTH(CHPP_DELAY[[#This Row],[DATE]],0)))</f>
        <v>744</v>
      </c>
      <c r="H1917" s="14">
        <v>0.85</v>
      </c>
      <c r="I1917" s="14">
        <v>0.9</v>
      </c>
      <c r="J1917" s="14"/>
      <c r="K1917" s="14" t="str">
        <f>CHPP_DELAY[[#This Row],[NOTE]]</f>
        <v/>
      </c>
      <c r="L1917" s="3"/>
      <c r="M1917" s="6"/>
      <c r="N1917" s="6"/>
      <c r="Q1917" s="11"/>
      <c r="AA1917" t="str" cm="1">
        <f t="array" ref="AA1917">_xlfn.IFS(AND(CHPP_DELAY[[#This Row],[Column1]]="",CHPP_DELAY[[#This Row],[Column2]]=""),"",CHPP_DELAY[[#This Row],[Column1]]&lt;&gt;"",CHPP_DELAY[[#This Row],[Column1]],CHPP_DELAY[[#This Row],[Column2]]&lt;&gt;"",CHPP_DELAY[[#This Row],[Column2]])</f>
        <v/>
      </c>
    </row>
    <row r="1918" spans="2:27" x14ac:dyDescent="0.25">
      <c r="B1918" s="7">
        <f>_xlfn.ISOWEEKNUM(CHPP_DELAY[[#This Row],[DATE]])</f>
        <v>52</v>
      </c>
      <c r="C1918" s="2" t="str">
        <f>UPPER(TEXT(MONTH(CHPP_DELAY[[#This Row],[DATE]])*29,"mmm"))</f>
        <v>JAN</v>
      </c>
      <c r="D1918" s="27">
        <f>YEAR(CHPP_DELAY[[#This Row],[DATE]])</f>
        <v>1900</v>
      </c>
      <c r="E1918" s="11">
        <f>(CHPP_DELAY[[#This Row],[START]]-CHPP_DELAY[[#This Row],[STOP]])*24</f>
        <v>0</v>
      </c>
      <c r="F1918" s="14" t="str" cm="1">
        <f t="array" ref="F1918">_xlfn.IFNA(_xlfn.IFS(CHPP_DELAY[[#This Row],[SCH MTN]]&lt;&gt;"","Scheduled",CHPP_DELAY[[#This Row],[UNSCH MTN]]&lt;&gt;"","Unscheduled"),"")</f>
        <v/>
      </c>
      <c r="G1918" s="26">
        <f>24*(DAY(EOMONTH(CHPP_DELAY[[#This Row],[DATE]],0)))</f>
        <v>744</v>
      </c>
      <c r="H1918" s="14">
        <v>0.85</v>
      </c>
      <c r="I1918" s="14">
        <v>0.9</v>
      </c>
      <c r="J1918" s="14"/>
      <c r="K1918" s="14" t="str">
        <f>CHPP_DELAY[[#This Row],[NOTE]]</f>
        <v/>
      </c>
      <c r="L1918" s="3"/>
      <c r="M1918" s="6"/>
      <c r="N1918" s="6"/>
      <c r="Q1918" s="11"/>
      <c r="AA1918" t="str" cm="1">
        <f t="array" ref="AA1918">_xlfn.IFS(AND(CHPP_DELAY[[#This Row],[Column1]]="",CHPP_DELAY[[#This Row],[Column2]]=""),"",CHPP_DELAY[[#This Row],[Column1]]&lt;&gt;"",CHPP_DELAY[[#This Row],[Column1]],CHPP_DELAY[[#This Row],[Column2]]&lt;&gt;"",CHPP_DELAY[[#This Row],[Column2]])</f>
        <v/>
      </c>
    </row>
    <row r="1919" spans="2:27" x14ac:dyDescent="0.25">
      <c r="B1919" s="7">
        <f>_xlfn.ISOWEEKNUM(CHPP_DELAY[[#This Row],[DATE]])</f>
        <v>52</v>
      </c>
      <c r="C1919" s="2" t="str">
        <f>UPPER(TEXT(MONTH(CHPP_DELAY[[#This Row],[DATE]])*29,"mmm"))</f>
        <v>JAN</v>
      </c>
      <c r="D1919" s="27">
        <f>YEAR(CHPP_DELAY[[#This Row],[DATE]])</f>
        <v>1900</v>
      </c>
      <c r="E1919" s="11">
        <f>(CHPP_DELAY[[#This Row],[START]]-CHPP_DELAY[[#This Row],[STOP]])*24</f>
        <v>0</v>
      </c>
      <c r="F1919" s="14" t="str" cm="1">
        <f t="array" ref="F1919">_xlfn.IFNA(_xlfn.IFS(CHPP_DELAY[[#This Row],[SCH MTN]]&lt;&gt;"","Scheduled",CHPP_DELAY[[#This Row],[UNSCH MTN]]&lt;&gt;"","Unscheduled"),"")</f>
        <v/>
      </c>
      <c r="G1919" s="26">
        <f>24*(DAY(EOMONTH(CHPP_DELAY[[#This Row],[DATE]],0)))</f>
        <v>744</v>
      </c>
      <c r="H1919" s="14">
        <v>0.85</v>
      </c>
      <c r="I1919" s="14">
        <v>0.9</v>
      </c>
      <c r="J1919" s="14"/>
      <c r="K1919" s="14" t="str">
        <f>CHPP_DELAY[[#This Row],[NOTE]]</f>
        <v/>
      </c>
      <c r="L1919" s="3"/>
      <c r="M1919" s="6"/>
      <c r="N1919" s="6"/>
      <c r="Q1919" s="11"/>
      <c r="AA1919" t="str" cm="1">
        <f t="array" ref="AA1919">_xlfn.IFS(AND(CHPP_DELAY[[#This Row],[Column1]]="",CHPP_DELAY[[#This Row],[Column2]]=""),"",CHPP_DELAY[[#This Row],[Column1]]&lt;&gt;"",CHPP_DELAY[[#This Row],[Column1]],CHPP_DELAY[[#This Row],[Column2]]&lt;&gt;"",CHPP_DELAY[[#This Row],[Column2]])</f>
        <v/>
      </c>
    </row>
    <row r="1920" spans="2:27" x14ac:dyDescent="0.25">
      <c r="B1920" s="7">
        <f>_xlfn.ISOWEEKNUM(CHPP_DELAY[[#This Row],[DATE]])</f>
        <v>52</v>
      </c>
      <c r="C1920" s="2" t="str">
        <f>UPPER(TEXT(MONTH(CHPP_DELAY[[#This Row],[DATE]])*29,"mmm"))</f>
        <v>JAN</v>
      </c>
      <c r="D1920" s="27">
        <f>YEAR(CHPP_DELAY[[#This Row],[DATE]])</f>
        <v>1900</v>
      </c>
      <c r="E1920" s="11">
        <f>(CHPP_DELAY[[#This Row],[START]]-CHPP_DELAY[[#This Row],[STOP]])*24</f>
        <v>0</v>
      </c>
      <c r="F1920" s="14" t="str" cm="1">
        <f t="array" ref="F1920">_xlfn.IFNA(_xlfn.IFS(CHPP_DELAY[[#This Row],[SCH MTN]]&lt;&gt;"","Scheduled",CHPP_DELAY[[#This Row],[UNSCH MTN]]&lt;&gt;"","Unscheduled"),"")</f>
        <v/>
      </c>
      <c r="G1920" s="26">
        <f>24*(DAY(EOMONTH(CHPP_DELAY[[#This Row],[DATE]],0)))</f>
        <v>744</v>
      </c>
      <c r="H1920" s="14">
        <v>0.85</v>
      </c>
      <c r="I1920" s="14">
        <v>0.9</v>
      </c>
      <c r="J1920" s="14"/>
      <c r="K1920" s="14" t="str">
        <f>CHPP_DELAY[[#This Row],[NOTE]]</f>
        <v/>
      </c>
      <c r="L1920" s="3"/>
      <c r="M1920" s="6"/>
      <c r="N1920" s="6"/>
      <c r="Q1920" s="11"/>
      <c r="AA1920" t="str" cm="1">
        <f t="array" ref="AA1920">_xlfn.IFS(AND(CHPP_DELAY[[#This Row],[Column1]]="",CHPP_DELAY[[#This Row],[Column2]]=""),"",CHPP_DELAY[[#This Row],[Column1]]&lt;&gt;"",CHPP_DELAY[[#This Row],[Column1]],CHPP_DELAY[[#This Row],[Column2]]&lt;&gt;"",CHPP_DELAY[[#This Row],[Column2]])</f>
        <v/>
      </c>
    </row>
    <row r="1921" spans="2:27" x14ac:dyDescent="0.25">
      <c r="B1921" s="7">
        <f>_xlfn.ISOWEEKNUM(CHPP_DELAY[[#This Row],[DATE]])</f>
        <v>52</v>
      </c>
      <c r="C1921" s="2" t="str">
        <f>UPPER(TEXT(MONTH(CHPP_DELAY[[#This Row],[DATE]])*29,"mmm"))</f>
        <v>JAN</v>
      </c>
      <c r="D1921" s="27">
        <f>YEAR(CHPP_DELAY[[#This Row],[DATE]])</f>
        <v>1900</v>
      </c>
      <c r="E1921" s="11">
        <f>(CHPP_DELAY[[#This Row],[START]]-CHPP_DELAY[[#This Row],[STOP]])*24</f>
        <v>0</v>
      </c>
      <c r="F1921" s="14" t="str" cm="1">
        <f t="array" ref="F1921">_xlfn.IFNA(_xlfn.IFS(CHPP_DELAY[[#This Row],[SCH MTN]]&lt;&gt;"","Scheduled",CHPP_DELAY[[#This Row],[UNSCH MTN]]&lt;&gt;"","Unscheduled"),"")</f>
        <v/>
      </c>
      <c r="G1921" s="26">
        <f>24*(DAY(EOMONTH(CHPP_DELAY[[#This Row],[DATE]],0)))</f>
        <v>744</v>
      </c>
      <c r="H1921" s="14">
        <v>0.85</v>
      </c>
      <c r="I1921" s="14">
        <v>0.9</v>
      </c>
      <c r="J1921" s="14"/>
      <c r="K1921" s="14" t="str">
        <f>CHPP_DELAY[[#This Row],[NOTE]]</f>
        <v/>
      </c>
      <c r="L1921" s="3"/>
      <c r="M1921" s="6"/>
      <c r="N1921" s="6"/>
      <c r="Q1921" s="11"/>
      <c r="AA1921" t="str" cm="1">
        <f t="array" ref="AA1921">_xlfn.IFS(AND(CHPP_DELAY[[#This Row],[Column1]]="",CHPP_DELAY[[#This Row],[Column2]]=""),"",CHPP_DELAY[[#This Row],[Column1]]&lt;&gt;"",CHPP_DELAY[[#This Row],[Column1]],CHPP_DELAY[[#This Row],[Column2]]&lt;&gt;"",CHPP_DELAY[[#This Row],[Column2]])</f>
        <v/>
      </c>
    </row>
    <row r="1922" spans="2:27" x14ac:dyDescent="0.25">
      <c r="B1922" s="7">
        <f>_xlfn.ISOWEEKNUM(CHPP_DELAY[[#This Row],[DATE]])</f>
        <v>52</v>
      </c>
      <c r="C1922" s="2" t="str">
        <f>UPPER(TEXT(MONTH(CHPP_DELAY[[#This Row],[DATE]])*29,"mmm"))</f>
        <v>JAN</v>
      </c>
      <c r="D1922" s="27">
        <f>YEAR(CHPP_DELAY[[#This Row],[DATE]])</f>
        <v>1900</v>
      </c>
      <c r="E1922" s="11">
        <f>(CHPP_DELAY[[#This Row],[START]]-CHPP_DELAY[[#This Row],[STOP]])*24</f>
        <v>0</v>
      </c>
      <c r="F1922" s="14" t="str" cm="1">
        <f t="array" ref="F1922">_xlfn.IFNA(_xlfn.IFS(CHPP_DELAY[[#This Row],[SCH MTN]]&lt;&gt;"","Scheduled",CHPP_DELAY[[#This Row],[UNSCH MTN]]&lt;&gt;"","Unscheduled"),"")</f>
        <v/>
      </c>
      <c r="G1922" s="26">
        <f>24*(DAY(EOMONTH(CHPP_DELAY[[#This Row],[DATE]],0)))</f>
        <v>744</v>
      </c>
      <c r="H1922" s="14">
        <v>0.85</v>
      </c>
      <c r="I1922" s="14">
        <v>0.9</v>
      </c>
      <c r="J1922" s="14"/>
      <c r="K1922" s="14" t="str">
        <f>CHPP_DELAY[[#This Row],[NOTE]]</f>
        <v/>
      </c>
      <c r="L1922" s="3"/>
      <c r="M1922" s="6"/>
      <c r="N1922" s="6"/>
      <c r="Q1922" s="11"/>
      <c r="AA1922" t="str" cm="1">
        <f t="array" ref="AA1922">_xlfn.IFS(AND(CHPP_DELAY[[#This Row],[Column1]]="",CHPP_DELAY[[#This Row],[Column2]]=""),"",CHPP_DELAY[[#This Row],[Column1]]&lt;&gt;"",CHPP_DELAY[[#This Row],[Column1]],CHPP_DELAY[[#This Row],[Column2]]&lt;&gt;"",CHPP_DELAY[[#This Row],[Column2]])</f>
        <v/>
      </c>
    </row>
    <row r="1923" spans="2:27" x14ac:dyDescent="0.25">
      <c r="B1923" s="7">
        <f>_xlfn.ISOWEEKNUM(CHPP_DELAY[[#This Row],[DATE]])</f>
        <v>52</v>
      </c>
      <c r="C1923" s="2" t="str">
        <f>UPPER(TEXT(MONTH(CHPP_DELAY[[#This Row],[DATE]])*29,"mmm"))</f>
        <v>JAN</v>
      </c>
      <c r="D1923" s="27">
        <f>YEAR(CHPP_DELAY[[#This Row],[DATE]])</f>
        <v>1900</v>
      </c>
      <c r="E1923" s="11">
        <f>(CHPP_DELAY[[#This Row],[START]]-CHPP_DELAY[[#This Row],[STOP]])*24</f>
        <v>0</v>
      </c>
      <c r="F1923" s="14" t="str" cm="1">
        <f t="array" ref="F1923">_xlfn.IFNA(_xlfn.IFS(CHPP_DELAY[[#This Row],[SCH MTN]]&lt;&gt;"","Scheduled",CHPP_DELAY[[#This Row],[UNSCH MTN]]&lt;&gt;"","Unscheduled"),"")</f>
        <v/>
      </c>
      <c r="G1923" s="26">
        <f>24*(DAY(EOMONTH(CHPP_DELAY[[#This Row],[DATE]],0)))</f>
        <v>744</v>
      </c>
      <c r="H1923" s="14">
        <v>0.85</v>
      </c>
      <c r="I1923" s="14">
        <v>0.9</v>
      </c>
      <c r="J1923" s="14"/>
      <c r="K1923" s="14" t="str">
        <f>CHPP_DELAY[[#This Row],[NOTE]]</f>
        <v/>
      </c>
      <c r="L1923" s="3"/>
      <c r="M1923" s="6"/>
      <c r="N1923" s="6"/>
      <c r="Q1923" s="11"/>
      <c r="AA1923" t="str" cm="1">
        <f t="array" ref="AA1923">_xlfn.IFS(AND(CHPP_DELAY[[#This Row],[Column1]]="",CHPP_DELAY[[#This Row],[Column2]]=""),"",CHPP_DELAY[[#This Row],[Column1]]&lt;&gt;"",CHPP_DELAY[[#This Row],[Column1]],CHPP_DELAY[[#This Row],[Column2]]&lt;&gt;"",CHPP_DELAY[[#This Row],[Column2]])</f>
        <v/>
      </c>
    </row>
    <row r="1924" spans="2:27" x14ac:dyDescent="0.25">
      <c r="B1924" s="7">
        <f>_xlfn.ISOWEEKNUM(CHPP_DELAY[[#This Row],[DATE]])</f>
        <v>52</v>
      </c>
      <c r="C1924" s="2" t="str">
        <f>UPPER(TEXT(MONTH(CHPP_DELAY[[#This Row],[DATE]])*29,"mmm"))</f>
        <v>JAN</v>
      </c>
      <c r="D1924" s="27">
        <f>YEAR(CHPP_DELAY[[#This Row],[DATE]])</f>
        <v>1900</v>
      </c>
      <c r="E1924" s="11">
        <f>(CHPP_DELAY[[#This Row],[START]]-CHPP_DELAY[[#This Row],[STOP]])*24</f>
        <v>0</v>
      </c>
      <c r="F1924" s="14" t="str" cm="1">
        <f t="array" ref="F1924">_xlfn.IFNA(_xlfn.IFS(CHPP_DELAY[[#This Row],[SCH MTN]]&lt;&gt;"","Scheduled",CHPP_DELAY[[#This Row],[UNSCH MTN]]&lt;&gt;"","Unscheduled"),"")</f>
        <v/>
      </c>
      <c r="G1924" s="26">
        <f>24*(DAY(EOMONTH(CHPP_DELAY[[#This Row],[DATE]],0)))</f>
        <v>744</v>
      </c>
      <c r="H1924" s="14">
        <v>0.85</v>
      </c>
      <c r="I1924" s="14">
        <v>0.9</v>
      </c>
      <c r="J1924" s="14"/>
      <c r="K1924" s="14" t="str">
        <f>CHPP_DELAY[[#This Row],[NOTE]]</f>
        <v/>
      </c>
      <c r="L1924" s="3"/>
      <c r="M1924" s="6"/>
      <c r="N1924" s="6"/>
      <c r="Q1924" s="11"/>
      <c r="AA1924" t="str" cm="1">
        <f t="array" ref="AA1924">_xlfn.IFS(AND(CHPP_DELAY[[#This Row],[Column1]]="",CHPP_DELAY[[#This Row],[Column2]]=""),"",CHPP_DELAY[[#This Row],[Column1]]&lt;&gt;"",CHPP_DELAY[[#This Row],[Column1]],CHPP_DELAY[[#This Row],[Column2]]&lt;&gt;"",CHPP_DELAY[[#This Row],[Column2]])</f>
        <v/>
      </c>
    </row>
    <row r="1925" spans="2:27" x14ac:dyDescent="0.25">
      <c r="B1925" s="7">
        <f>_xlfn.ISOWEEKNUM(CHPP_DELAY[[#This Row],[DATE]])</f>
        <v>52</v>
      </c>
      <c r="C1925" s="2" t="str">
        <f>UPPER(TEXT(MONTH(CHPP_DELAY[[#This Row],[DATE]])*29,"mmm"))</f>
        <v>JAN</v>
      </c>
      <c r="D1925" s="27">
        <f>YEAR(CHPP_DELAY[[#This Row],[DATE]])</f>
        <v>1900</v>
      </c>
      <c r="E1925" s="11">
        <f>(CHPP_DELAY[[#This Row],[START]]-CHPP_DELAY[[#This Row],[STOP]])*24</f>
        <v>0</v>
      </c>
      <c r="F1925" s="14" t="str" cm="1">
        <f t="array" ref="F1925">_xlfn.IFNA(_xlfn.IFS(CHPP_DELAY[[#This Row],[SCH MTN]]&lt;&gt;"","Scheduled",CHPP_DELAY[[#This Row],[UNSCH MTN]]&lt;&gt;"","Unscheduled"),"")</f>
        <v/>
      </c>
      <c r="G1925" s="26">
        <f>24*(DAY(EOMONTH(CHPP_DELAY[[#This Row],[DATE]],0)))</f>
        <v>744</v>
      </c>
      <c r="H1925" s="14">
        <v>0.85</v>
      </c>
      <c r="I1925" s="14">
        <v>0.9</v>
      </c>
      <c r="J1925" s="14"/>
      <c r="K1925" s="14" t="str">
        <f>CHPP_DELAY[[#This Row],[NOTE]]</f>
        <v/>
      </c>
      <c r="L1925" s="3"/>
      <c r="M1925" s="6"/>
      <c r="N1925" s="6"/>
      <c r="Q1925" s="11"/>
      <c r="AA1925" t="str" cm="1">
        <f t="array" ref="AA1925">_xlfn.IFS(AND(CHPP_DELAY[[#This Row],[Column1]]="",CHPP_DELAY[[#This Row],[Column2]]=""),"",CHPP_DELAY[[#This Row],[Column1]]&lt;&gt;"",CHPP_DELAY[[#This Row],[Column1]],CHPP_DELAY[[#This Row],[Column2]]&lt;&gt;"",CHPP_DELAY[[#This Row],[Column2]])</f>
        <v/>
      </c>
    </row>
    <row r="1926" spans="2:27" x14ac:dyDescent="0.25">
      <c r="B1926" s="7">
        <f>_xlfn.ISOWEEKNUM(CHPP_DELAY[[#This Row],[DATE]])</f>
        <v>52</v>
      </c>
      <c r="C1926" s="2" t="str">
        <f>UPPER(TEXT(MONTH(CHPP_DELAY[[#This Row],[DATE]])*29,"mmm"))</f>
        <v>JAN</v>
      </c>
      <c r="D1926" s="27">
        <f>YEAR(CHPP_DELAY[[#This Row],[DATE]])</f>
        <v>1900</v>
      </c>
      <c r="E1926" s="11">
        <f>(CHPP_DELAY[[#This Row],[START]]-CHPP_DELAY[[#This Row],[STOP]])*24</f>
        <v>0</v>
      </c>
      <c r="F1926" s="14" t="str" cm="1">
        <f t="array" ref="F1926">_xlfn.IFNA(_xlfn.IFS(CHPP_DELAY[[#This Row],[SCH MTN]]&lt;&gt;"","Scheduled",CHPP_DELAY[[#This Row],[UNSCH MTN]]&lt;&gt;"","Unscheduled"),"")</f>
        <v/>
      </c>
      <c r="G1926" s="26">
        <f>24*(DAY(EOMONTH(CHPP_DELAY[[#This Row],[DATE]],0)))</f>
        <v>744</v>
      </c>
      <c r="H1926" s="14">
        <v>0.85</v>
      </c>
      <c r="I1926" s="14">
        <v>0.9</v>
      </c>
      <c r="J1926" s="14"/>
      <c r="K1926" s="14" t="str">
        <f>CHPP_DELAY[[#This Row],[NOTE]]</f>
        <v/>
      </c>
      <c r="L1926" s="3"/>
      <c r="M1926" s="6"/>
      <c r="N1926" s="6"/>
      <c r="Q1926" s="11"/>
      <c r="AA1926" t="str" cm="1">
        <f t="array" ref="AA1926">_xlfn.IFS(AND(CHPP_DELAY[[#This Row],[Column1]]="",CHPP_DELAY[[#This Row],[Column2]]=""),"",CHPP_DELAY[[#This Row],[Column1]]&lt;&gt;"",CHPP_DELAY[[#This Row],[Column1]],CHPP_DELAY[[#This Row],[Column2]]&lt;&gt;"",CHPP_DELAY[[#This Row],[Column2]])</f>
        <v/>
      </c>
    </row>
    <row r="1927" spans="2:27" x14ac:dyDescent="0.25">
      <c r="B1927" s="7">
        <f>_xlfn.ISOWEEKNUM(CHPP_DELAY[[#This Row],[DATE]])</f>
        <v>52</v>
      </c>
      <c r="C1927" s="2" t="str">
        <f>UPPER(TEXT(MONTH(CHPP_DELAY[[#This Row],[DATE]])*29,"mmm"))</f>
        <v>JAN</v>
      </c>
      <c r="D1927" s="27">
        <f>YEAR(CHPP_DELAY[[#This Row],[DATE]])</f>
        <v>1900</v>
      </c>
      <c r="E1927" s="11">
        <f>(CHPP_DELAY[[#This Row],[START]]-CHPP_DELAY[[#This Row],[STOP]])*24</f>
        <v>0</v>
      </c>
      <c r="F1927" s="14" t="str" cm="1">
        <f t="array" ref="F1927">_xlfn.IFNA(_xlfn.IFS(CHPP_DELAY[[#This Row],[SCH MTN]]&lt;&gt;"","Scheduled",CHPP_DELAY[[#This Row],[UNSCH MTN]]&lt;&gt;"","Unscheduled"),"")</f>
        <v/>
      </c>
      <c r="G1927" s="26">
        <f>24*(DAY(EOMONTH(CHPP_DELAY[[#This Row],[DATE]],0)))</f>
        <v>744</v>
      </c>
      <c r="H1927" s="14">
        <v>0.85</v>
      </c>
      <c r="I1927" s="14">
        <v>0.9</v>
      </c>
      <c r="J1927" s="14"/>
      <c r="K1927" s="14" t="str">
        <f>CHPP_DELAY[[#This Row],[NOTE]]</f>
        <v/>
      </c>
      <c r="L1927" s="3"/>
      <c r="M1927" s="6"/>
      <c r="N1927" s="6"/>
      <c r="Q1927" s="11"/>
      <c r="AA1927" t="str" cm="1">
        <f t="array" ref="AA1927">_xlfn.IFS(AND(CHPP_DELAY[[#This Row],[Column1]]="",CHPP_DELAY[[#This Row],[Column2]]=""),"",CHPP_DELAY[[#This Row],[Column1]]&lt;&gt;"",CHPP_DELAY[[#This Row],[Column1]],CHPP_DELAY[[#This Row],[Column2]]&lt;&gt;"",CHPP_DELAY[[#This Row],[Column2]])</f>
        <v/>
      </c>
    </row>
    <row r="1928" spans="2:27" x14ac:dyDescent="0.25">
      <c r="B1928" s="7">
        <f>_xlfn.ISOWEEKNUM(CHPP_DELAY[[#This Row],[DATE]])</f>
        <v>52</v>
      </c>
      <c r="C1928" s="2" t="str">
        <f>UPPER(TEXT(MONTH(CHPP_DELAY[[#This Row],[DATE]])*29,"mmm"))</f>
        <v>JAN</v>
      </c>
      <c r="D1928" s="27">
        <f>YEAR(CHPP_DELAY[[#This Row],[DATE]])</f>
        <v>1900</v>
      </c>
      <c r="E1928" s="11">
        <f>(CHPP_DELAY[[#This Row],[START]]-CHPP_DELAY[[#This Row],[STOP]])*24</f>
        <v>0</v>
      </c>
      <c r="F1928" s="14" t="str" cm="1">
        <f t="array" ref="F1928">_xlfn.IFNA(_xlfn.IFS(CHPP_DELAY[[#This Row],[SCH MTN]]&lt;&gt;"","Scheduled",CHPP_DELAY[[#This Row],[UNSCH MTN]]&lt;&gt;"","Unscheduled"),"")</f>
        <v/>
      </c>
      <c r="G1928" s="26">
        <f>24*(DAY(EOMONTH(CHPP_DELAY[[#This Row],[DATE]],0)))</f>
        <v>744</v>
      </c>
      <c r="H1928" s="14">
        <v>0.85</v>
      </c>
      <c r="I1928" s="14">
        <v>0.9</v>
      </c>
      <c r="J1928" s="14"/>
      <c r="K1928" s="14" t="str">
        <f>CHPP_DELAY[[#This Row],[NOTE]]</f>
        <v/>
      </c>
      <c r="L1928" s="3"/>
      <c r="M1928" s="6"/>
      <c r="N1928" s="6"/>
      <c r="Q1928" s="11"/>
      <c r="AA1928" t="str" cm="1">
        <f t="array" ref="AA1928">_xlfn.IFS(AND(CHPP_DELAY[[#This Row],[Column1]]="",CHPP_DELAY[[#This Row],[Column2]]=""),"",CHPP_DELAY[[#This Row],[Column1]]&lt;&gt;"",CHPP_DELAY[[#This Row],[Column1]],CHPP_DELAY[[#This Row],[Column2]]&lt;&gt;"",CHPP_DELAY[[#This Row],[Column2]])</f>
        <v/>
      </c>
    </row>
    <row r="1929" spans="2:27" x14ac:dyDescent="0.25">
      <c r="B1929" s="7">
        <f>_xlfn.ISOWEEKNUM(CHPP_DELAY[[#This Row],[DATE]])</f>
        <v>52</v>
      </c>
      <c r="C1929" s="2" t="str">
        <f>UPPER(TEXT(MONTH(CHPP_DELAY[[#This Row],[DATE]])*29,"mmm"))</f>
        <v>JAN</v>
      </c>
      <c r="D1929" s="27">
        <f>YEAR(CHPP_DELAY[[#This Row],[DATE]])</f>
        <v>1900</v>
      </c>
      <c r="E1929" s="11">
        <f>(CHPP_DELAY[[#This Row],[START]]-CHPP_DELAY[[#This Row],[STOP]])*24</f>
        <v>0</v>
      </c>
      <c r="F1929" s="14" t="str" cm="1">
        <f t="array" ref="F1929">_xlfn.IFNA(_xlfn.IFS(CHPP_DELAY[[#This Row],[SCH MTN]]&lt;&gt;"","Scheduled",CHPP_DELAY[[#This Row],[UNSCH MTN]]&lt;&gt;"","Unscheduled"),"")</f>
        <v/>
      </c>
      <c r="G1929" s="26">
        <f>24*(DAY(EOMONTH(CHPP_DELAY[[#This Row],[DATE]],0)))</f>
        <v>744</v>
      </c>
      <c r="H1929" s="14">
        <v>0.85</v>
      </c>
      <c r="I1929" s="14">
        <v>0.9</v>
      </c>
      <c r="J1929" s="14"/>
      <c r="K1929" s="14" t="str">
        <f>CHPP_DELAY[[#This Row],[NOTE]]</f>
        <v/>
      </c>
      <c r="L1929" s="3"/>
      <c r="M1929" s="6"/>
      <c r="N1929" s="6"/>
      <c r="Q1929" s="11"/>
      <c r="AA1929" t="str" cm="1">
        <f t="array" ref="AA1929">_xlfn.IFS(AND(CHPP_DELAY[[#This Row],[Column1]]="",CHPP_DELAY[[#This Row],[Column2]]=""),"",CHPP_DELAY[[#This Row],[Column1]]&lt;&gt;"",CHPP_DELAY[[#This Row],[Column1]],CHPP_DELAY[[#This Row],[Column2]]&lt;&gt;"",CHPP_DELAY[[#This Row],[Column2]])</f>
        <v/>
      </c>
    </row>
    <row r="1930" spans="2:27" x14ac:dyDescent="0.25">
      <c r="B1930" s="7">
        <f>_xlfn.ISOWEEKNUM(CHPP_DELAY[[#This Row],[DATE]])</f>
        <v>52</v>
      </c>
      <c r="C1930" s="2" t="str">
        <f>UPPER(TEXT(MONTH(CHPP_DELAY[[#This Row],[DATE]])*29,"mmm"))</f>
        <v>JAN</v>
      </c>
      <c r="D1930" s="27">
        <f>YEAR(CHPP_DELAY[[#This Row],[DATE]])</f>
        <v>1900</v>
      </c>
      <c r="E1930" s="11">
        <f>(CHPP_DELAY[[#This Row],[START]]-CHPP_DELAY[[#This Row],[STOP]])*24</f>
        <v>0</v>
      </c>
      <c r="F1930" s="14" t="str" cm="1">
        <f t="array" ref="F1930">_xlfn.IFNA(_xlfn.IFS(CHPP_DELAY[[#This Row],[SCH MTN]]&lt;&gt;"","Scheduled",CHPP_DELAY[[#This Row],[UNSCH MTN]]&lt;&gt;"","Unscheduled"),"")</f>
        <v/>
      </c>
      <c r="G1930" s="26">
        <f>24*(DAY(EOMONTH(CHPP_DELAY[[#This Row],[DATE]],0)))</f>
        <v>744</v>
      </c>
      <c r="H1930" s="14">
        <v>0.85</v>
      </c>
      <c r="I1930" s="14">
        <v>0.9</v>
      </c>
      <c r="J1930" s="14"/>
      <c r="K1930" s="14" t="str">
        <f>CHPP_DELAY[[#This Row],[NOTE]]</f>
        <v/>
      </c>
      <c r="L1930" s="3"/>
      <c r="M1930" s="6"/>
      <c r="N1930" s="6"/>
      <c r="Q1930" s="11"/>
      <c r="AA1930" t="str" cm="1">
        <f t="array" ref="AA1930">_xlfn.IFS(AND(CHPP_DELAY[[#This Row],[Column1]]="",CHPP_DELAY[[#This Row],[Column2]]=""),"",CHPP_DELAY[[#This Row],[Column1]]&lt;&gt;"",CHPP_DELAY[[#This Row],[Column1]],CHPP_DELAY[[#This Row],[Column2]]&lt;&gt;"",CHPP_DELAY[[#This Row],[Column2]])</f>
        <v/>
      </c>
    </row>
    <row r="1931" spans="2:27" x14ac:dyDescent="0.25">
      <c r="B1931" s="7">
        <f>_xlfn.ISOWEEKNUM(CHPP_DELAY[[#This Row],[DATE]])</f>
        <v>52</v>
      </c>
      <c r="C1931" s="2" t="str">
        <f>UPPER(TEXT(MONTH(CHPP_DELAY[[#This Row],[DATE]])*29,"mmm"))</f>
        <v>JAN</v>
      </c>
      <c r="D1931" s="27">
        <f>YEAR(CHPP_DELAY[[#This Row],[DATE]])</f>
        <v>1900</v>
      </c>
      <c r="E1931" s="11">
        <f>(CHPP_DELAY[[#This Row],[START]]-CHPP_DELAY[[#This Row],[STOP]])*24</f>
        <v>0</v>
      </c>
      <c r="F1931" s="14" t="str" cm="1">
        <f t="array" ref="F1931">_xlfn.IFNA(_xlfn.IFS(CHPP_DELAY[[#This Row],[SCH MTN]]&lt;&gt;"","Scheduled",CHPP_DELAY[[#This Row],[UNSCH MTN]]&lt;&gt;"","Unscheduled"),"")</f>
        <v/>
      </c>
      <c r="G1931" s="26">
        <f>24*(DAY(EOMONTH(CHPP_DELAY[[#This Row],[DATE]],0)))</f>
        <v>744</v>
      </c>
      <c r="H1931" s="14">
        <v>0.85</v>
      </c>
      <c r="I1931" s="14">
        <v>0.9</v>
      </c>
      <c r="J1931" s="14"/>
      <c r="K1931" s="14" t="str">
        <f>CHPP_DELAY[[#This Row],[NOTE]]</f>
        <v/>
      </c>
      <c r="L1931" s="3"/>
      <c r="M1931" s="6"/>
      <c r="N1931" s="6"/>
      <c r="Q1931" s="11"/>
      <c r="AA1931" t="str" cm="1">
        <f t="array" ref="AA1931">_xlfn.IFS(AND(CHPP_DELAY[[#This Row],[Column1]]="",CHPP_DELAY[[#This Row],[Column2]]=""),"",CHPP_DELAY[[#This Row],[Column1]]&lt;&gt;"",CHPP_DELAY[[#This Row],[Column1]],CHPP_DELAY[[#This Row],[Column2]]&lt;&gt;"",CHPP_DELAY[[#This Row],[Column2]])</f>
        <v/>
      </c>
    </row>
    <row r="1932" spans="2:27" x14ac:dyDescent="0.25">
      <c r="B1932" s="7">
        <f>_xlfn.ISOWEEKNUM(CHPP_DELAY[[#This Row],[DATE]])</f>
        <v>52</v>
      </c>
      <c r="C1932" s="2" t="str">
        <f>UPPER(TEXT(MONTH(CHPP_DELAY[[#This Row],[DATE]])*29,"mmm"))</f>
        <v>JAN</v>
      </c>
      <c r="D1932" s="27">
        <f>YEAR(CHPP_DELAY[[#This Row],[DATE]])</f>
        <v>1900</v>
      </c>
      <c r="E1932" s="11">
        <f>(CHPP_DELAY[[#This Row],[START]]-CHPP_DELAY[[#This Row],[STOP]])*24</f>
        <v>0</v>
      </c>
      <c r="F1932" s="14" t="str" cm="1">
        <f t="array" ref="F1932">_xlfn.IFNA(_xlfn.IFS(CHPP_DELAY[[#This Row],[SCH MTN]]&lt;&gt;"","Scheduled",CHPP_DELAY[[#This Row],[UNSCH MTN]]&lt;&gt;"","Unscheduled"),"")</f>
        <v/>
      </c>
      <c r="G1932" s="26">
        <f>24*(DAY(EOMONTH(CHPP_DELAY[[#This Row],[DATE]],0)))</f>
        <v>744</v>
      </c>
      <c r="H1932" s="14">
        <v>0.85</v>
      </c>
      <c r="I1932" s="14">
        <v>0.9</v>
      </c>
      <c r="J1932" s="14"/>
      <c r="K1932" s="14" t="str">
        <f>CHPP_DELAY[[#This Row],[NOTE]]</f>
        <v/>
      </c>
      <c r="L1932" s="3"/>
      <c r="M1932" s="6"/>
      <c r="N1932" s="6"/>
      <c r="Q1932" s="11"/>
      <c r="AA1932" t="str" cm="1">
        <f t="array" ref="AA1932">_xlfn.IFS(AND(CHPP_DELAY[[#This Row],[Column1]]="",CHPP_DELAY[[#This Row],[Column2]]=""),"",CHPP_DELAY[[#This Row],[Column1]]&lt;&gt;"",CHPP_DELAY[[#This Row],[Column1]],CHPP_DELAY[[#This Row],[Column2]]&lt;&gt;"",CHPP_DELAY[[#This Row],[Column2]])</f>
        <v/>
      </c>
    </row>
    <row r="1933" spans="2:27" x14ac:dyDescent="0.25">
      <c r="B1933" s="7">
        <f>_xlfn.ISOWEEKNUM(CHPP_DELAY[[#This Row],[DATE]])</f>
        <v>52</v>
      </c>
      <c r="C1933" s="2" t="str">
        <f>UPPER(TEXT(MONTH(CHPP_DELAY[[#This Row],[DATE]])*29,"mmm"))</f>
        <v>JAN</v>
      </c>
      <c r="D1933" s="27">
        <f>YEAR(CHPP_DELAY[[#This Row],[DATE]])</f>
        <v>1900</v>
      </c>
      <c r="E1933" s="11">
        <f>(CHPP_DELAY[[#This Row],[START]]-CHPP_DELAY[[#This Row],[STOP]])*24</f>
        <v>0</v>
      </c>
      <c r="F1933" s="14" t="str" cm="1">
        <f t="array" ref="F1933">_xlfn.IFNA(_xlfn.IFS(CHPP_DELAY[[#This Row],[SCH MTN]]&lt;&gt;"","Scheduled",CHPP_DELAY[[#This Row],[UNSCH MTN]]&lt;&gt;"","Unscheduled"),"")</f>
        <v/>
      </c>
      <c r="G1933" s="26">
        <f>24*(DAY(EOMONTH(CHPP_DELAY[[#This Row],[DATE]],0)))</f>
        <v>744</v>
      </c>
      <c r="H1933" s="14">
        <v>0.85</v>
      </c>
      <c r="I1933" s="14">
        <v>0.9</v>
      </c>
      <c r="J1933" s="14"/>
      <c r="K1933" s="14" t="str">
        <f>CHPP_DELAY[[#This Row],[NOTE]]</f>
        <v/>
      </c>
      <c r="L1933" s="3"/>
      <c r="M1933" s="6"/>
      <c r="N1933" s="6"/>
      <c r="Q1933" s="11"/>
      <c r="AA1933" t="str" cm="1">
        <f t="array" ref="AA1933">_xlfn.IFS(AND(CHPP_DELAY[[#This Row],[Column1]]="",CHPP_DELAY[[#This Row],[Column2]]=""),"",CHPP_DELAY[[#This Row],[Column1]]&lt;&gt;"",CHPP_DELAY[[#This Row],[Column1]],CHPP_DELAY[[#This Row],[Column2]]&lt;&gt;"",CHPP_DELAY[[#This Row],[Column2]])</f>
        <v/>
      </c>
    </row>
    <row r="1934" spans="2:27" x14ac:dyDescent="0.25">
      <c r="B1934" s="7">
        <f>_xlfn.ISOWEEKNUM(CHPP_DELAY[[#This Row],[DATE]])</f>
        <v>52</v>
      </c>
      <c r="C1934" s="2" t="str">
        <f>UPPER(TEXT(MONTH(CHPP_DELAY[[#This Row],[DATE]])*29,"mmm"))</f>
        <v>JAN</v>
      </c>
      <c r="D1934" s="27">
        <f>YEAR(CHPP_DELAY[[#This Row],[DATE]])</f>
        <v>1900</v>
      </c>
      <c r="E1934" s="11">
        <f>(CHPP_DELAY[[#This Row],[START]]-CHPP_DELAY[[#This Row],[STOP]])*24</f>
        <v>0</v>
      </c>
      <c r="F1934" s="14" t="str" cm="1">
        <f t="array" ref="F1934">_xlfn.IFNA(_xlfn.IFS(CHPP_DELAY[[#This Row],[SCH MTN]]&lt;&gt;"","Scheduled",CHPP_DELAY[[#This Row],[UNSCH MTN]]&lt;&gt;"","Unscheduled"),"")</f>
        <v/>
      </c>
      <c r="G1934" s="26">
        <f>24*(DAY(EOMONTH(CHPP_DELAY[[#This Row],[DATE]],0)))</f>
        <v>744</v>
      </c>
      <c r="H1934" s="14">
        <v>0.85</v>
      </c>
      <c r="I1934" s="14">
        <v>0.9</v>
      </c>
      <c r="J1934" s="14"/>
      <c r="K1934" s="14" t="str">
        <f>CHPP_DELAY[[#This Row],[NOTE]]</f>
        <v/>
      </c>
      <c r="L1934" s="3"/>
      <c r="M1934" s="6"/>
      <c r="N1934" s="6"/>
      <c r="Q1934" s="11"/>
      <c r="AA1934" t="str" cm="1">
        <f t="array" ref="AA1934">_xlfn.IFS(AND(CHPP_DELAY[[#This Row],[Column1]]="",CHPP_DELAY[[#This Row],[Column2]]=""),"",CHPP_DELAY[[#This Row],[Column1]]&lt;&gt;"",CHPP_DELAY[[#This Row],[Column1]],CHPP_DELAY[[#This Row],[Column2]]&lt;&gt;"",CHPP_DELAY[[#This Row],[Column2]])</f>
        <v/>
      </c>
    </row>
    <row r="1935" spans="2:27" x14ac:dyDescent="0.25">
      <c r="B1935" s="7">
        <f>_xlfn.ISOWEEKNUM(CHPP_DELAY[[#This Row],[DATE]])</f>
        <v>52</v>
      </c>
      <c r="C1935" s="2" t="str">
        <f>UPPER(TEXT(MONTH(CHPP_DELAY[[#This Row],[DATE]])*29,"mmm"))</f>
        <v>JAN</v>
      </c>
      <c r="D1935" s="27">
        <f>YEAR(CHPP_DELAY[[#This Row],[DATE]])</f>
        <v>1900</v>
      </c>
      <c r="E1935" s="11">
        <f>(CHPP_DELAY[[#This Row],[START]]-CHPP_DELAY[[#This Row],[STOP]])*24</f>
        <v>0</v>
      </c>
      <c r="F1935" s="14" t="str" cm="1">
        <f t="array" ref="F1935">_xlfn.IFNA(_xlfn.IFS(CHPP_DELAY[[#This Row],[SCH MTN]]&lt;&gt;"","Scheduled",CHPP_DELAY[[#This Row],[UNSCH MTN]]&lt;&gt;"","Unscheduled"),"")</f>
        <v/>
      </c>
      <c r="G1935" s="26">
        <f>24*(DAY(EOMONTH(CHPP_DELAY[[#This Row],[DATE]],0)))</f>
        <v>744</v>
      </c>
      <c r="H1935" s="14">
        <v>0.85</v>
      </c>
      <c r="I1935" s="14">
        <v>0.9</v>
      </c>
      <c r="J1935" s="14"/>
      <c r="K1935" s="14" t="str">
        <f>CHPP_DELAY[[#This Row],[NOTE]]</f>
        <v/>
      </c>
      <c r="L1935" s="3"/>
      <c r="M1935" s="6"/>
      <c r="N1935" s="6"/>
      <c r="Q1935" s="11"/>
      <c r="AA1935" t="str" cm="1">
        <f t="array" ref="AA1935">_xlfn.IFS(AND(CHPP_DELAY[[#This Row],[Column1]]="",CHPP_DELAY[[#This Row],[Column2]]=""),"",CHPP_DELAY[[#This Row],[Column1]]&lt;&gt;"",CHPP_DELAY[[#This Row],[Column1]],CHPP_DELAY[[#This Row],[Column2]]&lt;&gt;"",CHPP_DELAY[[#This Row],[Column2]])</f>
        <v/>
      </c>
    </row>
    <row r="1936" spans="2:27" x14ac:dyDescent="0.25">
      <c r="B1936" s="7">
        <f>_xlfn.ISOWEEKNUM(CHPP_DELAY[[#This Row],[DATE]])</f>
        <v>52</v>
      </c>
      <c r="C1936" s="2" t="str">
        <f>UPPER(TEXT(MONTH(CHPP_DELAY[[#This Row],[DATE]])*29,"mmm"))</f>
        <v>JAN</v>
      </c>
      <c r="D1936" s="27">
        <f>YEAR(CHPP_DELAY[[#This Row],[DATE]])</f>
        <v>1900</v>
      </c>
      <c r="E1936" s="11">
        <f>(CHPP_DELAY[[#This Row],[START]]-CHPP_DELAY[[#This Row],[STOP]])*24</f>
        <v>0</v>
      </c>
      <c r="F1936" s="14" t="str" cm="1">
        <f t="array" ref="F1936">_xlfn.IFNA(_xlfn.IFS(CHPP_DELAY[[#This Row],[SCH MTN]]&lt;&gt;"","Scheduled",CHPP_DELAY[[#This Row],[UNSCH MTN]]&lt;&gt;"","Unscheduled"),"")</f>
        <v/>
      </c>
      <c r="G1936" s="26">
        <f>24*(DAY(EOMONTH(CHPP_DELAY[[#This Row],[DATE]],0)))</f>
        <v>744</v>
      </c>
      <c r="H1936" s="14">
        <v>0.85</v>
      </c>
      <c r="I1936" s="14">
        <v>0.9</v>
      </c>
      <c r="J1936" s="14"/>
      <c r="K1936" s="14" t="str">
        <f>CHPP_DELAY[[#This Row],[NOTE]]</f>
        <v/>
      </c>
      <c r="L1936" s="3"/>
      <c r="M1936" s="6"/>
      <c r="N1936" s="6"/>
      <c r="Q1936" s="11"/>
      <c r="AA1936" t="str" cm="1">
        <f t="array" ref="AA1936">_xlfn.IFS(AND(CHPP_DELAY[[#This Row],[Column1]]="",CHPP_DELAY[[#This Row],[Column2]]=""),"",CHPP_DELAY[[#This Row],[Column1]]&lt;&gt;"",CHPP_DELAY[[#This Row],[Column1]],CHPP_DELAY[[#This Row],[Column2]]&lt;&gt;"",CHPP_DELAY[[#This Row],[Column2]])</f>
        <v/>
      </c>
    </row>
    <row r="1937" spans="2:27" x14ac:dyDescent="0.25">
      <c r="B1937" s="7">
        <f>_xlfn.ISOWEEKNUM(CHPP_DELAY[[#This Row],[DATE]])</f>
        <v>52</v>
      </c>
      <c r="C1937" s="2" t="str">
        <f>UPPER(TEXT(MONTH(CHPP_DELAY[[#This Row],[DATE]])*29,"mmm"))</f>
        <v>JAN</v>
      </c>
      <c r="D1937" s="27">
        <f>YEAR(CHPP_DELAY[[#This Row],[DATE]])</f>
        <v>1900</v>
      </c>
      <c r="E1937" s="11">
        <f>(CHPP_DELAY[[#This Row],[START]]-CHPP_DELAY[[#This Row],[STOP]])*24</f>
        <v>0</v>
      </c>
      <c r="F1937" s="14" t="str" cm="1">
        <f t="array" ref="F1937">_xlfn.IFNA(_xlfn.IFS(CHPP_DELAY[[#This Row],[SCH MTN]]&lt;&gt;"","Scheduled",CHPP_DELAY[[#This Row],[UNSCH MTN]]&lt;&gt;"","Unscheduled"),"")</f>
        <v/>
      </c>
      <c r="G1937" s="26">
        <f>24*(DAY(EOMONTH(CHPP_DELAY[[#This Row],[DATE]],0)))</f>
        <v>744</v>
      </c>
      <c r="H1937" s="14">
        <v>0.85</v>
      </c>
      <c r="I1937" s="14">
        <v>0.9</v>
      </c>
      <c r="J1937" s="14"/>
      <c r="K1937" s="14" t="str">
        <f>CHPP_DELAY[[#This Row],[NOTE]]</f>
        <v/>
      </c>
      <c r="L1937" s="3"/>
      <c r="M1937" s="6"/>
      <c r="N1937" s="6"/>
      <c r="Q1937" s="11"/>
      <c r="AA1937" t="str" cm="1">
        <f t="array" ref="AA1937">_xlfn.IFS(AND(CHPP_DELAY[[#This Row],[Column1]]="",CHPP_DELAY[[#This Row],[Column2]]=""),"",CHPP_DELAY[[#This Row],[Column1]]&lt;&gt;"",CHPP_DELAY[[#This Row],[Column1]],CHPP_DELAY[[#This Row],[Column2]]&lt;&gt;"",CHPP_DELAY[[#This Row],[Column2]])</f>
        <v/>
      </c>
    </row>
    <row r="1938" spans="2:27" x14ac:dyDescent="0.25">
      <c r="B1938" s="7">
        <f>_xlfn.ISOWEEKNUM(CHPP_DELAY[[#This Row],[DATE]])</f>
        <v>52</v>
      </c>
      <c r="C1938" s="2" t="str">
        <f>UPPER(TEXT(MONTH(CHPP_DELAY[[#This Row],[DATE]])*29,"mmm"))</f>
        <v>JAN</v>
      </c>
      <c r="D1938" s="27">
        <f>YEAR(CHPP_DELAY[[#This Row],[DATE]])</f>
        <v>1900</v>
      </c>
      <c r="E1938" s="11">
        <f>(CHPP_DELAY[[#This Row],[START]]-CHPP_DELAY[[#This Row],[STOP]])*24</f>
        <v>0</v>
      </c>
      <c r="F1938" s="14" t="str" cm="1">
        <f t="array" ref="F1938">_xlfn.IFNA(_xlfn.IFS(CHPP_DELAY[[#This Row],[SCH MTN]]&lt;&gt;"","Scheduled",CHPP_DELAY[[#This Row],[UNSCH MTN]]&lt;&gt;"","Unscheduled"),"")</f>
        <v/>
      </c>
      <c r="G1938" s="26">
        <f>24*(DAY(EOMONTH(CHPP_DELAY[[#This Row],[DATE]],0)))</f>
        <v>744</v>
      </c>
      <c r="H1938" s="14">
        <v>0.85</v>
      </c>
      <c r="I1938" s="14">
        <v>0.9</v>
      </c>
      <c r="J1938" s="14"/>
      <c r="K1938" s="14" t="str">
        <f>CHPP_DELAY[[#This Row],[NOTE]]</f>
        <v/>
      </c>
      <c r="L1938" s="3"/>
      <c r="M1938" s="6"/>
      <c r="N1938" s="6"/>
      <c r="Q1938" s="11"/>
      <c r="AA1938" t="str" cm="1">
        <f t="array" ref="AA1938">_xlfn.IFS(AND(CHPP_DELAY[[#This Row],[Column1]]="",CHPP_DELAY[[#This Row],[Column2]]=""),"",CHPP_DELAY[[#This Row],[Column1]]&lt;&gt;"",CHPP_DELAY[[#This Row],[Column1]],CHPP_DELAY[[#This Row],[Column2]]&lt;&gt;"",CHPP_DELAY[[#This Row],[Column2]])</f>
        <v/>
      </c>
    </row>
    <row r="1939" spans="2:27" x14ac:dyDescent="0.25">
      <c r="B1939" s="7">
        <f>_xlfn.ISOWEEKNUM(CHPP_DELAY[[#This Row],[DATE]])</f>
        <v>52</v>
      </c>
      <c r="C1939" s="2" t="str">
        <f>UPPER(TEXT(MONTH(CHPP_DELAY[[#This Row],[DATE]])*29,"mmm"))</f>
        <v>JAN</v>
      </c>
      <c r="D1939" s="27">
        <f>YEAR(CHPP_DELAY[[#This Row],[DATE]])</f>
        <v>1900</v>
      </c>
      <c r="E1939" s="11">
        <f>(CHPP_DELAY[[#This Row],[START]]-CHPP_DELAY[[#This Row],[STOP]])*24</f>
        <v>0</v>
      </c>
      <c r="F1939" s="14" t="str" cm="1">
        <f t="array" ref="F1939">_xlfn.IFNA(_xlfn.IFS(CHPP_DELAY[[#This Row],[SCH MTN]]&lt;&gt;"","Scheduled",CHPP_DELAY[[#This Row],[UNSCH MTN]]&lt;&gt;"","Unscheduled"),"")</f>
        <v/>
      </c>
      <c r="G1939" s="26">
        <f>24*(DAY(EOMONTH(CHPP_DELAY[[#This Row],[DATE]],0)))</f>
        <v>744</v>
      </c>
      <c r="H1939" s="14">
        <v>0.85</v>
      </c>
      <c r="I1939" s="14">
        <v>0.9</v>
      </c>
      <c r="J1939" s="14"/>
      <c r="K1939" s="14" t="str">
        <f>CHPP_DELAY[[#This Row],[NOTE]]</f>
        <v/>
      </c>
      <c r="L1939" s="3"/>
      <c r="M1939" s="6"/>
      <c r="N1939" s="6"/>
      <c r="Q1939" s="11"/>
      <c r="AA1939" t="str" cm="1">
        <f t="array" ref="AA1939">_xlfn.IFS(AND(CHPP_DELAY[[#This Row],[Column1]]="",CHPP_DELAY[[#This Row],[Column2]]=""),"",CHPP_DELAY[[#This Row],[Column1]]&lt;&gt;"",CHPP_DELAY[[#This Row],[Column1]],CHPP_DELAY[[#This Row],[Column2]]&lt;&gt;"",CHPP_DELAY[[#This Row],[Column2]])</f>
        <v/>
      </c>
    </row>
    <row r="1940" spans="2:27" x14ac:dyDescent="0.25">
      <c r="B1940" s="7">
        <f>_xlfn.ISOWEEKNUM(CHPP_DELAY[[#This Row],[DATE]])</f>
        <v>52</v>
      </c>
      <c r="C1940" s="2" t="str">
        <f>UPPER(TEXT(MONTH(CHPP_DELAY[[#This Row],[DATE]])*29,"mmm"))</f>
        <v>JAN</v>
      </c>
      <c r="D1940" s="27">
        <f>YEAR(CHPP_DELAY[[#This Row],[DATE]])</f>
        <v>1900</v>
      </c>
      <c r="E1940" s="11">
        <f>(CHPP_DELAY[[#This Row],[START]]-CHPP_DELAY[[#This Row],[STOP]])*24</f>
        <v>0</v>
      </c>
      <c r="F1940" s="14" t="str" cm="1">
        <f t="array" ref="F1940">_xlfn.IFNA(_xlfn.IFS(CHPP_DELAY[[#This Row],[SCH MTN]]&lt;&gt;"","Scheduled",CHPP_DELAY[[#This Row],[UNSCH MTN]]&lt;&gt;"","Unscheduled"),"")</f>
        <v/>
      </c>
      <c r="G1940" s="26">
        <f>24*(DAY(EOMONTH(CHPP_DELAY[[#This Row],[DATE]],0)))</f>
        <v>744</v>
      </c>
      <c r="H1940" s="14">
        <v>0.85</v>
      </c>
      <c r="I1940" s="14">
        <v>0.9</v>
      </c>
      <c r="J1940" s="14"/>
      <c r="K1940" s="14" t="str">
        <f>CHPP_DELAY[[#This Row],[NOTE]]</f>
        <v/>
      </c>
      <c r="L1940" s="3"/>
      <c r="M1940" s="6"/>
      <c r="N1940" s="6"/>
      <c r="Q1940" s="11"/>
      <c r="AA1940" t="str" cm="1">
        <f t="array" ref="AA1940">_xlfn.IFS(AND(CHPP_DELAY[[#This Row],[Column1]]="",CHPP_DELAY[[#This Row],[Column2]]=""),"",CHPP_DELAY[[#This Row],[Column1]]&lt;&gt;"",CHPP_DELAY[[#This Row],[Column1]],CHPP_DELAY[[#This Row],[Column2]]&lt;&gt;"",CHPP_DELAY[[#This Row],[Column2]])</f>
        <v/>
      </c>
    </row>
    <row r="1941" spans="2:27" x14ac:dyDescent="0.25">
      <c r="B1941" s="7">
        <f>_xlfn.ISOWEEKNUM(CHPP_DELAY[[#This Row],[DATE]])</f>
        <v>52</v>
      </c>
      <c r="C1941" s="2" t="str">
        <f>UPPER(TEXT(MONTH(CHPP_DELAY[[#This Row],[DATE]])*29,"mmm"))</f>
        <v>JAN</v>
      </c>
      <c r="D1941" s="27">
        <f>YEAR(CHPP_DELAY[[#This Row],[DATE]])</f>
        <v>1900</v>
      </c>
      <c r="E1941" s="11">
        <f>(CHPP_DELAY[[#This Row],[START]]-CHPP_DELAY[[#This Row],[STOP]])*24</f>
        <v>0</v>
      </c>
      <c r="F1941" s="14" t="str" cm="1">
        <f t="array" ref="F1941">_xlfn.IFNA(_xlfn.IFS(CHPP_DELAY[[#This Row],[SCH MTN]]&lt;&gt;"","Scheduled",CHPP_DELAY[[#This Row],[UNSCH MTN]]&lt;&gt;"","Unscheduled"),"")</f>
        <v/>
      </c>
      <c r="G1941" s="26">
        <f>24*(DAY(EOMONTH(CHPP_DELAY[[#This Row],[DATE]],0)))</f>
        <v>744</v>
      </c>
      <c r="H1941" s="14">
        <v>0.85</v>
      </c>
      <c r="I1941" s="14">
        <v>0.9</v>
      </c>
      <c r="J1941" s="14"/>
      <c r="K1941" s="14" t="str">
        <f>CHPP_DELAY[[#This Row],[NOTE]]</f>
        <v/>
      </c>
      <c r="L1941" s="3"/>
      <c r="M1941" s="6"/>
      <c r="N1941" s="6"/>
      <c r="Q1941" s="11"/>
      <c r="AA1941" t="str" cm="1">
        <f t="array" ref="AA1941">_xlfn.IFS(AND(CHPP_DELAY[[#This Row],[Column1]]="",CHPP_DELAY[[#This Row],[Column2]]=""),"",CHPP_DELAY[[#This Row],[Column1]]&lt;&gt;"",CHPP_DELAY[[#This Row],[Column1]],CHPP_DELAY[[#This Row],[Column2]]&lt;&gt;"",CHPP_DELAY[[#This Row],[Column2]])</f>
        <v/>
      </c>
    </row>
    <row r="1942" spans="2:27" x14ac:dyDescent="0.25">
      <c r="B1942" s="7">
        <f>_xlfn.ISOWEEKNUM(CHPP_DELAY[[#This Row],[DATE]])</f>
        <v>52</v>
      </c>
      <c r="C1942" s="2" t="str">
        <f>UPPER(TEXT(MONTH(CHPP_DELAY[[#This Row],[DATE]])*29,"mmm"))</f>
        <v>JAN</v>
      </c>
      <c r="D1942" s="27">
        <f>YEAR(CHPP_DELAY[[#This Row],[DATE]])</f>
        <v>1900</v>
      </c>
      <c r="E1942" s="11">
        <f>(CHPP_DELAY[[#This Row],[START]]-CHPP_DELAY[[#This Row],[STOP]])*24</f>
        <v>0</v>
      </c>
      <c r="F1942" s="14" t="str" cm="1">
        <f t="array" ref="F1942">_xlfn.IFNA(_xlfn.IFS(CHPP_DELAY[[#This Row],[SCH MTN]]&lt;&gt;"","Scheduled",CHPP_DELAY[[#This Row],[UNSCH MTN]]&lt;&gt;"","Unscheduled"),"")</f>
        <v/>
      </c>
      <c r="G1942" s="26">
        <f>24*(DAY(EOMONTH(CHPP_DELAY[[#This Row],[DATE]],0)))</f>
        <v>744</v>
      </c>
      <c r="H1942" s="14">
        <v>0.85</v>
      </c>
      <c r="I1942" s="14">
        <v>0.9</v>
      </c>
      <c r="J1942" s="14"/>
      <c r="K1942" s="14" t="str">
        <f>CHPP_DELAY[[#This Row],[NOTE]]</f>
        <v/>
      </c>
      <c r="L1942" s="3"/>
      <c r="M1942" s="6"/>
      <c r="N1942" s="6"/>
      <c r="Q1942" s="11"/>
      <c r="AA1942" t="str" cm="1">
        <f t="array" ref="AA1942">_xlfn.IFS(AND(CHPP_DELAY[[#This Row],[Column1]]="",CHPP_DELAY[[#This Row],[Column2]]=""),"",CHPP_DELAY[[#This Row],[Column1]]&lt;&gt;"",CHPP_DELAY[[#This Row],[Column1]],CHPP_DELAY[[#This Row],[Column2]]&lt;&gt;"",CHPP_DELAY[[#This Row],[Column2]])</f>
        <v/>
      </c>
    </row>
    <row r="1943" spans="2:27" x14ac:dyDescent="0.25">
      <c r="B1943" s="7">
        <f>_xlfn.ISOWEEKNUM(CHPP_DELAY[[#This Row],[DATE]])</f>
        <v>52</v>
      </c>
      <c r="C1943" s="2" t="str">
        <f>UPPER(TEXT(MONTH(CHPP_DELAY[[#This Row],[DATE]])*29,"mmm"))</f>
        <v>JAN</v>
      </c>
      <c r="D1943" s="27">
        <f>YEAR(CHPP_DELAY[[#This Row],[DATE]])</f>
        <v>1900</v>
      </c>
      <c r="E1943" s="11">
        <f>(CHPP_DELAY[[#This Row],[START]]-CHPP_DELAY[[#This Row],[STOP]])*24</f>
        <v>0</v>
      </c>
      <c r="F1943" s="14" t="str" cm="1">
        <f t="array" ref="F1943">_xlfn.IFNA(_xlfn.IFS(CHPP_DELAY[[#This Row],[SCH MTN]]&lt;&gt;"","Scheduled",CHPP_DELAY[[#This Row],[UNSCH MTN]]&lt;&gt;"","Unscheduled"),"")</f>
        <v/>
      </c>
      <c r="G1943" s="26">
        <f>24*(DAY(EOMONTH(CHPP_DELAY[[#This Row],[DATE]],0)))</f>
        <v>744</v>
      </c>
      <c r="H1943" s="14">
        <v>0.85</v>
      </c>
      <c r="I1943" s="14">
        <v>0.9</v>
      </c>
      <c r="J1943" s="14"/>
      <c r="K1943" s="14" t="str">
        <f>CHPP_DELAY[[#This Row],[NOTE]]</f>
        <v/>
      </c>
      <c r="L1943" s="3"/>
      <c r="M1943" s="6"/>
      <c r="N1943" s="6"/>
      <c r="Q1943" s="11"/>
      <c r="AA1943" t="str" cm="1">
        <f t="array" ref="AA1943">_xlfn.IFS(AND(CHPP_DELAY[[#This Row],[Column1]]="",CHPP_DELAY[[#This Row],[Column2]]=""),"",CHPP_DELAY[[#This Row],[Column1]]&lt;&gt;"",CHPP_DELAY[[#This Row],[Column1]],CHPP_DELAY[[#This Row],[Column2]]&lt;&gt;"",CHPP_DELAY[[#This Row],[Column2]])</f>
        <v/>
      </c>
    </row>
    <row r="1944" spans="2:27" x14ac:dyDescent="0.25">
      <c r="B1944" s="7">
        <f>_xlfn.ISOWEEKNUM(CHPP_DELAY[[#This Row],[DATE]])</f>
        <v>52</v>
      </c>
      <c r="C1944" s="2" t="str">
        <f>UPPER(TEXT(MONTH(CHPP_DELAY[[#This Row],[DATE]])*29,"mmm"))</f>
        <v>JAN</v>
      </c>
      <c r="D1944" s="27">
        <f>YEAR(CHPP_DELAY[[#This Row],[DATE]])</f>
        <v>1900</v>
      </c>
      <c r="E1944" s="11">
        <f>(CHPP_DELAY[[#This Row],[START]]-CHPP_DELAY[[#This Row],[STOP]])*24</f>
        <v>0</v>
      </c>
      <c r="F1944" s="14" t="str" cm="1">
        <f t="array" ref="F1944">_xlfn.IFNA(_xlfn.IFS(CHPP_DELAY[[#This Row],[SCH MTN]]&lt;&gt;"","Scheduled",CHPP_DELAY[[#This Row],[UNSCH MTN]]&lt;&gt;"","Unscheduled"),"")</f>
        <v/>
      </c>
      <c r="G1944" s="26">
        <f>24*(DAY(EOMONTH(CHPP_DELAY[[#This Row],[DATE]],0)))</f>
        <v>744</v>
      </c>
      <c r="H1944" s="14">
        <v>0.85</v>
      </c>
      <c r="I1944" s="14">
        <v>0.9</v>
      </c>
      <c r="J1944" s="14"/>
      <c r="K1944" s="14" t="str">
        <f>CHPP_DELAY[[#This Row],[NOTE]]</f>
        <v/>
      </c>
      <c r="L1944" s="3"/>
      <c r="M1944" s="6"/>
      <c r="N1944" s="6"/>
      <c r="Q1944" s="11"/>
      <c r="AA1944" t="str" cm="1">
        <f t="array" ref="AA1944">_xlfn.IFS(AND(CHPP_DELAY[[#This Row],[Column1]]="",CHPP_DELAY[[#This Row],[Column2]]=""),"",CHPP_DELAY[[#This Row],[Column1]]&lt;&gt;"",CHPP_DELAY[[#This Row],[Column1]],CHPP_DELAY[[#This Row],[Column2]]&lt;&gt;"",CHPP_DELAY[[#This Row],[Column2]])</f>
        <v/>
      </c>
    </row>
    <row r="1945" spans="2:27" x14ac:dyDescent="0.25">
      <c r="B1945" s="7">
        <f>_xlfn.ISOWEEKNUM(CHPP_DELAY[[#This Row],[DATE]])</f>
        <v>52</v>
      </c>
      <c r="C1945" s="2" t="str">
        <f>UPPER(TEXT(MONTH(CHPP_DELAY[[#This Row],[DATE]])*29,"mmm"))</f>
        <v>JAN</v>
      </c>
      <c r="D1945" s="27">
        <f>YEAR(CHPP_DELAY[[#This Row],[DATE]])</f>
        <v>1900</v>
      </c>
      <c r="E1945" s="11">
        <f>(CHPP_DELAY[[#This Row],[START]]-CHPP_DELAY[[#This Row],[STOP]])*24</f>
        <v>0</v>
      </c>
      <c r="F1945" s="14" t="str" cm="1">
        <f t="array" ref="F1945">_xlfn.IFNA(_xlfn.IFS(CHPP_DELAY[[#This Row],[SCH MTN]]&lt;&gt;"","Scheduled",CHPP_DELAY[[#This Row],[UNSCH MTN]]&lt;&gt;"","Unscheduled"),"")</f>
        <v/>
      </c>
      <c r="G1945" s="26">
        <f>24*(DAY(EOMONTH(CHPP_DELAY[[#This Row],[DATE]],0)))</f>
        <v>744</v>
      </c>
      <c r="H1945" s="14">
        <v>0.85</v>
      </c>
      <c r="I1945" s="14">
        <v>0.9</v>
      </c>
      <c r="J1945" s="14"/>
      <c r="K1945" s="14" t="str">
        <f>CHPP_DELAY[[#This Row],[NOTE]]</f>
        <v/>
      </c>
      <c r="L1945" s="3"/>
      <c r="M1945" s="6"/>
      <c r="N1945" s="6"/>
      <c r="Q1945" s="11"/>
      <c r="AA1945" t="str" cm="1">
        <f t="array" ref="AA1945">_xlfn.IFS(AND(CHPP_DELAY[[#This Row],[Column1]]="",CHPP_DELAY[[#This Row],[Column2]]=""),"",CHPP_DELAY[[#This Row],[Column1]]&lt;&gt;"",CHPP_DELAY[[#This Row],[Column1]],CHPP_DELAY[[#This Row],[Column2]]&lt;&gt;"",CHPP_DELAY[[#This Row],[Column2]])</f>
        <v/>
      </c>
    </row>
    <row r="1946" spans="2:27" x14ac:dyDescent="0.25">
      <c r="B1946" s="7">
        <f>_xlfn.ISOWEEKNUM(CHPP_DELAY[[#This Row],[DATE]])</f>
        <v>52</v>
      </c>
      <c r="C1946" s="2" t="str">
        <f>UPPER(TEXT(MONTH(CHPP_DELAY[[#This Row],[DATE]])*29,"mmm"))</f>
        <v>JAN</v>
      </c>
      <c r="D1946" s="27">
        <f>YEAR(CHPP_DELAY[[#This Row],[DATE]])</f>
        <v>1900</v>
      </c>
      <c r="E1946" s="11">
        <f>(CHPP_DELAY[[#This Row],[START]]-CHPP_DELAY[[#This Row],[STOP]])*24</f>
        <v>0</v>
      </c>
      <c r="F1946" s="14" t="str" cm="1">
        <f t="array" ref="F1946">_xlfn.IFNA(_xlfn.IFS(CHPP_DELAY[[#This Row],[SCH MTN]]&lt;&gt;"","Scheduled",CHPP_DELAY[[#This Row],[UNSCH MTN]]&lt;&gt;"","Unscheduled"),"")</f>
        <v/>
      </c>
      <c r="G1946" s="26">
        <f>24*(DAY(EOMONTH(CHPP_DELAY[[#This Row],[DATE]],0)))</f>
        <v>744</v>
      </c>
      <c r="H1946" s="14">
        <v>0.85</v>
      </c>
      <c r="I1946" s="14">
        <v>0.9</v>
      </c>
      <c r="J1946" s="14"/>
      <c r="K1946" s="14" t="str">
        <f>CHPP_DELAY[[#This Row],[NOTE]]</f>
        <v/>
      </c>
      <c r="L1946" s="3"/>
      <c r="M1946" s="6"/>
      <c r="N1946" s="6"/>
      <c r="Q1946" s="11"/>
      <c r="AA1946" t="str" cm="1">
        <f t="array" ref="AA1946">_xlfn.IFS(AND(CHPP_DELAY[[#This Row],[Column1]]="",CHPP_DELAY[[#This Row],[Column2]]=""),"",CHPP_DELAY[[#This Row],[Column1]]&lt;&gt;"",CHPP_DELAY[[#This Row],[Column1]],CHPP_DELAY[[#This Row],[Column2]]&lt;&gt;"",CHPP_DELAY[[#This Row],[Column2]])</f>
        <v/>
      </c>
    </row>
    <row r="1947" spans="2:27" x14ac:dyDescent="0.25">
      <c r="B1947" s="7">
        <f>_xlfn.ISOWEEKNUM(CHPP_DELAY[[#This Row],[DATE]])</f>
        <v>52</v>
      </c>
      <c r="C1947" s="2" t="str">
        <f>UPPER(TEXT(MONTH(CHPP_DELAY[[#This Row],[DATE]])*29,"mmm"))</f>
        <v>JAN</v>
      </c>
      <c r="D1947" s="27">
        <f>YEAR(CHPP_DELAY[[#This Row],[DATE]])</f>
        <v>1900</v>
      </c>
      <c r="E1947" s="11">
        <f>(CHPP_DELAY[[#This Row],[START]]-CHPP_DELAY[[#This Row],[STOP]])*24</f>
        <v>0</v>
      </c>
      <c r="F1947" s="14" t="str" cm="1">
        <f t="array" ref="F1947">_xlfn.IFNA(_xlfn.IFS(CHPP_DELAY[[#This Row],[SCH MTN]]&lt;&gt;"","Scheduled",CHPP_DELAY[[#This Row],[UNSCH MTN]]&lt;&gt;"","Unscheduled"),"")</f>
        <v/>
      </c>
      <c r="G1947" s="26">
        <f>24*(DAY(EOMONTH(CHPP_DELAY[[#This Row],[DATE]],0)))</f>
        <v>744</v>
      </c>
      <c r="H1947" s="14">
        <v>0.85</v>
      </c>
      <c r="I1947" s="14">
        <v>0.9</v>
      </c>
      <c r="J1947" s="14"/>
      <c r="K1947" s="14" t="str">
        <f>CHPP_DELAY[[#This Row],[NOTE]]</f>
        <v/>
      </c>
      <c r="L1947" s="3"/>
      <c r="M1947" s="6"/>
      <c r="N1947" s="6"/>
      <c r="Q1947" s="11"/>
      <c r="AA1947" t="str" cm="1">
        <f t="array" ref="AA1947">_xlfn.IFS(AND(CHPP_DELAY[[#This Row],[Column1]]="",CHPP_DELAY[[#This Row],[Column2]]=""),"",CHPP_DELAY[[#This Row],[Column1]]&lt;&gt;"",CHPP_DELAY[[#This Row],[Column1]],CHPP_DELAY[[#This Row],[Column2]]&lt;&gt;"",CHPP_DELAY[[#This Row],[Column2]])</f>
        <v/>
      </c>
    </row>
    <row r="1948" spans="2:27" x14ac:dyDescent="0.25">
      <c r="B1948" s="7">
        <f>_xlfn.ISOWEEKNUM(CHPP_DELAY[[#This Row],[DATE]])</f>
        <v>52</v>
      </c>
      <c r="C1948" s="2" t="str">
        <f>UPPER(TEXT(MONTH(CHPP_DELAY[[#This Row],[DATE]])*29,"mmm"))</f>
        <v>JAN</v>
      </c>
      <c r="D1948" s="27">
        <f>YEAR(CHPP_DELAY[[#This Row],[DATE]])</f>
        <v>1900</v>
      </c>
      <c r="E1948" s="11">
        <f>(CHPP_DELAY[[#This Row],[START]]-CHPP_DELAY[[#This Row],[STOP]])*24</f>
        <v>0</v>
      </c>
      <c r="F1948" s="14" t="str" cm="1">
        <f t="array" ref="F1948">_xlfn.IFNA(_xlfn.IFS(CHPP_DELAY[[#This Row],[SCH MTN]]&lt;&gt;"","Scheduled",CHPP_DELAY[[#This Row],[UNSCH MTN]]&lt;&gt;"","Unscheduled"),"")</f>
        <v/>
      </c>
      <c r="G1948" s="26">
        <f>24*(DAY(EOMONTH(CHPP_DELAY[[#This Row],[DATE]],0)))</f>
        <v>744</v>
      </c>
      <c r="H1948" s="14">
        <v>0.85</v>
      </c>
      <c r="I1948" s="14">
        <v>0.9</v>
      </c>
      <c r="J1948" s="14"/>
      <c r="K1948" s="14" t="str">
        <f>CHPP_DELAY[[#This Row],[NOTE]]</f>
        <v/>
      </c>
      <c r="L1948" s="3"/>
      <c r="M1948" s="6"/>
      <c r="N1948" s="6"/>
      <c r="Q1948" s="11"/>
      <c r="AA1948" t="str" cm="1">
        <f t="array" ref="AA1948">_xlfn.IFS(AND(CHPP_DELAY[[#This Row],[Column1]]="",CHPP_DELAY[[#This Row],[Column2]]=""),"",CHPP_DELAY[[#This Row],[Column1]]&lt;&gt;"",CHPP_DELAY[[#This Row],[Column1]],CHPP_DELAY[[#This Row],[Column2]]&lt;&gt;"",CHPP_DELAY[[#This Row],[Column2]])</f>
        <v/>
      </c>
    </row>
    <row r="1949" spans="2:27" x14ac:dyDescent="0.25">
      <c r="B1949" s="7">
        <f>_xlfn.ISOWEEKNUM(CHPP_DELAY[[#This Row],[DATE]])</f>
        <v>52</v>
      </c>
      <c r="C1949" s="2" t="str">
        <f>UPPER(TEXT(MONTH(CHPP_DELAY[[#This Row],[DATE]])*29,"mmm"))</f>
        <v>JAN</v>
      </c>
      <c r="D1949" s="27">
        <f>YEAR(CHPP_DELAY[[#This Row],[DATE]])</f>
        <v>1900</v>
      </c>
      <c r="E1949" s="11">
        <f>(CHPP_DELAY[[#This Row],[START]]-CHPP_DELAY[[#This Row],[STOP]])*24</f>
        <v>0</v>
      </c>
      <c r="F1949" s="14" t="str" cm="1">
        <f t="array" ref="F1949">_xlfn.IFNA(_xlfn.IFS(CHPP_DELAY[[#This Row],[SCH MTN]]&lt;&gt;"","Scheduled",CHPP_DELAY[[#This Row],[UNSCH MTN]]&lt;&gt;"","Unscheduled"),"")</f>
        <v/>
      </c>
      <c r="G1949" s="26">
        <f>24*(DAY(EOMONTH(CHPP_DELAY[[#This Row],[DATE]],0)))</f>
        <v>744</v>
      </c>
      <c r="H1949" s="14">
        <v>0.85</v>
      </c>
      <c r="I1949" s="14">
        <v>0.9</v>
      </c>
      <c r="J1949" s="14"/>
      <c r="K1949" s="14" t="str">
        <f>CHPP_DELAY[[#This Row],[NOTE]]</f>
        <v/>
      </c>
      <c r="L1949" s="3"/>
      <c r="M1949" s="6"/>
      <c r="N1949" s="6"/>
      <c r="Q1949" s="11"/>
      <c r="AA1949" t="str" cm="1">
        <f t="array" ref="AA1949">_xlfn.IFS(AND(CHPP_DELAY[[#This Row],[Column1]]="",CHPP_DELAY[[#This Row],[Column2]]=""),"",CHPP_DELAY[[#This Row],[Column1]]&lt;&gt;"",CHPP_DELAY[[#This Row],[Column1]],CHPP_DELAY[[#This Row],[Column2]]&lt;&gt;"",CHPP_DELAY[[#This Row],[Column2]])</f>
        <v/>
      </c>
    </row>
    <row r="1950" spans="2:27" x14ac:dyDescent="0.25">
      <c r="B1950" s="7">
        <f>_xlfn.ISOWEEKNUM(CHPP_DELAY[[#This Row],[DATE]])</f>
        <v>52</v>
      </c>
      <c r="C1950" s="2" t="str">
        <f>UPPER(TEXT(MONTH(CHPP_DELAY[[#This Row],[DATE]])*29,"mmm"))</f>
        <v>JAN</v>
      </c>
      <c r="D1950" s="27">
        <f>YEAR(CHPP_DELAY[[#This Row],[DATE]])</f>
        <v>1900</v>
      </c>
      <c r="E1950" s="11">
        <f>(CHPP_DELAY[[#This Row],[START]]-CHPP_DELAY[[#This Row],[STOP]])*24</f>
        <v>0</v>
      </c>
      <c r="F1950" s="14" t="str" cm="1">
        <f t="array" ref="F1950">_xlfn.IFNA(_xlfn.IFS(CHPP_DELAY[[#This Row],[SCH MTN]]&lt;&gt;"","Scheduled",CHPP_DELAY[[#This Row],[UNSCH MTN]]&lt;&gt;"","Unscheduled"),"")</f>
        <v/>
      </c>
      <c r="G1950" s="26">
        <f>24*(DAY(EOMONTH(CHPP_DELAY[[#This Row],[DATE]],0)))</f>
        <v>744</v>
      </c>
      <c r="H1950" s="14">
        <v>0.85</v>
      </c>
      <c r="I1950" s="14">
        <v>0.9</v>
      </c>
      <c r="J1950" s="14"/>
      <c r="K1950" s="14" t="str">
        <f>CHPP_DELAY[[#This Row],[NOTE]]</f>
        <v/>
      </c>
      <c r="L1950" s="3"/>
      <c r="M1950" s="6"/>
      <c r="N1950" s="6"/>
      <c r="Q1950" s="11"/>
      <c r="AA1950" t="str" cm="1">
        <f t="array" ref="AA1950">_xlfn.IFS(AND(CHPP_DELAY[[#This Row],[Column1]]="",CHPP_DELAY[[#This Row],[Column2]]=""),"",CHPP_DELAY[[#This Row],[Column1]]&lt;&gt;"",CHPP_DELAY[[#This Row],[Column1]],CHPP_DELAY[[#This Row],[Column2]]&lt;&gt;"",CHPP_DELAY[[#This Row],[Column2]])</f>
        <v/>
      </c>
    </row>
    <row r="1951" spans="2:27" x14ac:dyDescent="0.25">
      <c r="B1951" s="7">
        <f>_xlfn.ISOWEEKNUM(CHPP_DELAY[[#This Row],[DATE]])</f>
        <v>52</v>
      </c>
      <c r="C1951" s="2" t="str">
        <f>UPPER(TEXT(MONTH(CHPP_DELAY[[#This Row],[DATE]])*29,"mmm"))</f>
        <v>JAN</v>
      </c>
      <c r="D1951" s="27">
        <f>YEAR(CHPP_DELAY[[#This Row],[DATE]])</f>
        <v>1900</v>
      </c>
      <c r="E1951" s="11">
        <f>(CHPP_DELAY[[#This Row],[START]]-CHPP_DELAY[[#This Row],[STOP]])*24</f>
        <v>0</v>
      </c>
      <c r="F1951" s="14" t="str" cm="1">
        <f t="array" ref="F1951">_xlfn.IFNA(_xlfn.IFS(CHPP_DELAY[[#This Row],[SCH MTN]]&lt;&gt;"","Scheduled",CHPP_DELAY[[#This Row],[UNSCH MTN]]&lt;&gt;"","Unscheduled"),"")</f>
        <v/>
      </c>
      <c r="G1951" s="26">
        <f>24*(DAY(EOMONTH(CHPP_DELAY[[#This Row],[DATE]],0)))</f>
        <v>744</v>
      </c>
      <c r="H1951" s="14">
        <v>0.85</v>
      </c>
      <c r="I1951" s="14">
        <v>0.9</v>
      </c>
      <c r="J1951" s="14"/>
      <c r="K1951" s="14" t="str">
        <f>CHPP_DELAY[[#This Row],[NOTE]]</f>
        <v/>
      </c>
      <c r="L1951" s="3"/>
      <c r="M1951" s="6"/>
      <c r="N1951" s="6"/>
      <c r="Q1951" s="11"/>
      <c r="AA1951" t="str" cm="1">
        <f t="array" ref="AA1951">_xlfn.IFS(AND(CHPP_DELAY[[#This Row],[Column1]]="",CHPP_DELAY[[#This Row],[Column2]]=""),"",CHPP_DELAY[[#This Row],[Column1]]&lt;&gt;"",CHPP_DELAY[[#This Row],[Column1]],CHPP_DELAY[[#This Row],[Column2]]&lt;&gt;"",CHPP_DELAY[[#This Row],[Column2]])</f>
        <v/>
      </c>
    </row>
    <row r="1952" spans="2:27" x14ac:dyDescent="0.25">
      <c r="B1952" s="7">
        <f>_xlfn.ISOWEEKNUM(CHPP_DELAY[[#This Row],[DATE]])</f>
        <v>52</v>
      </c>
      <c r="C1952" s="2" t="str">
        <f>UPPER(TEXT(MONTH(CHPP_DELAY[[#This Row],[DATE]])*29,"mmm"))</f>
        <v>JAN</v>
      </c>
      <c r="D1952" s="27">
        <f>YEAR(CHPP_DELAY[[#This Row],[DATE]])</f>
        <v>1900</v>
      </c>
      <c r="E1952" s="11">
        <f>(CHPP_DELAY[[#This Row],[START]]-CHPP_DELAY[[#This Row],[STOP]])*24</f>
        <v>0</v>
      </c>
      <c r="F1952" s="14" t="str" cm="1">
        <f t="array" ref="F1952">_xlfn.IFNA(_xlfn.IFS(CHPP_DELAY[[#This Row],[SCH MTN]]&lt;&gt;"","Scheduled",CHPP_DELAY[[#This Row],[UNSCH MTN]]&lt;&gt;"","Unscheduled"),"")</f>
        <v/>
      </c>
      <c r="G1952" s="26">
        <f>24*(DAY(EOMONTH(CHPP_DELAY[[#This Row],[DATE]],0)))</f>
        <v>744</v>
      </c>
      <c r="H1952" s="14">
        <v>0.85</v>
      </c>
      <c r="I1952" s="14">
        <v>0.9</v>
      </c>
      <c r="J1952" s="14"/>
      <c r="K1952" s="14" t="str">
        <f>CHPP_DELAY[[#This Row],[NOTE]]</f>
        <v/>
      </c>
      <c r="L1952" s="3"/>
      <c r="M1952" s="6"/>
      <c r="N1952" s="6"/>
      <c r="Q1952" s="11"/>
      <c r="AA1952" t="str" cm="1">
        <f t="array" ref="AA1952">_xlfn.IFS(AND(CHPP_DELAY[[#This Row],[Column1]]="",CHPP_DELAY[[#This Row],[Column2]]=""),"",CHPP_DELAY[[#This Row],[Column1]]&lt;&gt;"",CHPP_DELAY[[#This Row],[Column1]],CHPP_DELAY[[#This Row],[Column2]]&lt;&gt;"",CHPP_DELAY[[#This Row],[Column2]])</f>
        <v/>
      </c>
    </row>
    <row r="1953" spans="2:27" x14ac:dyDescent="0.25">
      <c r="B1953" s="7">
        <f>_xlfn.ISOWEEKNUM(CHPP_DELAY[[#This Row],[DATE]])</f>
        <v>52</v>
      </c>
      <c r="C1953" s="2" t="str">
        <f>UPPER(TEXT(MONTH(CHPP_DELAY[[#This Row],[DATE]])*29,"mmm"))</f>
        <v>JAN</v>
      </c>
      <c r="D1953" s="27">
        <f>YEAR(CHPP_DELAY[[#This Row],[DATE]])</f>
        <v>1900</v>
      </c>
      <c r="E1953" s="11">
        <f>(CHPP_DELAY[[#This Row],[START]]-CHPP_DELAY[[#This Row],[STOP]])*24</f>
        <v>0</v>
      </c>
      <c r="F1953" s="14" t="str" cm="1">
        <f t="array" ref="F1953">_xlfn.IFNA(_xlfn.IFS(CHPP_DELAY[[#This Row],[SCH MTN]]&lt;&gt;"","Scheduled",CHPP_DELAY[[#This Row],[UNSCH MTN]]&lt;&gt;"","Unscheduled"),"")</f>
        <v/>
      </c>
      <c r="G1953" s="26">
        <f>24*(DAY(EOMONTH(CHPP_DELAY[[#This Row],[DATE]],0)))</f>
        <v>744</v>
      </c>
      <c r="H1953" s="14">
        <v>0.85</v>
      </c>
      <c r="I1953" s="14">
        <v>0.9</v>
      </c>
      <c r="J1953" s="14"/>
      <c r="K1953" s="14" t="str">
        <f>CHPP_DELAY[[#This Row],[NOTE]]</f>
        <v/>
      </c>
      <c r="L1953" s="3"/>
      <c r="M1953" s="6"/>
      <c r="N1953" s="6"/>
      <c r="Q1953" s="11"/>
      <c r="AA1953" t="str" cm="1">
        <f t="array" ref="AA1953">_xlfn.IFS(AND(CHPP_DELAY[[#This Row],[Column1]]="",CHPP_DELAY[[#This Row],[Column2]]=""),"",CHPP_DELAY[[#This Row],[Column1]]&lt;&gt;"",CHPP_DELAY[[#This Row],[Column1]],CHPP_DELAY[[#This Row],[Column2]]&lt;&gt;"",CHPP_DELAY[[#This Row],[Column2]])</f>
        <v/>
      </c>
    </row>
    <row r="1954" spans="2:27" x14ac:dyDescent="0.25">
      <c r="B1954" s="7">
        <f>_xlfn.ISOWEEKNUM(CHPP_DELAY[[#This Row],[DATE]])</f>
        <v>52</v>
      </c>
      <c r="C1954" s="2" t="str">
        <f>UPPER(TEXT(MONTH(CHPP_DELAY[[#This Row],[DATE]])*29,"mmm"))</f>
        <v>JAN</v>
      </c>
      <c r="D1954" s="27">
        <f>YEAR(CHPP_DELAY[[#This Row],[DATE]])</f>
        <v>1900</v>
      </c>
      <c r="E1954" s="11">
        <f>(CHPP_DELAY[[#This Row],[START]]-CHPP_DELAY[[#This Row],[STOP]])*24</f>
        <v>0</v>
      </c>
      <c r="F1954" s="14" t="str" cm="1">
        <f t="array" ref="F1954">_xlfn.IFNA(_xlfn.IFS(CHPP_DELAY[[#This Row],[SCH MTN]]&lt;&gt;"","Scheduled",CHPP_DELAY[[#This Row],[UNSCH MTN]]&lt;&gt;"","Unscheduled"),"")</f>
        <v/>
      </c>
      <c r="G1954" s="26">
        <f>24*(DAY(EOMONTH(CHPP_DELAY[[#This Row],[DATE]],0)))</f>
        <v>744</v>
      </c>
      <c r="H1954" s="14">
        <v>0.85</v>
      </c>
      <c r="I1954" s="14">
        <v>0.9</v>
      </c>
      <c r="J1954" s="14"/>
      <c r="K1954" s="14" t="str">
        <f>CHPP_DELAY[[#This Row],[NOTE]]</f>
        <v/>
      </c>
      <c r="L1954" s="3"/>
      <c r="M1954" s="6"/>
      <c r="N1954" s="6"/>
      <c r="Q1954" s="11"/>
      <c r="AA1954" t="str" cm="1">
        <f t="array" ref="AA1954">_xlfn.IFS(AND(CHPP_DELAY[[#This Row],[Column1]]="",CHPP_DELAY[[#This Row],[Column2]]=""),"",CHPP_DELAY[[#This Row],[Column1]]&lt;&gt;"",CHPP_DELAY[[#This Row],[Column1]],CHPP_DELAY[[#This Row],[Column2]]&lt;&gt;"",CHPP_DELAY[[#This Row],[Column2]])</f>
        <v/>
      </c>
    </row>
    <row r="1955" spans="2:27" x14ac:dyDescent="0.25">
      <c r="B1955" s="7">
        <f>_xlfn.ISOWEEKNUM(CHPP_DELAY[[#This Row],[DATE]])</f>
        <v>52</v>
      </c>
      <c r="C1955" s="2" t="str">
        <f>UPPER(TEXT(MONTH(CHPP_DELAY[[#This Row],[DATE]])*29,"mmm"))</f>
        <v>JAN</v>
      </c>
      <c r="D1955" s="27">
        <f>YEAR(CHPP_DELAY[[#This Row],[DATE]])</f>
        <v>1900</v>
      </c>
      <c r="E1955" s="11">
        <f>(CHPP_DELAY[[#This Row],[START]]-CHPP_DELAY[[#This Row],[STOP]])*24</f>
        <v>0</v>
      </c>
      <c r="F1955" s="14" t="str" cm="1">
        <f t="array" ref="F1955">_xlfn.IFNA(_xlfn.IFS(CHPP_DELAY[[#This Row],[SCH MTN]]&lt;&gt;"","Scheduled",CHPP_DELAY[[#This Row],[UNSCH MTN]]&lt;&gt;"","Unscheduled"),"")</f>
        <v/>
      </c>
      <c r="G1955" s="26">
        <f>24*(DAY(EOMONTH(CHPP_DELAY[[#This Row],[DATE]],0)))</f>
        <v>744</v>
      </c>
      <c r="H1955" s="14">
        <v>0.85</v>
      </c>
      <c r="I1955" s="14">
        <v>0.9</v>
      </c>
      <c r="J1955" s="14"/>
      <c r="K1955" s="14" t="str">
        <f>CHPP_DELAY[[#This Row],[NOTE]]</f>
        <v/>
      </c>
      <c r="L1955" s="3"/>
      <c r="M1955" s="6"/>
      <c r="N1955" s="6"/>
      <c r="Q1955" s="11"/>
      <c r="AA1955" t="str" cm="1">
        <f t="array" ref="AA1955">_xlfn.IFS(AND(CHPP_DELAY[[#This Row],[Column1]]="",CHPP_DELAY[[#This Row],[Column2]]=""),"",CHPP_DELAY[[#This Row],[Column1]]&lt;&gt;"",CHPP_DELAY[[#This Row],[Column1]],CHPP_DELAY[[#This Row],[Column2]]&lt;&gt;"",CHPP_DELAY[[#This Row],[Column2]])</f>
        <v/>
      </c>
    </row>
    <row r="1956" spans="2:27" x14ac:dyDescent="0.25">
      <c r="B1956" s="7">
        <f>_xlfn.ISOWEEKNUM(CHPP_DELAY[[#This Row],[DATE]])</f>
        <v>52</v>
      </c>
      <c r="C1956" s="2" t="str">
        <f>UPPER(TEXT(MONTH(CHPP_DELAY[[#This Row],[DATE]])*29,"mmm"))</f>
        <v>JAN</v>
      </c>
      <c r="D1956" s="27">
        <f>YEAR(CHPP_DELAY[[#This Row],[DATE]])</f>
        <v>1900</v>
      </c>
      <c r="E1956" s="11">
        <f>(CHPP_DELAY[[#This Row],[START]]-CHPP_DELAY[[#This Row],[STOP]])*24</f>
        <v>0</v>
      </c>
      <c r="F1956" s="14" t="str" cm="1">
        <f t="array" ref="F1956">_xlfn.IFNA(_xlfn.IFS(CHPP_DELAY[[#This Row],[SCH MTN]]&lt;&gt;"","Scheduled",CHPP_DELAY[[#This Row],[UNSCH MTN]]&lt;&gt;"","Unscheduled"),"")</f>
        <v/>
      </c>
      <c r="G1956" s="26">
        <f>24*(DAY(EOMONTH(CHPP_DELAY[[#This Row],[DATE]],0)))</f>
        <v>744</v>
      </c>
      <c r="H1956" s="14">
        <v>0.85</v>
      </c>
      <c r="I1956" s="14">
        <v>0.9</v>
      </c>
      <c r="J1956" s="14"/>
      <c r="K1956" s="14" t="str">
        <f>CHPP_DELAY[[#This Row],[NOTE]]</f>
        <v/>
      </c>
      <c r="L1956" s="3"/>
      <c r="M1956" s="6"/>
      <c r="N1956" s="6"/>
      <c r="Q1956" s="11"/>
      <c r="AA1956" t="str" cm="1">
        <f t="array" ref="AA1956">_xlfn.IFS(AND(CHPP_DELAY[[#This Row],[Column1]]="",CHPP_DELAY[[#This Row],[Column2]]=""),"",CHPP_DELAY[[#This Row],[Column1]]&lt;&gt;"",CHPP_DELAY[[#This Row],[Column1]],CHPP_DELAY[[#This Row],[Column2]]&lt;&gt;"",CHPP_DELAY[[#This Row],[Column2]])</f>
        <v/>
      </c>
    </row>
    <row r="1957" spans="2:27" x14ac:dyDescent="0.25">
      <c r="B1957" s="7">
        <f>_xlfn.ISOWEEKNUM(CHPP_DELAY[[#This Row],[DATE]])</f>
        <v>52</v>
      </c>
      <c r="C1957" s="2" t="str">
        <f>UPPER(TEXT(MONTH(CHPP_DELAY[[#This Row],[DATE]])*29,"mmm"))</f>
        <v>JAN</v>
      </c>
      <c r="D1957" s="27">
        <f>YEAR(CHPP_DELAY[[#This Row],[DATE]])</f>
        <v>1900</v>
      </c>
      <c r="E1957" s="11">
        <f>(CHPP_DELAY[[#This Row],[START]]-CHPP_DELAY[[#This Row],[STOP]])*24</f>
        <v>0</v>
      </c>
      <c r="F1957" s="14" t="str" cm="1">
        <f t="array" ref="F1957">_xlfn.IFNA(_xlfn.IFS(CHPP_DELAY[[#This Row],[SCH MTN]]&lt;&gt;"","Scheduled",CHPP_DELAY[[#This Row],[UNSCH MTN]]&lt;&gt;"","Unscheduled"),"")</f>
        <v/>
      </c>
      <c r="G1957" s="26">
        <f>24*(DAY(EOMONTH(CHPP_DELAY[[#This Row],[DATE]],0)))</f>
        <v>744</v>
      </c>
      <c r="H1957" s="14">
        <v>0.85</v>
      </c>
      <c r="I1957" s="14">
        <v>0.9</v>
      </c>
      <c r="J1957" s="14"/>
      <c r="K1957" s="14" t="str">
        <f>CHPP_DELAY[[#This Row],[NOTE]]</f>
        <v/>
      </c>
      <c r="L1957" s="3"/>
      <c r="M1957" s="6"/>
      <c r="N1957" s="6"/>
      <c r="Q1957" s="11"/>
      <c r="AA1957" t="str" cm="1">
        <f t="array" ref="AA1957">_xlfn.IFS(AND(CHPP_DELAY[[#This Row],[Column1]]="",CHPP_DELAY[[#This Row],[Column2]]=""),"",CHPP_DELAY[[#This Row],[Column1]]&lt;&gt;"",CHPP_DELAY[[#This Row],[Column1]],CHPP_DELAY[[#This Row],[Column2]]&lt;&gt;"",CHPP_DELAY[[#This Row],[Column2]])</f>
        <v/>
      </c>
    </row>
    <row r="1958" spans="2:27" x14ac:dyDescent="0.25">
      <c r="B1958" s="7">
        <f>_xlfn.ISOWEEKNUM(CHPP_DELAY[[#This Row],[DATE]])</f>
        <v>52</v>
      </c>
      <c r="C1958" s="2" t="str">
        <f>UPPER(TEXT(MONTH(CHPP_DELAY[[#This Row],[DATE]])*29,"mmm"))</f>
        <v>JAN</v>
      </c>
      <c r="D1958" s="27">
        <f>YEAR(CHPP_DELAY[[#This Row],[DATE]])</f>
        <v>1900</v>
      </c>
      <c r="E1958" s="11">
        <f>(CHPP_DELAY[[#This Row],[START]]-CHPP_DELAY[[#This Row],[STOP]])*24</f>
        <v>0</v>
      </c>
      <c r="F1958" s="14" t="str" cm="1">
        <f t="array" ref="F1958">_xlfn.IFNA(_xlfn.IFS(CHPP_DELAY[[#This Row],[SCH MTN]]&lt;&gt;"","Scheduled",CHPP_DELAY[[#This Row],[UNSCH MTN]]&lt;&gt;"","Unscheduled"),"")</f>
        <v/>
      </c>
      <c r="G1958" s="26">
        <f>24*(DAY(EOMONTH(CHPP_DELAY[[#This Row],[DATE]],0)))</f>
        <v>744</v>
      </c>
      <c r="H1958" s="14">
        <v>0.85</v>
      </c>
      <c r="I1958" s="14">
        <v>0.9</v>
      </c>
      <c r="J1958" s="14"/>
      <c r="K1958" s="14" t="str">
        <f>CHPP_DELAY[[#This Row],[NOTE]]</f>
        <v/>
      </c>
      <c r="L1958" s="3"/>
      <c r="M1958" s="6"/>
      <c r="N1958" s="6"/>
      <c r="Q1958" s="11"/>
      <c r="AA1958" t="str" cm="1">
        <f t="array" ref="AA1958">_xlfn.IFS(AND(CHPP_DELAY[[#This Row],[Column1]]="",CHPP_DELAY[[#This Row],[Column2]]=""),"",CHPP_DELAY[[#This Row],[Column1]]&lt;&gt;"",CHPP_DELAY[[#This Row],[Column1]],CHPP_DELAY[[#This Row],[Column2]]&lt;&gt;"",CHPP_DELAY[[#This Row],[Column2]])</f>
        <v/>
      </c>
    </row>
    <row r="1959" spans="2:27" x14ac:dyDescent="0.25">
      <c r="B1959" s="7">
        <f>_xlfn.ISOWEEKNUM(CHPP_DELAY[[#This Row],[DATE]])</f>
        <v>52</v>
      </c>
      <c r="C1959" s="2" t="str">
        <f>UPPER(TEXT(MONTH(CHPP_DELAY[[#This Row],[DATE]])*29,"mmm"))</f>
        <v>JAN</v>
      </c>
      <c r="D1959" s="27">
        <f>YEAR(CHPP_DELAY[[#This Row],[DATE]])</f>
        <v>1900</v>
      </c>
      <c r="E1959" s="11">
        <f>(CHPP_DELAY[[#This Row],[START]]-CHPP_DELAY[[#This Row],[STOP]])*24</f>
        <v>0</v>
      </c>
      <c r="F1959" s="14" t="str" cm="1">
        <f t="array" ref="F1959">_xlfn.IFNA(_xlfn.IFS(CHPP_DELAY[[#This Row],[SCH MTN]]&lt;&gt;"","Scheduled",CHPP_DELAY[[#This Row],[UNSCH MTN]]&lt;&gt;"","Unscheduled"),"")</f>
        <v/>
      </c>
      <c r="G1959" s="26">
        <f>24*(DAY(EOMONTH(CHPP_DELAY[[#This Row],[DATE]],0)))</f>
        <v>744</v>
      </c>
      <c r="H1959" s="14">
        <v>0.85</v>
      </c>
      <c r="I1959" s="14">
        <v>0.9</v>
      </c>
      <c r="J1959" s="14"/>
      <c r="K1959" s="14" t="str">
        <f>CHPP_DELAY[[#This Row],[NOTE]]</f>
        <v/>
      </c>
      <c r="L1959" s="3"/>
      <c r="M1959" s="6"/>
      <c r="N1959" s="6"/>
      <c r="Q1959" s="11"/>
      <c r="AA1959" t="str" cm="1">
        <f t="array" ref="AA1959">_xlfn.IFS(AND(CHPP_DELAY[[#This Row],[Column1]]="",CHPP_DELAY[[#This Row],[Column2]]=""),"",CHPP_DELAY[[#This Row],[Column1]]&lt;&gt;"",CHPP_DELAY[[#This Row],[Column1]],CHPP_DELAY[[#This Row],[Column2]]&lt;&gt;"",CHPP_DELAY[[#This Row],[Column2]])</f>
        <v/>
      </c>
    </row>
    <row r="1960" spans="2:27" x14ac:dyDescent="0.25">
      <c r="B1960" s="7">
        <f>_xlfn.ISOWEEKNUM(CHPP_DELAY[[#This Row],[DATE]])</f>
        <v>52</v>
      </c>
      <c r="C1960" s="2" t="str">
        <f>UPPER(TEXT(MONTH(CHPP_DELAY[[#This Row],[DATE]])*29,"mmm"))</f>
        <v>JAN</v>
      </c>
      <c r="D1960" s="27">
        <f>YEAR(CHPP_DELAY[[#This Row],[DATE]])</f>
        <v>1900</v>
      </c>
      <c r="E1960" s="11">
        <f>(CHPP_DELAY[[#This Row],[START]]-CHPP_DELAY[[#This Row],[STOP]])*24</f>
        <v>0</v>
      </c>
      <c r="F1960" s="14" t="str" cm="1">
        <f t="array" ref="F1960">_xlfn.IFNA(_xlfn.IFS(CHPP_DELAY[[#This Row],[SCH MTN]]&lt;&gt;"","Scheduled",CHPP_DELAY[[#This Row],[UNSCH MTN]]&lt;&gt;"","Unscheduled"),"")</f>
        <v/>
      </c>
      <c r="G1960" s="26">
        <f>24*(DAY(EOMONTH(CHPP_DELAY[[#This Row],[DATE]],0)))</f>
        <v>744</v>
      </c>
      <c r="H1960" s="14">
        <v>0.85</v>
      </c>
      <c r="I1960" s="14">
        <v>0.9</v>
      </c>
      <c r="J1960" s="14"/>
      <c r="K1960" s="14" t="str">
        <f>CHPP_DELAY[[#This Row],[NOTE]]</f>
        <v/>
      </c>
      <c r="L1960" s="3"/>
      <c r="M1960" s="6"/>
      <c r="N1960" s="6"/>
      <c r="Q1960" s="11"/>
      <c r="AA1960" t="str" cm="1">
        <f t="array" ref="AA1960">_xlfn.IFS(AND(CHPP_DELAY[[#This Row],[Column1]]="",CHPP_DELAY[[#This Row],[Column2]]=""),"",CHPP_DELAY[[#This Row],[Column1]]&lt;&gt;"",CHPP_DELAY[[#This Row],[Column1]],CHPP_DELAY[[#This Row],[Column2]]&lt;&gt;"",CHPP_DELAY[[#This Row],[Column2]])</f>
        <v/>
      </c>
    </row>
    <row r="1961" spans="2:27" x14ac:dyDescent="0.25">
      <c r="B1961" s="7">
        <f>_xlfn.ISOWEEKNUM(CHPP_DELAY[[#This Row],[DATE]])</f>
        <v>52</v>
      </c>
      <c r="C1961" s="2" t="str">
        <f>UPPER(TEXT(MONTH(CHPP_DELAY[[#This Row],[DATE]])*29,"mmm"))</f>
        <v>JAN</v>
      </c>
      <c r="D1961" s="27">
        <f>YEAR(CHPP_DELAY[[#This Row],[DATE]])</f>
        <v>1900</v>
      </c>
      <c r="E1961" s="11">
        <f>(CHPP_DELAY[[#This Row],[START]]-CHPP_DELAY[[#This Row],[STOP]])*24</f>
        <v>0</v>
      </c>
      <c r="F1961" s="14" t="str" cm="1">
        <f t="array" ref="F1961">_xlfn.IFNA(_xlfn.IFS(CHPP_DELAY[[#This Row],[SCH MTN]]&lt;&gt;"","Scheduled",CHPP_DELAY[[#This Row],[UNSCH MTN]]&lt;&gt;"","Unscheduled"),"")</f>
        <v/>
      </c>
      <c r="G1961" s="26">
        <f>24*(DAY(EOMONTH(CHPP_DELAY[[#This Row],[DATE]],0)))</f>
        <v>744</v>
      </c>
      <c r="H1961" s="14">
        <v>0.85</v>
      </c>
      <c r="I1961" s="14">
        <v>0.9</v>
      </c>
      <c r="J1961" s="14"/>
      <c r="K1961" s="14" t="str">
        <f>CHPP_DELAY[[#This Row],[NOTE]]</f>
        <v/>
      </c>
      <c r="L1961" s="3"/>
      <c r="M1961" s="6"/>
      <c r="N1961" s="6"/>
      <c r="Q1961" s="11"/>
      <c r="AA1961" t="str" cm="1">
        <f t="array" ref="AA1961">_xlfn.IFS(AND(CHPP_DELAY[[#This Row],[Column1]]="",CHPP_DELAY[[#This Row],[Column2]]=""),"",CHPP_DELAY[[#This Row],[Column1]]&lt;&gt;"",CHPP_DELAY[[#This Row],[Column1]],CHPP_DELAY[[#This Row],[Column2]]&lt;&gt;"",CHPP_DELAY[[#This Row],[Column2]])</f>
        <v/>
      </c>
    </row>
    <row r="1962" spans="2:27" x14ac:dyDescent="0.25">
      <c r="B1962" s="7">
        <f>_xlfn.ISOWEEKNUM(CHPP_DELAY[[#This Row],[DATE]])</f>
        <v>52</v>
      </c>
      <c r="C1962" s="2" t="str">
        <f>UPPER(TEXT(MONTH(CHPP_DELAY[[#This Row],[DATE]])*29,"mmm"))</f>
        <v>JAN</v>
      </c>
      <c r="D1962" s="27">
        <f>YEAR(CHPP_DELAY[[#This Row],[DATE]])</f>
        <v>1900</v>
      </c>
      <c r="E1962" s="11">
        <f>(CHPP_DELAY[[#This Row],[START]]-CHPP_DELAY[[#This Row],[STOP]])*24</f>
        <v>0</v>
      </c>
      <c r="F1962" s="14" t="str" cm="1">
        <f t="array" ref="F1962">_xlfn.IFNA(_xlfn.IFS(CHPP_DELAY[[#This Row],[SCH MTN]]&lt;&gt;"","Scheduled",CHPP_DELAY[[#This Row],[UNSCH MTN]]&lt;&gt;"","Unscheduled"),"")</f>
        <v/>
      </c>
      <c r="G1962" s="26">
        <f>24*(DAY(EOMONTH(CHPP_DELAY[[#This Row],[DATE]],0)))</f>
        <v>744</v>
      </c>
      <c r="H1962" s="14">
        <v>0.85</v>
      </c>
      <c r="I1962" s="14">
        <v>0.9</v>
      </c>
      <c r="J1962" s="14"/>
      <c r="K1962" s="14" t="str">
        <f>CHPP_DELAY[[#This Row],[NOTE]]</f>
        <v/>
      </c>
      <c r="L1962" s="3"/>
      <c r="M1962" s="6"/>
      <c r="N1962" s="6"/>
      <c r="Q1962" s="11"/>
      <c r="AA1962" t="str" cm="1">
        <f t="array" ref="AA1962">_xlfn.IFS(AND(CHPP_DELAY[[#This Row],[Column1]]="",CHPP_DELAY[[#This Row],[Column2]]=""),"",CHPP_DELAY[[#This Row],[Column1]]&lt;&gt;"",CHPP_DELAY[[#This Row],[Column1]],CHPP_DELAY[[#This Row],[Column2]]&lt;&gt;"",CHPP_DELAY[[#This Row],[Column2]])</f>
        <v/>
      </c>
    </row>
    <row r="1963" spans="2:27" x14ac:dyDescent="0.25">
      <c r="B1963" s="7">
        <f>_xlfn.ISOWEEKNUM(CHPP_DELAY[[#This Row],[DATE]])</f>
        <v>52</v>
      </c>
      <c r="C1963" s="2" t="str">
        <f>UPPER(TEXT(MONTH(CHPP_DELAY[[#This Row],[DATE]])*29,"mmm"))</f>
        <v>JAN</v>
      </c>
      <c r="D1963" s="27">
        <f>YEAR(CHPP_DELAY[[#This Row],[DATE]])</f>
        <v>1900</v>
      </c>
      <c r="E1963" s="11">
        <f>(CHPP_DELAY[[#This Row],[START]]-CHPP_DELAY[[#This Row],[STOP]])*24</f>
        <v>0</v>
      </c>
      <c r="F1963" s="14" t="str" cm="1">
        <f t="array" ref="F1963">_xlfn.IFNA(_xlfn.IFS(CHPP_DELAY[[#This Row],[SCH MTN]]&lt;&gt;"","Scheduled",CHPP_DELAY[[#This Row],[UNSCH MTN]]&lt;&gt;"","Unscheduled"),"")</f>
        <v/>
      </c>
      <c r="G1963" s="26">
        <f>24*(DAY(EOMONTH(CHPP_DELAY[[#This Row],[DATE]],0)))</f>
        <v>744</v>
      </c>
      <c r="H1963" s="14">
        <v>0.85</v>
      </c>
      <c r="I1963" s="14">
        <v>0.9</v>
      </c>
      <c r="J1963" s="14"/>
      <c r="K1963" s="14" t="str">
        <f>CHPP_DELAY[[#This Row],[NOTE]]</f>
        <v/>
      </c>
      <c r="L1963" s="3"/>
      <c r="M1963" s="6"/>
      <c r="N1963" s="6"/>
      <c r="Q1963" s="11"/>
      <c r="AA1963" t="str" cm="1">
        <f t="array" ref="AA1963">_xlfn.IFS(AND(CHPP_DELAY[[#This Row],[Column1]]="",CHPP_DELAY[[#This Row],[Column2]]=""),"",CHPP_DELAY[[#This Row],[Column1]]&lt;&gt;"",CHPP_DELAY[[#This Row],[Column1]],CHPP_DELAY[[#This Row],[Column2]]&lt;&gt;"",CHPP_DELAY[[#This Row],[Column2]])</f>
        <v/>
      </c>
    </row>
    <row r="1964" spans="2:27" x14ac:dyDescent="0.25">
      <c r="B1964" s="7">
        <f>_xlfn.ISOWEEKNUM(CHPP_DELAY[[#This Row],[DATE]])</f>
        <v>52</v>
      </c>
      <c r="C1964" s="2" t="str">
        <f>UPPER(TEXT(MONTH(CHPP_DELAY[[#This Row],[DATE]])*29,"mmm"))</f>
        <v>JAN</v>
      </c>
      <c r="D1964" s="27">
        <f>YEAR(CHPP_DELAY[[#This Row],[DATE]])</f>
        <v>1900</v>
      </c>
      <c r="E1964" s="11">
        <f>(CHPP_DELAY[[#This Row],[START]]-CHPP_DELAY[[#This Row],[STOP]])*24</f>
        <v>0</v>
      </c>
      <c r="F1964" s="14" t="str" cm="1">
        <f t="array" ref="F1964">_xlfn.IFNA(_xlfn.IFS(CHPP_DELAY[[#This Row],[SCH MTN]]&lt;&gt;"","Scheduled",CHPP_DELAY[[#This Row],[UNSCH MTN]]&lt;&gt;"","Unscheduled"),"")</f>
        <v/>
      </c>
      <c r="G1964" s="26">
        <f>24*(DAY(EOMONTH(CHPP_DELAY[[#This Row],[DATE]],0)))</f>
        <v>744</v>
      </c>
      <c r="H1964" s="14">
        <v>0.85</v>
      </c>
      <c r="I1964" s="14">
        <v>0.9</v>
      </c>
      <c r="J1964" s="14"/>
      <c r="K1964" s="14" t="str">
        <f>CHPP_DELAY[[#This Row],[NOTE]]</f>
        <v/>
      </c>
      <c r="L1964" s="3"/>
      <c r="M1964" s="6"/>
      <c r="N1964" s="6"/>
      <c r="Q1964" s="11"/>
      <c r="AA1964" t="str" cm="1">
        <f t="array" ref="AA1964">_xlfn.IFS(AND(CHPP_DELAY[[#This Row],[Column1]]="",CHPP_DELAY[[#This Row],[Column2]]=""),"",CHPP_DELAY[[#This Row],[Column1]]&lt;&gt;"",CHPP_DELAY[[#This Row],[Column1]],CHPP_DELAY[[#This Row],[Column2]]&lt;&gt;"",CHPP_DELAY[[#This Row],[Column2]])</f>
        <v/>
      </c>
    </row>
    <row r="1965" spans="2:27" x14ac:dyDescent="0.25">
      <c r="B1965" s="7">
        <f>_xlfn.ISOWEEKNUM(CHPP_DELAY[[#This Row],[DATE]])</f>
        <v>52</v>
      </c>
      <c r="C1965" s="2" t="str">
        <f>UPPER(TEXT(MONTH(CHPP_DELAY[[#This Row],[DATE]])*29,"mmm"))</f>
        <v>JAN</v>
      </c>
      <c r="D1965" s="27">
        <f>YEAR(CHPP_DELAY[[#This Row],[DATE]])</f>
        <v>1900</v>
      </c>
      <c r="E1965" s="11">
        <f>(CHPP_DELAY[[#This Row],[START]]-CHPP_DELAY[[#This Row],[STOP]])*24</f>
        <v>0</v>
      </c>
      <c r="F1965" s="14" t="str" cm="1">
        <f t="array" ref="F1965">_xlfn.IFNA(_xlfn.IFS(CHPP_DELAY[[#This Row],[SCH MTN]]&lt;&gt;"","Scheduled",CHPP_DELAY[[#This Row],[UNSCH MTN]]&lt;&gt;"","Unscheduled"),"")</f>
        <v/>
      </c>
      <c r="G1965" s="26">
        <f>24*(DAY(EOMONTH(CHPP_DELAY[[#This Row],[DATE]],0)))</f>
        <v>744</v>
      </c>
      <c r="H1965" s="14">
        <v>0.85</v>
      </c>
      <c r="I1965" s="14">
        <v>0.9</v>
      </c>
      <c r="J1965" s="14"/>
      <c r="K1965" s="14" t="str">
        <f>CHPP_DELAY[[#This Row],[NOTE]]</f>
        <v/>
      </c>
      <c r="L1965" s="3"/>
      <c r="M1965" s="6"/>
      <c r="N1965" s="6"/>
      <c r="Q1965" s="11"/>
      <c r="AA1965" t="str" cm="1">
        <f t="array" ref="AA1965">_xlfn.IFS(AND(CHPP_DELAY[[#This Row],[Column1]]="",CHPP_DELAY[[#This Row],[Column2]]=""),"",CHPP_DELAY[[#This Row],[Column1]]&lt;&gt;"",CHPP_DELAY[[#This Row],[Column1]],CHPP_DELAY[[#This Row],[Column2]]&lt;&gt;"",CHPP_DELAY[[#This Row],[Column2]])</f>
        <v/>
      </c>
    </row>
    <row r="1966" spans="2:27" x14ac:dyDescent="0.25">
      <c r="B1966" s="7">
        <f>_xlfn.ISOWEEKNUM(CHPP_DELAY[[#This Row],[DATE]])</f>
        <v>52</v>
      </c>
      <c r="C1966" s="2" t="str">
        <f>UPPER(TEXT(MONTH(CHPP_DELAY[[#This Row],[DATE]])*29,"mmm"))</f>
        <v>JAN</v>
      </c>
      <c r="D1966" s="27">
        <f>YEAR(CHPP_DELAY[[#This Row],[DATE]])</f>
        <v>1900</v>
      </c>
      <c r="E1966" s="11">
        <f>(CHPP_DELAY[[#This Row],[START]]-CHPP_DELAY[[#This Row],[STOP]])*24</f>
        <v>0</v>
      </c>
      <c r="F1966" s="14" t="str" cm="1">
        <f t="array" ref="F1966">_xlfn.IFNA(_xlfn.IFS(CHPP_DELAY[[#This Row],[SCH MTN]]&lt;&gt;"","Scheduled",CHPP_DELAY[[#This Row],[UNSCH MTN]]&lt;&gt;"","Unscheduled"),"")</f>
        <v/>
      </c>
      <c r="G1966" s="26">
        <f>24*(DAY(EOMONTH(CHPP_DELAY[[#This Row],[DATE]],0)))</f>
        <v>744</v>
      </c>
      <c r="H1966" s="14">
        <v>0.85</v>
      </c>
      <c r="I1966" s="14">
        <v>0.9</v>
      </c>
      <c r="J1966" s="14"/>
      <c r="K1966" s="14" t="str">
        <f>CHPP_DELAY[[#This Row],[NOTE]]</f>
        <v/>
      </c>
      <c r="L1966" s="3"/>
      <c r="M1966" s="6"/>
      <c r="N1966" s="6"/>
      <c r="Q1966" s="11"/>
      <c r="AA1966" t="str" cm="1">
        <f t="array" ref="AA1966">_xlfn.IFS(AND(CHPP_DELAY[[#This Row],[Column1]]="",CHPP_DELAY[[#This Row],[Column2]]=""),"",CHPP_DELAY[[#This Row],[Column1]]&lt;&gt;"",CHPP_DELAY[[#This Row],[Column1]],CHPP_DELAY[[#This Row],[Column2]]&lt;&gt;"",CHPP_DELAY[[#This Row],[Column2]])</f>
        <v/>
      </c>
    </row>
    <row r="1967" spans="2:27" x14ac:dyDescent="0.25">
      <c r="B1967" s="7">
        <f>_xlfn.ISOWEEKNUM(CHPP_DELAY[[#This Row],[DATE]])</f>
        <v>52</v>
      </c>
      <c r="C1967" s="2" t="str">
        <f>UPPER(TEXT(MONTH(CHPP_DELAY[[#This Row],[DATE]])*29,"mmm"))</f>
        <v>JAN</v>
      </c>
      <c r="D1967" s="27">
        <f>YEAR(CHPP_DELAY[[#This Row],[DATE]])</f>
        <v>1900</v>
      </c>
      <c r="E1967" s="11">
        <f>(CHPP_DELAY[[#This Row],[START]]-CHPP_DELAY[[#This Row],[STOP]])*24</f>
        <v>0</v>
      </c>
      <c r="F1967" s="14" t="str" cm="1">
        <f t="array" ref="F1967">_xlfn.IFNA(_xlfn.IFS(CHPP_DELAY[[#This Row],[SCH MTN]]&lt;&gt;"","Scheduled",CHPP_DELAY[[#This Row],[UNSCH MTN]]&lt;&gt;"","Unscheduled"),"")</f>
        <v/>
      </c>
      <c r="G1967" s="26">
        <f>24*(DAY(EOMONTH(CHPP_DELAY[[#This Row],[DATE]],0)))</f>
        <v>744</v>
      </c>
      <c r="H1967" s="14">
        <v>0.85</v>
      </c>
      <c r="I1967" s="14">
        <v>0.9</v>
      </c>
      <c r="J1967" s="14"/>
      <c r="K1967" s="14" t="str">
        <f>CHPP_DELAY[[#This Row],[NOTE]]</f>
        <v/>
      </c>
      <c r="L1967" s="3"/>
      <c r="M1967" s="6"/>
      <c r="N1967" s="6"/>
      <c r="Q1967" s="11"/>
      <c r="AA1967" t="str" cm="1">
        <f t="array" ref="AA1967">_xlfn.IFS(AND(CHPP_DELAY[[#This Row],[Column1]]="",CHPP_DELAY[[#This Row],[Column2]]=""),"",CHPP_DELAY[[#This Row],[Column1]]&lt;&gt;"",CHPP_DELAY[[#This Row],[Column1]],CHPP_DELAY[[#This Row],[Column2]]&lt;&gt;"",CHPP_DELAY[[#This Row],[Column2]])</f>
        <v/>
      </c>
    </row>
    <row r="1968" spans="2:27" x14ac:dyDescent="0.25">
      <c r="B1968" s="7">
        <f>_xlfn.ISOWEEKNUM(CHPP_DELAY[[#This Row],[DATE]])</f>
        <v>52</v>
      </c>
      <c r="C1968" s="2" t="str">
        <f>UPPER(TEXT(MONTH(CHPP_DELAY[[#This Row],[DATE]])*29,"mmm"))</f>
        <v>JAN</v>
      </c>
      <c r="D1968" s="27">
        <f>YEAR(CHPP_DELAY[[#This Row],[DATE]])</f>
        <v>1900</v>
      </c>
      <c r="E1968" s="11">
        <f>(CHPP_DELAY[[#This Row],[START]]-CHPP_DELAY[[#This Row],[STOP]])*24</f>
        <v>0</v>
      </c>
      <c r="F1968" s="14" t="str" cm="1">
        <f t="array" ref="F1968">_xlfn.IFNA(_xlfn.IFS(CHPP_DELAY[[#This Row],[SCH MTN]]&lt;&gt;"","Scheduled",CHPP_DELAY[[#This Row],[UNSCH MTN]]&lt;&gt;"","Unscheduled"),"")</f>
        <v/>
      </c>
      <c r="G1968" s="26">
        <f>24*(DAY(EOMONTH(CHPP_DELAY[[#This Row],[DATE]],0)))</f>
        <v>744</v>
      </c>
      <c r="H1968" s="14">
        <v>0.85</v>
      </c>
      <c r="I1968" s="14">
        <v>0.9</v>
      </c>
      <c r="J1968" s="14"/>
      <c r="K1968" s="14" t="str">
        <f>CHPP_DELAY[[#This Row],[NOTE]]</f>
        <v/>
      </c>
      <c r="L1968" s="3"/>
      <c r="M1968" s="6"/>
      <c r="N1968" s="6"/>
      <c r="Q1968" s="11"/>
      <c r="AA1968" t="str" cm="1">
        <f t="array" ref="AA1968">_xlfn.IFS(AND(CHPP_DELAY[[#This Row],[Column1]]="",CHPP_DELAY[[#This Row],[Column2]]=""),"",CHPP_DELAY[[#This Row],[Column1]]&lt;&gt;"",CHPP_DELAY[[#This Row],[Column1]],CHPP_DELAY[[#This Row],[Column2]]&lt;&gt;"",CHPP_DELAY[[#This Row],[Column2]])</f>
        <v/>
      </c>
    </row>
    <row r="1969" spans="2:27" x14ac:dyDescent="0.25">
      <c r="B1969" s="7">
        <f>_xlfn.ISOWEEKNUM(CHPP_DELAY[[#This Row],[DATE]])</f>
        <v>52</v>
      </c>
      <c r="C1969" s="2" t="str">
        <f>UPPER(TEXT(MONTH(CHPP_DELAY[[#This Row],[DATE]])*29,"mmm"))</f>
        <v>JAN</v>
      </c>
      <c r="D1969" s="27">
        <f>YEAR(CHPP_DELAY[[#This Row],[DATE]])</f>
        <v>1900</v>
      </c>
      <c r="E1969" s="11">
        <f>(CHPP_DELAY[[#This Row],[START]]-CHPP_DELAY[[#This Row],[STOP]])*24</f>
        <v>0</v>
      </c>
      <c r="F1969" s="14" t="str" cm="1">
        <f t="array" ref="F1969">_xlfn.IFNA(_xlfn.IFS(CHPP_DELAY[[#This Row],[SCH MTN]]&lt;&gt;"","Scheduled",CHPP_DELAY[[#This Row],[UNSCH MTN]]&lt;&gt;"","Unscheduled"),"")</f>
        <v/>
      </c>
      <c r="G1969" s="26">
        <f>24*(DAY(EOMONTH(CHPP_DELAY[[#This Row],[DATE]],0)))</f>
        <v>744</v>
      </c>
      <c r="H1969" s="14">
        <v>0.85</v>
      </c>
      <c r="I1969" s="14">
        <v>0.9</v>
      </c>
      <c r="J1969" s="14"/>
      <c r="K1969" s="14" t="str">
        <f>CHPP_DELAY[[#This Row],[NOTE]]</f>
        <v/>
      </c>
      <c r="L1969" s="3"/>
      <c r="M1969" s="6"/>
      <c r="N1969" s="6"/>
      <c r="Q1969" s="11"/>
      <c r="AA1969" t="str" cm="1">
        <f t="array" ref="AA1969">_xlfn.IFS(AND(CHPP_DELAY[[#This Row],[Column1]]="",CHPP_DELAY[[#This Row],[Column2]]=""),"",CHPP_DELAY[[#This Row],[Column1]]&lt;&gt;"",CHPP_DELAY[[#This Row],[Column1]],CHPP_DELAY[[#This Row],[Column2]]&lt;&gt;"",CHPP_DELAY[[#This Row],[Column2]])</f>
        <v/>
      </c>
    </row>
    <row r="1970" spans="2:27" x14ac:dyDescent="0.25">
      <c r="B1970" s="7">
        <f>_xlfn.ISOWEEKNUM(CHPP_DELAY[[#This Row],[DATE]])</f>
        <v>52</v>
      </c>
      <c r="C1970" s="2" t="str">
        <f>UPPER(TEXT(MONTH(CHPP_DELAY[[#This Row],[DATE]])*29,"mmm"))</f>
        <v>JAN</v>
      </c>
      <c r="D1970" s="27">
        <f>YEAR(CHPP_DELAY[[#This Row],[DATE]])</f>
        <v>1900</v>
      </c>
      <c r="E1970" s="11">
        <f>(CHPP_DELAY[[#This Row],[START]]-CHPP_DELAY[[#This Row],[STOP]])*24</f>
        <v>0</v>
      </c>
      <c r="F1970" s="14" t="str" cm="1">
        <f t="array" ref="F1970">_xlfn.IFNA(_xlfn.IFS(CHPP_DELAY[[#This Row],[SCH MTN]]&lt;&gt;"","Scheduled",CHPP_DELAY[[#This Row],[UNSCH MTN]]&lt;&gt;"","Unscheduled"),"")</f>
        <v/>
      </c>
      <c r="G1970" s="26">
        <f>24*(DAY(EOMONTH(CHPP_DELAY[[#This Row],[DATE]],0)))</f>
        <v>744</v>
      </c>
      <c r="H1970" s="14">
        <v>0.85</v>
      </c>
      <c r="I1970" s="14">
        <v>0.9</v>
      </c>
      <c r="J1970" s="14"/>
      <c r="K1970" s="14" t="str">
        <f>CHPP_DELAY[[#This Row],[NOTE]]</f>
        <v/>
      </c>
      <c r="L1970" s="3"/>
      <c r="M1970" s="6"/>
      <c r="N1970" s="6"/>
      <c r="Q1970" s="11"/>
      <c r="AA1970" t="str" cm="1">
        <f t="array" ref="AA1970">_xlfn.IFS(AND(CHPP_DELAY[[#This Row],[Column1]]="",CHPP_DELAY[[#This Row],[Column2]]=""),"",CHPP_DELAY[[#This Row],[Column1]]&lt;&gt;"",CHPP_DELAY[[#This Row],[Column1]],CHPP_DELAY[[#This Row],[Column2]]&lt;&gt;"",CHPP_DELAY[[#This Row],[Column2]])</f>
        <v/>
      </c>
    </row>
    <row r="1971" spans="2:27" x14ac:dyDescent="0.25">
      <c r="B1971" s="7">
        <f>_xlfn.ISOWEEKNUM(CHPP_DELAY[[#This Row],[DATE]])</f>
        <v>52</v>
      </c>
      <c r="C1971" s="2" t="str">
        <f>UPPER(TEXT(MONTH(CHPP_DELAY[[#This Row],[DATE]])*29,"mmm"))</f>
        <v>JAN</v>
      </c>
      <c r="D1971" s="27">
        <f>YEAR(CHPP_DELAY[[#This Row],[DATE]])</f>
        <v>1900</v>
      </c>
      <c r="E1971" s="11">
        <f>(CHPP_DELAY[[#This Row],[START]]-CHPP_DELAY[[#This Row],[STOP]])*24</f>
        <v>0</v>
      </c>
      <c r="F1971" s="14" t="str" cm="1">
        <f t="array" ref="F1971">_xlfn.IFNA(_xlfn.IFS(CHPP_DELAY[[#This Row],[SCH MTN]]&lt;&gt;"","Scheduled",CHPP_DELAY[[#This Row],[UNSCH MTN]]&lt;&gt;"","Unscheduled"),"")</f>
        <v/>
      </c>
      <c r="G1971" s="26">
        <f>24*(DAY(EOMONTH(CHPP_DELAY[[#This Row],[DATE]],0)))</f>
        <v>744</v>
      </c>
      <c r="H1971" s="14">
        <v>0.85</v>
      </c>
      <c r="I1971" s="14">
        <v>0.9</v>
      </c>
      <c r="J1971" s="14"/>
      <c r="K1971" s="14" t="str">
        <f>CHPP_DELAY[[#This Row],[NOTE]]</f>
        <v/>
      </c>
      <c r="L1971" s="3"/>
      <c r="M1971" s="6"/>
      <c r="N1971" s="6"/>
      <c r="Q1971" s="11"/>
      <c r="AA1971" t="str" cm="1">
        <f t="array" ref="AA1971">_xlfn.IFS(AND(CHPP_DELAY[[#This Row],[Column1]]="",CHPP_DELAY[[#This Row],[Column2]]=""),"",CHPP_DELAY[[#This Row],[Column1]]&lt;&gt;"",CHPP_DELAY[[#This Row],[Column1]],CHPP_DELAY[[#This Row],[Column2]]&lt;&gt;"",CHPP_DELAY[[#This Row],[Column2]])</f>
        <v/>
      </c>
    </row>
    <row r="1972" spans="2:27" x14ac:dyDescent="0.25">
      <c r="B1972" s="7">
        <f>_xlfn.ISOWEEKNUM(CHPP_DELAY[[#This Row],[DATE]])</f>
        <v>52</v>
      </c>
      <c r="C1972" s="2" t="str">
        <f>UPPER(TEXT(MONTH(CHPP_DELAY[[#This Row],[DATE]])*29,"mmm"))</f>
        <v>JAN</v>
      </c>
      <c r="D1972" s="27">
        <f>YEAR(CHPP_DELAY[[#This Row],[DATE]])</f>
        <v>1900</v>
      </c>
      <c r="E1972" s="11">
        <f>(CHPP_DELAY[[#This Row],[START]]-CHPP_DELAY[[#This Row],[STOP]])*24</f>
        <v>0</v>
      </c>
      <c r="F1972" s="14" t="str" cm="1">
        <f t="array" ref="F1972">_xlfn.IFNA(_xlfn.IFS(CHPP_DELAY[[#This Row],[SCH MTN]]&lt;&gt;"","Scheduled",CHPP_DELAY[[#This Row],[UNSCH MTN]]&lt;&gt;"","Unscheduled"),"")</f>
        <v/>
      </c>
      <c r="G1972" s="26">
        <f>24*(DAY(EOMONTH(CHPP_DELAY[[#This Row],[DATE]],0)))</f>
        <v>744</v>
      </c>
      <c r="H1972" s="14">
        <v>0.85</v>
      </c>
      <c r="I1972" s="14">
        <v>0.9</v>
      </c>
      <c r="J1972" s="14"/>
      <c r="K1972" s="14" t="str">
        <f>CHPP_DELAY[[#This Row],[NOTE]]</f>
        <v/>
      </c>
      <c r="L1972" s="3"/>
      <c r="M1972" s="6"/>
      <c r="N1972" s="6"/>
      <c r="Q1972" s="11"/>
      <c r="AA1972" t="str" cm="1">
        <f t="array" ref="AA1972">_xlfn.IFS(AND(CHPP_DELAY[[#This Row],[Column1]]="",CHPP_DELAY[[#This Row],[Column2]]=""),"",CHPP_DELAY[[#This Row],[Column1]]&lt;&gt;"",CHPP_DELAY[[#This Row],[Column1]],CHPP_DELAY[[#This Row],[Column2]]&lt;&gt;"",CHPP_DELAY[[#This Row],[Column2]])</f>
        <v/>
      </c>
    </row>
    <row r="1973" spans="2:27" x14ac:dyDescent="0.25">
      <c r="B1973" s="7">
        <f>_xlfn.ISOWEEKNUM(CHPP_DELAY[[#This Row],[DATE]])</f>
        <v>52</v>
      </c>
      <c r="C1973" s="2" t="str">
        <f>UPPER(TEXT(MONTH(CHPP_DELAY[[#This Row],[DATE]])*29,"mmm"))</f>
        <v>JAN</v>
      </c>
      <c r="D1973" s="27">
        <f>YEAR(CHPP_DELAY[[#This Row],[DATE]])</f>
        <v>1900</v>
      </c>
      <c r="E1973" s="11">
        <f>(CHPP_DELAY[[#This Row],[START]]-CHPP_DELAY[[#This Row],[STOP]])*24</f>
        <v>0</v>
      </c>
      <c r="F1973" s="14" t="str" cm="1">
        <f t="array" ref="F1973">_xlfn.IFNA(_xlfn.IFS(CHPP_DELAY[[#This Row],[SCH MTN]]&lt;&gt;"","Scheduled",CHPP_DELAY[[#This Row],[UNSCH MTN]]&lt;&gt;"","Unscheduled"),"")</f>
        <v/>
      </c>
      <c r="G1973" s="26">
        <f>24*(DAY(EOMONTH(CHPP_DELAY[[#This Row],[DATE]],0)))</f>
        <v>744</v>
      </c>
      <c r="H1973" s="14">
        <v>0.85</v>
      </c>
      <c r="I1973" s="14">
        <v>0.9</v>
      </c>
      <c r="J1973" s="14"/>
      <c r="K1973" s="14" t="str">
        <f>CHPP_DELAY[[#This Row],[NOTE]]</f>
        <v/>
      </c>
      <c r="L1973" s="3"/>
      <c r="M1973" s="6"/>
      <c r="N1973" s="6"/>
      <c r="Q1973" s="11"/>
      <c r="AA1973" t="str" cm="1">
        <f t="array" ref="AA1973">_xlfn.IFS(AND(CHPP_DELAY[[#This Row],[Column1]]="",CHPP_DELAY[[#This Row],[Column2]]=""),"",CHPP_DELAY[[#This Row],[Column1]]&lt;&gt;"",CHPP_DELAY[[#This Row],[Column1]],CHPP_DELAY[[#This Row],[Column2]]&lt;&gt;"",CHPP_DELAY[[#This Row],[Column2]])</f>
        <v/>
      </c>
    </row>
    <row r="1974" spans="2:27" x14ac:dyDescent="0.25">
      <c r="B1974" s="7">
        <f>_xlfn.ISOWEEKNUM(CHPP_DELAY[[#This Row],[DATE]])</f>
        <v>52</v>
      </c>
      <c r="C1974" s="2" t="str">
        <f>UPPER(TEXT(MONTH(CHPP_DELAY[[#This Row],[DATE]])*29,"mmm"))</f>
        <v>JAN</v>
      </c>
      <c r="D1974" s="27">
        <f>YEAR(CHPP_DELAY[[#This Row],[DATE]])</f>
        <v>1900</v>
      </c>
      <c r="E1974" s="11">
        <f>(CHPP_DELAY[[#This Row],[START]]-CHPP_DELAY[[#This Row],[STOP]])*24</f>
        <v>0</v>
      </c>
      <c r="F1974" s="14" t="str" cm="1">
        <f t="array" ref="F1974">_xlfn.IFNA(_xlfn.IFS(CHPP_DELAY[[#This Row],[SCH MTN]]&lt;&gt;"","Scheduled",CHPP_DELAY[[#This Row],[UNSCH MTN]]&lt;&gt;"","Unscheduled"),"")</f>
        <v/>
      </c>
      <c r="G1974" s="26">
        <f>24*(DAY(EOMONTH(CHPP_DELAY[[#This Row],[DATE]],0)))</f>
        <v>744</v>
      </c>
      <c r="H1974" s="14">
        <v>0.85</v>
      </c>
      <c r="I1974" s="14">
        <v>0.9</v>
      </c>
      <c r="J1974" s="14"/>
      <c r="K1974" s="14" t="str">
        <f>CHPP_DELAY[[#This Row],[NOTE]]</f>
        <v/>
      </c>
      <c r="L1974" s="3"/>
      <c r="M1974" s="6"/>
      <c r="N1974" s="6"/>
      <c r="Q1974" s="11"/>
      <c r="AA1974" t="str" cm="1">
        <f t="array" ref="AA1974">_xlfn.IFS(AND(CHPP_DELAY[[#This Row],[Column1]]="",CHPP_DELAY[[#This Row],[Column2]]=""),"",CHPP_DELAY[[#This Row],[Column1]]&lt;&gt;"",CHPP_DELAY[[#This Row],[Column1]],CHPP_DELAY[[#This Row],[Column2]]&lt;&gt;"",CHPP_DELAY[[#This Row],[Column2]])</f>
        <v/>
      </c>
    </row>
    <row r="1975" spans="2:27" x14ac:dyDescent="0.25">
      <c r="B1975" s="7">
        <f>_xlfn.ISOWEEKNUM(CHPP_DELAY[[#This Row],[DATE]])</f>
        <v>52</v>
      </c>
      <c r="C1975" s="2" t="str">
        <f>UPPER(TEXT(MONTH(CHPP_DELAY[[#This Row],[DATE]])*29,"mmm"))</f>
        <v>JAN</v>
      </c>
      <c r="D1975" s="27">
        <f>YEAR(CHPP_DELAY[[#This Row],[DATE]])</f>
        <v>1900</v>
      </c>
      <c r="E1975" s="11">
        <f>(CHPP_DELAY[[#This Row],[START]]-CHPP_DELAY[[#This Row],[STOP]])*24</f>
        <v>0</v>
      </c>
      <c r="F1975" s="14" t="str" cm="1">
        <f t="array" ref="F1975">_xlfn.IFNA(_xlfn.IFS(CHPP_DELAY[[#This Row],[SCH MTN]]&lt;&gt;"","Scheduled",CHPP_DELAY[[#This Row],[UNSCH MTN]]&lt;&gt;"","Unscheduled"),"")</f>
        <v/>
      </c>
      <c r="G1975" s="26">
        <f>24*(DAY(EOMONTH(CHPP_DELAY[[#This Row],[DATE]],0)))</f>
        <v>744</v>
      </c>
      <c r="H1975" s="14">
        <v>0.85</v>
      </c>
      <c r="I1975" s="14">
        <v>0.9</v>
      </c>
      <c r="J1975" s="14"/>
      <c r="K1975" s="14" t="str">
        <f>CHPP_DELAY[[#This Row],[NOTE]]</f>
        <v/>
      </c>
      <c r="L1975" s="3"/>
      <c r="M1975" s="6"/>
      <c r="N1975" s="6"/>
      <c r="Q1975" s="11"/>
      <c r="AA1975" t="str" cm="1">
        <f t="array" ref="AA1975">_xlfn.IFS(AND(CHPP_DELAY[[#This Row],[Column1]]="",CHPP_DELAY[[#This Row],[Column2]]=""),"",CHPP_DELAY[[#This Row],[Column1]]&lt;&gt;"",CHPP_DELAY[[#This Row],[Column1]],CHPP_DELAY[[#This Row],[Column2]]&lt;&gt;"",CHPP_DELAY[[#This Row],[Column2]])</f>
        <v/>
      </c>
    </row>
    <row r="1976" spans="2:27" x14ac:dyDescent="0.25">
      <c r="B1976" s="7">
        <f>_xlfn.ISOWEEKNUM(CHPP_DELAY[[#This Row],[DATE]])</f>
        <v>52</v>
      </c>
      <c r="C1976" s="2" t="str">
        <f>UPPER(TEXT(MONTH(CHPP_DELAY[[#This Row],[DATE]])*29,"mmm"))</f>
        <v>JAN</v>
      </c>
      <c r="D1976" s="27">
        <f>YEAR(CHPP_DELAY[[#This Row],[DATE]])</f>
        <v>1900</v>
      </c>
      <c r="E1976" s="11">
        <f>(CHPP_DELAY[[#This Row],[START]]-CHPP_DELAY[[#This Row],[STOP]])*24</f>
        <v>0</v>
      </c>
      <c r="F1976" s="14" t="str" cm="1">
        <f t="array" ref="F1976">_xlfn.IFNA(_xlfn.IFS(CHPP_DELAY[[#This Row],[SCH MTN]]&lt;&gt;"","Scheduled",CHPP_DELAY[[#This Row],[UNSCH MTN]]&lt;&gt;"","Unscheduled"),"")</f>
        <v/>
      </c>
      <c r="G1976" s="26">
        <f>24*(DAY(EOMONTH(CHPP_DELAY[[#This Row],[DATE]],0)))</f>
        <v>744</v>
      </c>
      <c r="H1976" s="14">
        <v>0.85</v>
      </c>
      <c r="I1976" s="14">
        <v>0.9</v>
      </c>
      <c r="J1976" s="14"/>
      <c r="K1976" s="14" t="str">
        <f>CHPP_DELAY[[#This Row],[NOTE]]</f>
        <v/>
      </c>
      <c r="L1976" s="3"/>
      <c r="M1976" s="6"/>
      <c r="N1976" s="6"/>
      <c r="Q1976" s="11"/>
      <c r="AA1976" t="str" cm="1">
        <f t="array" ref="AA1976">_xlfn.IFS(AND(CHPP_DELAY[[#This Row],[Column1]]="",CHPP_DELAY[[#This Row],[Column2]]=""),"",CHPP_DELAY[[#This Row],[Column1]]&lt;&gt;"",CHPP_DELAY[[#This Row],[Column1]],CHPP_DELAY[[#This Row],[Column2]]&lt;&gt;"",CHPP_DELAY[[#This Row],[Column2]])</f>
        <v/>
      </c>
    </row>
    <row r="1977" spans="2:27" x14ac:dyDescent="0.25">
      <c r="B1977" s="7">
        <f>_xlfn.ISOWEEKNUM(CHPP_DELAY[[#This Row],[DATE]])</f>
        <v>52</v>
      </c>
      <c r="C1977" s="2" t="str">
        <f>UPPER(TEXT(MONTH(CHPP_DELAY[[#This Row],[DATE]])*29,"mmm"))</f>
        <v>JAN</v>
      </c>
      <c r="D1977" s="27">
        <f>YEAR(CHPP_DELAY[[#This Row],[DATE]])</f>
        <v>1900</v>
      </c>
      <c r="E1977" s="11">
        <f>(CHPP_DELAY[[#This Row],[START]]-CHPP_DELAY[[#This Row],[STOP]])*24</f>
        <v>0</v>
      </c>
      <c r="F1977" s="14" t="str" cm="1">
        <f t="array" ref="F1977">_xlfn.IFNA(_xlfn.IFS(CHPP_DELAY[[#This Row],[SCH MTN]]&lt;&gt;"","Scheduled",CHPP_DELAY[[#This Row],[UNSCH MTN]]&lt;&gt;"","Unscheduled"),"")</f>
        <v/>
      </c>
      <c r="G1977" s="26">
        <f>24*(DAY(EOMONTH(CHPP_DELAY[[#This Row],[DATE]],0)))</f>
        <v>744</v>
      </c>
      <c r="H1977" s="14">
        <v>0.85</v>
      </c>
      <c r="I1977" s="14">
        <v>0.9</v>
      </c>
      <c r="J1977" s="14"/>
      <c r="K1977" s="14" t="str">
        <f>CHPP_DELAY[[#This Row],[NOTE]]</f>
        <v/>
      </c>
      <c r="L1977" s="3"/>
      <c r="M1977" s="6"/>
      <c r="N1977" s="6"/>
      <c r="Q1977" s="11"/>
      <c r="AA1977" t="str" cm="1">
        <f t="array" ref="AA1977">_xlfn.IFS(AND(CHPP_DELAY[[#This Row],[Column1]]="",CHPP_DELAY[[#This Row],[Column2]]=""),"",CHPP_DELAY[[#This Row],[Column1]]&lt;&gt;"",CHPP_DELAY[[#This Row],[Column1]],CHPP_DELAY[[#This Row],[Column2]]&lt;&gt;"",CHPP_DELAY[[#This Row],[Column2]])</f>
        <v/>
      </c>
    </row>
    <row r="1978" spans="2:27" x14ac:dyDescent="0.25">
      <c r="B1978" s="7">
        <f>_xlfn.ISOWEEKNUM(CHPP_DELAY[[#This Row],[DATE]])</f>
        <v>52</v>
      </c>
      <c r="C1978" s="2" t="str">
        <f>UPPER(TEXT(MONTH(CHPP_DELAY[[#This Row],[DATE]])*29,"mmm"))</f>
        <v>JAN</v>
      </c>
      <c r="D1978" s="27">
        <f>YEAR(CHPP_DELAY[[#This Row],[DATE]])</f>
        <v>1900</v>
      </c>
      <c r="E1978" s="11">
        <f>(CHPP_DELAY[[#This Row],[START]]-CHPP_DELAY[[#This Row],[STOP]])*24</f>
        <v>0</v>
      </c>
      <c r="F1978" s="14" t="str" cm="1">
        <f t="array" ref="F1978">_xlfn.IFNA(_xlfn.IFS(CHPP_DELAY[[#This Row],[SCH MTN]]&lt;&gt;"","Scheduled",CHPP_DELAY[[#This Row],[UNSCH MTN]]&lt;&gt;"","Unscheduled"),"")</f>
        <v/>
      </c>
      <c r="G1978" s="26">
        <f>24*(DAY(EOMONTH(CHPP_DELAY[[#This Row],[DATE]],0)))</f>
        <v>744</v>
      </c>
      <c r="H1978" s="14">
        <v>0.85</v>
      </c>
      <c r="I1978" s="14">
        <v>0.9</v>
      </c>
      <c r="J1978" s="14"/>
      <c r="K1978" s="14" t="str">
        <f>CHPP_DELAY[[#This Row],[NOTE]]</f>
        <v/>
      </c>
      <c r="L1978" s="3"/>
      <c r="M1978" s="6"/>
      <c r="N1978" s="6"/>
      <c r="Q1978" s="11"/>
      <c r="AA1978" t="str" cm="1">
        <f t="array" ref="AA1978">_xlfn.IFS(AND(CHPP_DELAY[[#This Row],[Column1]]="",CHPP_DELAY[[#This Row],[Column2]]=""),"",CHPP_DELAY[[#This Row],[Column1]]&lt;&gt;"",CHPP_DELAY[[#This Row],[Column1]],CHPP_DELAY[[#This Row],[Column2]]&lt;&gt;"",CHPP_DELAY[[#This Row],[Column2]])</f>
        <v/>
      </c>
    </row>
    <row r="1979" spans="2:27" x14ac:dyDescent="0.25">
      <c r="B1979" s="7">
        <f>_xlfn.ISOWEEKNUM(CHPP_DELAY[[#This Row],[DATE]])</f>
        <v>52</v>
      </c>
      <c r="C1979" s="2" t="str">
        <f>UPPER(TEXT(MONTH(CHPP_DELAY[[#This Row],[DATE]])*29,"mmm"))</f>
        <v>JAN</v>
      </c>
      <c r="D1979" s="27">
        <f>YEAR(CHPP_DELAY[[#This Row],[DATE]])</f>
        <v>1900</v>
      </c>
      <c r="E1979" s="11">
        <f>(CHPP_DELAY[[#This Row],[START]]-CHPP_DELAY[[#This Row],[STOP]])*24</f>
        <v>0</v>
      </c>
      <c r="F1979" s="14" t="str" cm="1">
        <f t="array" ref="F1979">_xlfn.IFNA(_xlfn.IFS(CHPP_DELAY[[#This Row],[SCH MTN]]&lt;&gt;"","Scheduled",CHPP_DELAY[[#This Row],[UNSCH MTN]]&lt;&gt;"","Unscheduled"),"")</f>
        <v/>
      </c>
      <c r="G1979" s="26">
        <f>24*(DAY(EOMONTH(CHPP_DELAY[[#This Row],[DATE]],0)))</f>
        <v>744</v>
      </c>
      <c r="H1979" s="14">
        <v>0.85</v>
      </c>
      <c r="I1979" s="14">
        <v>0.9</v>
      </c>
      <c r="J1979" s="14"/>
      <c r="K1979" s="14" t="str">
        <f>CHPP_DELAY[[#This Row],[NOTE]]</f>
        <v/>
      </c>
      <c r="L1979" s="3"/>
      <c r="M1979" s="6"/>
      <c r="N1979" s="6"/>
      <c r="Q1979" s="11"/>
      <c r="AA1979" t="str" cm="1">
        <f t="array" ref="AA1979">_xlfn.IFS(AND(CHPP_DELAY[[#This Row],[Column1]]="",CHPP_DELAY[[#This Row],[Column2]]=""),"",CHPP_DELAY[[#This Row],[Column1]]&lt;&gt;"",CHPP_DELAY[[#This Row],[Column1]],CHPP_DELAY[[#This Row],[Column2]]&lt;&gt;"",CHPP_DELAY[[#This Row],[Column2]])</f>
        <v/>
      </c>
    </row>
    <row r="1980" spans="2:27" x14ac:dyDescent="0.25">
      <c r="B1980" s="7">
        <f>_xlfn.ISOWEEKNUM(CHPP_DELAY[[#This Row],[DATE]])</f>
        <v>52</v>
      </c>
      <c r="C1980" s="2" t="str">
        <f>UPPER(TEXT(MONTH(CHPP_DELAY[[#This Row],[DATE]])*29,"mmm"))</f>
        <v>JAN</v>
      </c>
      <c r="D1980" s="27">
        <f>YEAR(CHPP_DELAY[[#This Row],[DATE]])</f>
        <v>1900</v>
      </c>
      <c r="E1980" s="11">
        <f>(CHPP_DELAY[[#This Row],[START]]-CHPP_DELAY[[#This Row],[STOP]])*24</f>
        <v>0</v>
      </c>
      <c r="F1980" s="14" t="str" cm="1">
        <f t="array" ref="F1980">_xlfn.IFNA(_xlfn.IFS(CHPP_DELAY[[#This Row],[SCH MTN]]&lt;&gt;"","Scheduled",CHPP_DELAY[[#This Row],[UNSCH MTN]]&lt;&gt;"","Unscheduled"),"")</f>
        <v/>
      </c>
      <c r="G1980" s="26">
        <f>24*(DAY(EOMONTH(CHPP_DELAY[[#This Row],[DATE]],0)))</f>
        <v>744</v>
      </c>
      <c r="H1980" s="14">
        <v>0.85</v>
      </c>
      <c r="I1980" s="14">
        <v>0.9</v>
      </c>
      <c r="J1980" s="14"/>
      <c r="K1980" s="14" t="str">
        <f>CHPP_DELAY[[#This Row],[NOTE]]</f>
        <v/>
      </c>
      <c r="L1980" s="3"/>
      <c r="M1980" s="6"/>
      <c r="N1980" s="6"/>
      <c r="Q1980" s="11"/>
      <c r="AA1980" t="str" cm="1">
        <f t="array" ref="AA1980">_xlfn.IFS(AND(CHPP_DELAY[[#This Row],[Column1]]="",CHPP_DELAY[[#This Row],[Column2]]=""),"",CHPP_DELAY[[#This Row],[Column1]]&lt;&gt;"",CHPP_DELAY[[#This Row],[Column1]],CHPP_DELAY[[#This Row],[Column2]]&lt;&gt;"",CHPP_DELAY[[#This Row],[Column2]])</f>
        <v/>
      </c>
    </row>
    <row r="1981" spans="2:27" x14ac:dyDescent="0.25">
      <c r="B1981" s="7">
        <f>_xlfn.ISOWEEKNUM(CHPP_DELAY[[#This Row],[DATE]])</f>
        <v>52</v>
      </c>
      <c r="C1981" s="2" t="str">
        <f>UPPER(TEXT(MONTH(CHPP_DELAY[[#This Row],[DATE]])*29,"mmm"))</f>
        <v>JAN</v>
      </c>
      <c r="D1981" s="27">
        <f>YEAR(CHPP_DELAY[[#This Row],[DATE]])</f>
        <v>1900</v>
      </c>
      <c r="E1981" s="11">
        <f>(CHPP_DELAY[[#This Row],[START]]-CHPP_DELAY[[#This Row],[STOP]])*24</f>
        <v>0</v>
      </c>
      <c r="F1981" s="14" t="str" cm="1">
        <f t="array" ref="F1981">_xlfn.IFNA(_xlfn.IFS(CHPP_DELAY[[#This Row],[SCH MTN]]&lt;&gt;"","Scheduled",CHPP_DELAY[[#This Row],[UNSCH MTN]]&lt;&gt;"","Unscheduled"),"")</f>
        <v/>
      </c>
      <c r="G1981" s="26">
        <f>24*(DAY(EOMONTH(CHPP_DELAY[[#This Row],[DATE]],0)))</f>
        <v>744</v>
      </c>
      <c r="H1981" s="14">
        <v>0.85</v>
      </c>
      <c r="I1981" s="14">
        <v>0.9</v>
      </c>
      <c r="J1981" s="14"/>
      <c r="K1981" s="14" t="str">
        <f>CHPP_DELAY[[#This Row],[NOTE]]</f>
        <v/>
      </c>
      <c r="L1981" s="3"/>
      <c r="M1981" s="6"/>
      <c r="N1981" s="6"/>
      <c r="Q1981" s="11"/>
      <c r="AA1981" t="str" cm="1">
        <f t="array" ref="AA1981">_xlfn.IFS(AND(CHPP_DELAY[[#This Row],[Column1]]="",CHPP_DELAY[[#This Row],[Column2]]=""),"",CHPP_DELAY[[#This Row],[Column1]]&lt;&gt;"",CHPP_DELAY[[#This Row],[Column1]],CHPP_DELAY[[#This Row],[Column2]]&lt;&gt;"",CHPP_DELAY[[#This Row],[Column2]])</f>
        <v/>
      </c>
    </row>
    <row r="1982" spans="2:27" x14ac:dyDescent="0.25">
      <c r="B1982" s="7">
        <f>_xlfn.ISOWEEKNUM(CHPP_DELAY[[#This Row],[DATE]])</f>
        <v>52</v>
      </c>
      <c r="C1982" s="2" t="str">
        <f>UPPER(TEXT(MONTH(CHPP_DELAY[[#This Row],[DATE]])*29,"mmm"))</f>
        <v>JAN</v>
      </c>
      <c r="D1982" s="27">
        <f>YEAR(CHPP_DELAY[[#This Row],[DATE]])</f>
        <v>1900</v>
      </c>
      <c r="E1982" s="11">
        <f>(CHPP_DELAY[[#This Row],[START]]-CHPP_DELAY[[#This Row],[STOP]])*24</f>
        <v>0</v>
      </c>
      <c r="F1982" s="14" t="str" cm="1">
        <f t="array" ref="F1982">_xlfn.IFNA(_xlfn.IFS(CHPP_DELAY[[#This Row],[SCH MTN]]&lt;&gt;"","Scheduled",CHPP_DELAY[[#This Row],[UNSCH MTN]]&lt;&gt;"","Unscheduled"),"")</f>
        <v/>
      </c>
      <c r="G1982" s="26">
        <f>24*(DAY(EOMONTH(CHPP_DELAY[[#This Row],[DATE]],0)))</f>
        <v>744</v>
      </c>
      <c r="H1982" s="14">
        <v>0.85</v>
      </c>
      <c r="I1982" s="14">
        <v>0.9</v>
      </c>
      <c r="J1982" s="14"/>
      <c r="K1982" s="14" t="str">
        <f>CHPP_DELAY[[#This Row],[NOTE]]</f>
        <v/>
      </c>
      <c r="L1982" s="3"/>
      <c r="M1982" s="6"/>
      <c r="N1982" s="6"/>
      <c r="Q1982" s="11"/>
      <c r="AA1982" t="str" cm="1">
        <f t="array" ref="AA1982">_xlfn.IFS(AND(CHPP_DELAY[[#This Row],[Column1]]="",CHPP_DELAY[[#This Row],[Column2]]=""),"",CHPP_DELAY[[#This Row],[Column1]]&lt;&gt;"",CHPP_DELAY[[#This Row],[Column1]],CHPP_DELAY[[#This Row],[Column2]]&lt;&gt;"",CHPP_DELAY[[#This Row],[Column2]])</f>
        <v/>
      </c>
    </row>
    <row r="1983" spans="2:27" x14ac:dyDescent="0.25">
      <c r="B1983" s="7">
        <f>_xlfn.ISOWEEKNUM(CHPP_DELAY[[#This Row],[DATE]])</f>
        <v>52</v>
      </c>
      <c r="C1983" s="2" t="str">
        <f>UPPER(TEXT(MONTH(CHPP_DELAY[[#This Row],[DATE]])*29,"mmm"))</f>
        <v>JAN</v>
      </c>
      <c r="D1983" s="27">
        <f>YEAR(CHPP_DELAY[[#This Row],[DATE]])</f>
        <v>1900</v>
      </c>
      <c r="E1983" s="11">
        <f>(CHPP_DELAY[[#This Row],[START]]-CHPP_DELAY[[#This Row],[STOP]])*24</f>
        <v>0</v>
      </c>
      <c r="F1983" s="14" t="str" cm="1">
        <f t="array" ref="F1983">_xlfn.IFNA(_xlfn.IFS(CHPP_DELAY[[#This Row],[SCH MTN]]&lt;&gt;"","Scheduled",CHPP_DELAY[[#This Row],[UNSCH MTN]]&lt;&gt;"","Unscheduled"),"")</f>
        <v/>
      </c>
      <c r="G1983" s="26">
        <f>24*(DAY(EOMONTH(CHPP_DELAY[[#This Row],[DATE]],0)))</f>
        <v>744</v>
      </c>
      <c r="H1983" s="14">
        <v>0.85</v>
      </c>
      <c r="I1983" s="14">
        <v>0.9</v>
      </c>
      <c r="J1983" s="14"/>
      <c r="K1983" s="14" t="str">
        <f>CHPP_DELAY[[#This Row],[NOTE]]</f>
        <v/>
      </c>
      <c r="L1983" s="3"/>
      <c r="M1983" s="6"/>
      <c r="N1983" s="6"/>
      <c r="Q1983" s="11"/>
      <c r="AA1983" t="str" cm="1">
        <f t="array" ref="AA1983">_xlfn.IFS(AND(CHPP_DELAY[[#This Row],[Column1]]="",CHPP_DELAY[[#This Row],[Column2]]=""),"",CHPP_DELAY[[#This Row],[Column1]]&lt;&gt;"",CHPP_DELAY[[#This Row],[Column1]],CHPP_DELAY[[#This Row],[Column2]]&lt;&gt;"",CHPP_DELAY[[#This Row],[Column2]])</f>
        <v/>
      </c>
    </row>
    <row r="1984" spans="2:27" x14ac:dyDescent="0.25">
      <c r="B1984" s="7">
        <f>_xlfn.ISOWEEKNUM(CHPP_DELAY[[#This Row],[DATE]])</f>
        <v>52</v>
      </c>
      <c r="C1984" s="2" t="str">
        <f>UPPER(TEXT(MONTH(CHPP_DELAY[[#This Row],[DATE]])*29,"mmm"))</f>
        <v>JAN</v>
      </c>
      <c r="D1984" s="27">
        <f>YEAR(CHPP_DELAY[[#This Row],[DATE]])</f>
        <v>1900</v>
      </c>
      <c r="E1984" s="11">
        <f>(CHPP_DELAY[[#This Row],[START]]-CHPP_DELAY[[#This Row],[STOP]])*24</f>
        <v>0</v>
      </c>
      <c r="F1984" s="14" t="str" cm="1">
        <f t="array" ref="F1984">_xlfn.IFNA(_xlfn.IFS(CHPP_DELAY[[#This Row],[SCH MTN]]&lt;&gt;"","Scheduled",CHPP_DELAY[[#This Row],[UNSCH MTN]]&lt;&gt;"","Unscheduled"),"")</f>
        <v/>
      </c>
      <c r="G1984" s="26">
        <f>24*(DAY(EOMONTH(CHPP_DELAY[[#This Row],[DATE]],0)))</f>
        <v>744</v>
      </c>
      <c r="H1984" s="14">
        <v>0.85</v>
      </c>
      <c r="I1984" s="14">
        <v>0.9</v>
      </c>
      <c r="J1984" s="14"/>
      <c r="K1984" s="14" t="str">
        <f>CHPP_DELAY[[#This Row],[NOTE]]</f>
        <v/>
      </c>
      <c r="L1984" s="3"/>
      <c r="M1984" s="6"/>
      <c r="N1984" s="6"/>
      <c r="Q1984" s="11"/>
      <c r="AA1984" t="str" cm="1">
        <f t="array" ref="AA1984">_xlfn.IFS(AND(CHPP_DELAY[[#This Row],[Column1]]="",CHPP_DELAY[[#This Row],[Column2]]=""),"",CHPP_DELAY[[#This Row],[Column1]]&lt;&gt;"",CHPP_DELAY[[#This Row],[Column1]],CHPP_DELAY[[#This Row],[Column2]]&lt;&gt;"",CHPP_DELAY[[#This Row],[Column2]])</f>
        <v/>
      </c>
    </row>
    <row r="1985" spans="2:27" x14ac:dyDescent="0.25">
      <c r="B1985" s="7">
        <f>_xlfn.ISOWEEKNUM(CHPP_DELAY[[#This Row],[DATE]])</f>
        <v>52</v>
      </c>
      <c r="C1985" s="2" t="str">
        <f>UPPER(TEXT(MONTH(CHPP_DELAY[[#This Row],[DATE]])*29,"mmm"))</f>
        <v>JAN</v>
      </c>
      <c r="D1985" s="27">
        <f>YEAR(CHPP_DELAY[[#This Row],[DATE]])</f>
        <v>1900</v>
      </c>
      <c r="E1985" s="11">
        <f>(CHPP_DELAY[[#This Row],[START]]-CHPP_DELAY[[#This Row],[STOP]])*24</f>
        <v>0</v>
      </c>
      <c r="F1985" s="14" t="str" cm="1">
        <f t="array" ref="F1985">_xlfn.IFNA(_xlfn.IFS(CHPP_DELAY[[#This Row],[SCH MTN]]&lt;&gt;"","Scheduled",CHPP_DELAY[[#This Row],[UNSCH MTN]]&lt;&gt;"","Unscheduled"),"")</f>
        <v/>
      </c>
      <c r="G1985" s="26">
        <f>24*(DAY(EOMONTH(CHPP_DELAY[[#This Row],[DATE]],0)))</f>
        <v>744</v>
      </c>
      <c r="H1985" s="14">
        <v>0.85</v>
      </c>
      <c r="I1985" s="14">
        <v>0.9</v>
      </c>
      <c r="J1985" s="14"/>
      <c r="K1985" s="14" t="str">
        <f>CHPP_DELAY[[#This Row],[NOTE]]</f>
        <v/>
      </c>
      <c r="L1985" s="3"/>
      <c r="M1985" s="6"/>
      <c r="N1985" s="6"/>
      <c r="Q1985" s="11"/>
      <c r="AA1985" t="str" cm="1">
        <f t="array" ref="AA1985">_xlfn.IFS(AND(CHPP_DELAY[[#This Row],[Column1]]="",CHPP_DELAY[[#This Row],[Column2]]=""),"",CHPP_DELAY[[#This Row],[Column1]]&lt;&gt;"",CHPP_DELAY[[#This Row],[Column1]],CHPP_DELAY[[#This Row],[Column2]]&lt;&gt;"",CHPP_DELAY[[#This Row],[Column2]])</f>
        <v/>
      </c>
    </row>
    <row r="1986" spans="2:27" x14ac:dyDescent="0.25">
      <c r="B1986" s="7">
        <f>_xlfn.ISOWEEKNUM(CHPP_DELAY[[#This Row],[DATE]])</f>
        <v>52</v>
      </c>
      <c r="C1986" s="2" t="str">
        <f>UPPER(TEXT(MONTH(CHPP_DELAY[[#This Row],[DATE]])*29,"mmm"))</f>
        <v>JAN</v>
      </c>
      <c r="D1986" s="27">
        <f>YEAR(CHPP_DELAY[[#This Row],[DATE]])</f>
        <v>1900</v>
      </c>
      <c r="E1986" s="11">
        <f>(CHPP_DELAY[[#This Row],[START]]-CHPP_DELAY[[#This Row],[STOP]])*24</f>
        <v>0</v>
      </c>
      <c r="F1986" s="14" t="str" cm="1">
        <f t="array" ref="F1986">_xlfn.IFNA(_xlfn.IFS(CHPP_DELAY[[#This Row],[SCH MTN]]&lt;&gt;"","Scheduled",CHPP_DELAY[[#This Row],[UNSCH MTN]]&lt;&gt;"","Unscheduled"),"")</f>
        <v/>
      </c>
      <c r="G1986" s="26">
        <f>24*(DAY(EOMONTH(CHPP_DELAY[[#This Row],[DATE]],0)))</f>
        <v>744</v>
      </c>
      <c r="H1986" s="14">
        <v>0.85</v>
      </c>
      <c r="I1986" s="14">
        <v>0.9</v>
      </c>
      <c r="J1986" s="14"/>
      <c r="K1986" s="14" t="str">
        <f>CHPP_DELAY[[#This Row],[NOTE]]</f>
        <v/>
      </c>
      <c r="L1986" s="3"/>
      <c r="M1986" s="6"/>
      <c r="N1986" s="6"/>
      <c r="Q1986" s="11"/>
      <c r="AA1986" t="str" cm="1">
        <f t="array" ref="AA1986">_xlfn.IFS(AND(CHPP_DELAY[[#This Row],[Column1]]="",CHPP_DELAY[[#This Row],[Column2]]=""),"",CHPP_DELAY[[#This Row],[Column1]]&lt;&gt;"",CHPP_DELAY[[#This Row],[Column1]],CHPP_DELAY[[#This Row],[Column2]]&lt;&gt;"",CHPP_DELAY[[#This Row],[Column2]])</f>
        <v/>
      </c>
    </row>
    <row r="1987" spans="2:27" x14ac:dyDescent="0.25">
      <c r="B1987" s="7">
        <f>_xlfn.ISOWEEKNUM(CHPP_DELAY[[#This Row],[DATE]])</f>
        <v>52</v>
      </c>
      <c r="C1987" s="2" t="str">
        <f>UPPER(TEXT(MONTH(CHPP_DELAY[[#This Row],[DATE]])*29,"mmm"))</f>
        <v>JAN</v>
      </c>
      <c r="D1987" s="27">
        <f>YEAR(CHPP_DELAY[[#This Row],[DATE]])</f>
        <v>1900</v>
      </c>
      <c r="E1987" s="11">
        <f>(CHPP_DELAY[[#This Row],[START]]-CHPP_DELAY[[#This Row],[STOP]])*24</f>
        <v>0</v>
      </c>
      <c r="F1987" s="14" t="str" cm="1">
        <f t="array" ref="F1987">_xlfn.IFNA(_xlfn.IFS(CHPP_DELAY[[#This Row],[SCH MTN]]&lt;&gt;"","Scheduled",CHPP_DELAY[[#This Row],[UNSCH MTN]]&lt;&gt;"","Unscheduled"),"")</f>
        <v/>
      </c>
      <c r="G1987" s="26">
        <f>24*(DAY(EOMONTH(CHPP_DELAY[[#This Row],[DATE]],0)))</f>
        <v>744</v>
      </c>
      <c r="H1987" s="14">
        <v>0.85</v>
      </c>
      <c r="I1987" s="14">
        <v>0.9</v>
      </c>
      <c r="J1987" s="14"/>
      <c r="K1987" s="14" t="str">
        <f>CHPP_DELAY[[#This Row],[NOTE]]</f>
        <v/>
      </c>
      <c r="L1987" s="3"/>
      <c r="M1987" s="6"/>
      <c r="N1987" s="6"/>
      <c r="Q1987" s="11"/>
      <c r="AA1987" t="str" cm="1">
        <f t="array" ref="AA1987">_xlfn.IFS(AND(CHPP_DELAY[[#This Row],[Column1]]="",CHPP_DELAY[[#This Row],[Column2]]=""),"",CHPP_DELAY[[#This Row],[Column1]]&lt;&gt;"",CHPP_DELAY[[#This Row],[Column1]],CHPP_DELAY[[#This Row],[Column2]]&lt;&gt;"",CHPP_DELAY[[#This Row],[Column2]])</f>
        <v/>
      </c>
    </row>
    <row r="1988" spans="2:27" x14ac:dyDescent="0.25">
      <c r="B1988" s="7">
        <f>_xlfn.ISOWEEKNUM(CHPP_DELAY[[#This Row],[DATE]])</f>
        <v>52</v>
      </c>
      <c r="C1988" s="2" t="str">
        <f>UPPER(TEXT(MONTH(CHPP_DELAY[[#This Row],[DATE]])*29,"mmm"))</f>
        <v>JAN</v>
      </c>
      <c r="D1988" s="27">
        <f>YEAR(CHPP_DELAY[[#This Row],[DATE]])</f>
        <v>1900</v>
      </c>
      <c r="E1988" s="11">
        <f>(CHPP_DELAY[[#This Row],[START]]-CHPP_DELAY[[#This Row],[STOP]])*24</f>
        <v>0</v>
      </c>
      <c r="F1988" s="14" t="str" cm="1">
        <f t="array" ref="F1988">_xlfn.IFNA(_xlfn.IFS(CHPP_DELAY[[#This Row],[SCH MTN]]&lt;&gt;"","Scheduled",CHPP_DELAY[[#This Row],[UNSCH MTN]]&lt;&gt;"","Unscheduled"),"")</f>
        <v/>
      </c>
      <c r="G1988" s="26">
        <f>24*(DAY(EOMONTH(CHPP_DELAY[[#This Row],[DATE]],0)))</f>
        <v>744</v>
      </c>
      <c r="H1988" s="14">
        <v>0.85</v>
      </c>
      <c r="I1988" s="14">
        <v>0.9</v>
      </c>
      <c r="J1988" s="14"/>
      <c r="K1988" s="14" t="str">
        <f>CHPP_DELAY[[#This Row],[NOTE]]</f>
        <v/>
      </c>
      <c r="L1988" s="3"/>
      <c r="M1988" s="6"/>
      <c r="N1988" s="6"/>
      <c r="Q1988" s="11"/>
      <c r="AA1988" t="str" cm="1">
        <f t="array" ref="AA1988">_xlfn.IFS(AND(CHPP_DELAY[[#This Row],[Column1]]="",CHPP_DELAY[[#This Row],[Column2]]=""),"",CHPP_DELAY[[#This Row],[Column1]]&lt;&gt;"",CHPP_DELAY[[#This Row],[Column1]],CHPP_DELAY[[#This Row],[Column2]]&lt;&gt;"",CHPP_DELAY[[#This Row],[Column2]])</f>
        <v/>
      </c>
    </row>
    <row r="1989" spans="2:27" x14ac:dyDescent="0.25">
      <c r="B1989" s="7">
        <f>_xlfn.ISOWEEKNUM(CHPP_DELAY[[#This Row],[DATE]])</f>
        <v>52</v>
      </c>
      <c r="C1989" s="2" t="str">
        <f>UPPER(TEXT(MONTH(CHPP_DELAY[[#This Row],[DATE]])*29,"mmm"))</f>
        <v>JAN</v>
      </c>
      <c r="D1989" s="27">
        <f>YEAR(CHPP_DELAY[[#This Row],[DATE]])</f>
        <v>1900</v>
      </c>
      <c r="E1989" s="11">
        <f>(CHPP_DELAY[[#This Row],[START]]-CHPP_DELAY[[#This Row],[STOP]])*24</f>
        <v>0</v>
      </c>
      <c r="F1989" s="14" t="str" cm="1">
        <f t="array" ref="F1989">_xlfn.IFNA(_xlfn.IFS(CHPP_DELAY[[#This Row],[SCH MTN]]&lt;&gt;"","Scheduled",CHPP_DELAY[[#This Row],[UNSCH MTN]]&lt;&gt;"","Unscheduled"),"")</f>
        <v/>
      </c>
      <c r="G1989" s="26">
        <f>24*(DAY(EOMONTH(CHPP_DELAY[[#This Row],[DATE]],0)))</f>
        <v>744</v>
      </c>
      <c r="H1989" s="14">
        <v>0.85</v>
      </c>
      <c r="I1989" s="14">
        <v>0.9</v>
      </c>
      <c r="J1989" s="14"/>
      <c r="K1989" s="14" t="str">
        <f>CHPP_DELAY[[#This Row],[NOTE]]</f>
        <v/>
      </c>
      <c r="L1989" s="3"/>
      <c r="M1989" s="6"/>
      <c r="N1989" s="6"/>
      <c r="Q1989" s="11"/>
      <c r="AA1989" t="str" cm="1">
        <f t="array" ref="AA1989">_xlfn.IFS(AND(CHPP_DELAY[[#This Row],[Column1]]="",CHPP_DELAY[[#This Row],[Column2]]=""),"",CHPP_DELAY[[#This Row],[Column1]]&lt;&gt;"",CHPP_DELAY[[#This Row],[Column1]],CHPP_DELAY[[#This Row],[Column2]]&lt;&gt;"",CHPP_DELAY[[#This Row],[Column2]])</f>
        <v/>
      </c>
    </row>
    <row r="1990" spans="2:27" x14ac:dyDescent="0.25">
      <c r="B1990" s="7">
        <f>_xlfn.ISOWEEKNUM(CHPP_DELAY[[#This Row],[DATE]])</f>
        <v>52</v>
      </c>
      <c r="C1990" s="2" t="str">
        <f>UPPER(TEXT(MONTH(CHPP_DELAY[[#This Row],[DATE]])*29,"mmm"))</f>
        <v>JAN</v>
      </c>
      <c r="D1990" s="27">
        <f>YEAR(CHPP_DELAY[[#This Row],[DATE]])</f>
        <v>1900</v>
      </c>
      <c r="E1990" s="11">
        <f>(CHPP_DELAY[[#This Row],[START]]-CHPP_DELAY[[#This Row],[STOP]])*24</f>
        <v>0</v>
      </c>
      <c r="F1990" s="14" t="str" cm="1">
        <f t="array" ref="F1990">_xlfn.IFNA(_xlfn.IFS(CHPP_DELAY[[#This Row],[SCH MTN]]&lt;&gt;"","Scheduled",CHPP_DELAY[[#This Row],[UNSCH MTN]]&lt;&gt;"","Unscheduled"),"")</f>
        <v/>
      </c>
      <c r="G1990" s="26">
        <f>24*(DAY(EOMONTH(CHPP_DELAY[[#This Row],[DATE]],0)))</f>
        <v>744</v>
      </c>
      <c r="H1990" s="14">
        <v>0.85</v>
      </c>
      <c r="I1990" s="14">
        <v>0.9</v>
      </c>
      <c r="J1990" s="14"/>
      <c r="K1990" s="14" t="str">
        <f>CHPP_DELAY[[#This Row],[NOTE]]</f>
        <v/>
      </c>
      <c r="L1990" s="3"/>
      <c r="M1990" s="6"/>
      <c r="N1990" s="6"/>
      <c r="Q1990" s="11"/>
      <c r="AA1990" t="str" cm="1">
        <f t="array" ref="AA1990">_xlfn.IFS(AND(CHPP_DELAY[[#This Row],[Column1]]="",CHPP_DELAY[[#This Row],[Column2]]=""),"",CHPP_DELAY[[#This Row],[Column1]]&lt;&gt;"",CHPP_DELAY[[#This Row],[Column1]],CHPP_DELAY[[#This Row],[Column2]]&lt;&gt;"",CHPP_DELAY[[#This Row],[Column2]])</f>
        <v/>
      </c>
    </row>
    <row r="1991" spans="2:27" x14ac:dyDescent="0.25">
      <c r="B1991" s="7">
        <f>_xlfn.ISOWEEKNUM(CHPP_DELAY[[#This Row],[DATE]])</f>
        <v>52</v>
      </c>
      <c r="C1991" s="2" t="str">
        <f>UPPER(TEXT(MONTH(CHPP_DELAY[[#This Row],[DATE]])*29,"mmm"))</f>
        <v>JAN</v>
      </c>
      <c r="D1991" s="27">
        <f>YEAR(CHPP_DELAY[[#This Row],[DATE]])</f>
        <v>1900</v>
      </c>
      <c r="E1991" s="11">
        <f>(CHPP_DELAY[[#This Row],[START]]-CHPP_DELAY[[#This Row],[STOP]])*24</f>
        <v>0</v>
      </c>
      <c r="F1991" s="14" t="str" cm="1">
        <f t="array" ref="F1991">_xlfn.IFNA(_xlfn.IFS(CHPP_DELAY[[#This Row],[SCH MTN]]&lt;&gt;"","Scheduled",CHPP_DELAY[[#This Row],[UNSCH MTN]]&lt;&gt;"","Unscheduled"),"")</f>
        <v/>
      </c>
      <c r="G1991" s="26">
        <f>24*(DAY(EOMONTH(CHPP_DELAY[[#This Row],[DATE]],0)))</f>
        <v>744</v>
      </c>
      <c r="H1991" s="14">
        <v>0.85</v>
      </c>
      <c r="I1991" s="14">
        <v>0.9</v>
      </c>
      <c r="J1991" s="14"/>
      <c r="K1991" s="14" t="str">
        <f>CHPP_DELAY[[#This Row],[NOTE]]</f>
        <v/>
      </c>
      <c r="L1991" s="3"/>
      <c r="M1991" s="6"/>
      <c r="N1991" s="6"/>
      <c r="Q1991" s="11"/>
      <c r="AA1991" t="str" cm="1">
        <f t="array" ref="AA1991">_xlfn.IFS(AND(CHPP_DELAY[[#This Row],[Column1]]="",CHPP_DELAY[[#This Row],[Column2]]=""),"",CHPP_DELAY[[#This Row],[Column1]]&lt;&gt;"",CHPP_DELAY[[#This Row],[Column1]],CHPP_DELAY[[#This Row],[Column2]]&lt;&gt;"",CHPP_DELAY[[#This Row],[Column2]])</f>
        <v/>
      </c>
    </row>
    <row r="1992" spans="2:27" x14ac:dyDescent="0.25">
      <c r="B1992" s="7">
        <f>_xlfn.ISOWEEKNUM(CHPP_DELAY[[#This Row],[DATE]])</f>
        <v>52</v>
      </c>
      <c r="C1992" s="2" t="str">
        <f>UPPER(TEXT(MONTH(CHPP_DELAY[[#This Row],[DATE]])*29,"mmm"))</f>
        <v>JAN</v>
      </c>
      <c r="D1992" s="27">
        <f>YEAR(CHPP_DELAY[[#This Row],[DATE]])</f>
        <v>1900</v>
      </c>
      <c r="E1992" s="11">
        <f>(CHPP_DELAY[[#This Row],[START]]-CHPP_DELAY[[#This Row],[STOP]])*24</f>
        <v>0</v>
      </c>
      <c r="F1992" s="14" t="str" cm="1">
        <f t="array" ref="F1992">_xlfn.IFNA(_xlfn.IFS(CHPP_DELAY[[#This Row],[SCH MTN]]&lt;&gt;"","Scheduled",CHPP_DELAY[[#This Row],[UNSCH MTN]]&lt;&gt;"","Unscheduled"),"")</f>
        <v/>
      </c>
      <c r="G1992" s="26">
        <f>24*(DAY(EOMONTH(CHPP_DELAY[[#This Row],[DATE]],0)))</f>
        <v>744</v>
      </c>
      <c r="H1992" s="14">
        <v>0.85</v>
      </c>
      <c r="I1992" s="14">
        <v>0.9</v>
      </c>
      <c r="J1992" s="14"/>
      <c r="K1992" s="14" t="str">
        <f>CHPP_DELAY[[#This Row],[NOTE]]</f>
        <v/>
      </c>
      <c r="L1992" s="3"/>
      <c r="M1992" s="6"/>
      <c r="N1992" s="6"/>
      <c r="Q1992" s="11"/>
      <c r="AA1992" t="str" cm="1">
        <f t="array" ref="AA1992">_xlfn.IFS(AND(CHPP_DELAY[[#This Row],[Column1]]="",CHPP_DELAY[[#This Row],[Column2]]=""),"",CHPP_DELAY[[#This Row],[Column1]]&lt;&gt;"",CHPP_DELAY[[#This Row],[Column1]],CHPP_DELAY[[#This Row],[Column2]]&lt;&gt;"",CHPP_DELAY[[#This Row],[Column2]])</f>
        <v/>
      </c>
    </row>
    <row r="1993" spans="2:27" x14ac:dyDescent="0.25">
      <c r="B1993" s="7">
        <f>_xlfn.ISOWEEKNUM(CHPP_DELAY[[#This Row],[DATE]])</f>
        <v>52</v>
      </c>
      <c r="C1993" s="2" t="str">
        <f>UPPER(TEXT(MONTH(CHPP_DELAY[[#This Row],[DATE]])*29,"mmm"))</f>
        <v>JAN</v>
      </c>
      <c r="D1993" s="27">
        <f>YEAR(CHPP_DELAY[[#This Row],[DATE]])</f>
        <v>1900</v>
      </c>
      <c r="E1993" s="11">
        <f>(CHPP_DELAY[[#This Row],[START]]-CHPP_DELAY[[#This Row],[STOP]])*24</f>
        <v>0</v>
      </c>
      <c r="F1993" s="14" t="str" cm="1">
        <f t="array" ref="F1993">_xlfn.IFNA(_xlfn.IFS(CHPP_DELAY[[#This Row],[SCH MTN]]&lt;&gt;"","Scheduled",CHPP_DELAY[[#This Row],[UNSCH MTN]]&lt;&gt;"","Unscheduled"),"")</f>
        <v/>
      </c>
      <c r="G1993" s="26">
        <f>24*(DAY(EOMONTH(CHPP_DELAY[[#This Row],[DATE]],0)))</f>
        <v>744</v>
      </c>
      <c r="H1993" s="14">
        <v>0.85</v>
      </c>
      <c r="I1993" s="14">
        <v>0.9</v>
      </c>
      <c r="J1993" s="14"/>
      <c r="K1993" s="14" t="str">
        <f>CHPP_DELAY[[#This Row],[NOTE]]</f>
        <v/>
      </c>
      <c r="L1993" s="3"/>
      <c r="M1993" s="6"/>
      <c r="N1993" s="6"/>
      <c r="Q1993" s="11"/>
      <c r="AA1993" t="str" cm="1">
        <f t="array" ref="AA1993">_xlfn.IFS(AND(CHPP_DELAY[[#This Row],[Column1]]="",CHPP_DELAY[[#This Row],[Column2]]=""),"",CHPP_DELAY[[#This Row],[Column1]]&lt;&gt;"",CHPP_DELAY[[#This Row],[Column1]],CHPP_DELAY[[#This Row],[Column2]]&lt;&gt;"",CHPP_DELAY[[#This Row],[Column2]])</f>
        <v/>
      </c>
    </row>
    <row r="1994" spans="2:27" x14ac:dyDescent="0.25">
      <c r="B1994" s="7">
        <f>_xlfn.ISOWEEKNUM(CHPP_DELAY[[#This Row],[DATE]])</f>
        <v>52</v>
      </c>
      <c r="C1994" s="2" t="str">
        <f>UPPER(TEXT(MONTH(CHPP_DELAY[[#This Row],[DATE]])*29,"mmm"))</f>
        <v>JAN</v>
      </c>
      <c r="D1994" s="27">
        <f>YEAR(CHPP_DELAY[[#This Row],[DATE]])</f>
        <v>1900</v>
      </c>
      <c r="E1994" s="11">
        <f>(CHPP_DELAY[[#This Row],[START]]-CHPP_DELAY[[#This Row],[STOP]])*24</f>
        <v>0</v>
      </c>
      <c r="F1994" s="14" t="str" cm="1">
        <f t="array" ref="F1994">_xlfn.IFNA(_xlfn.IFS(CHPP_DELAY[[#This Row],[SCH MTN]]&lt;&gt;"","Scheduled",CHPP_DELAY[[#This Row],[UNSCH MTN]]&lt;&gt;"","Unscheduled"),"")</f>
        <v/>
      </c>
      <c r="G1994" s="26">
        <f>24*(DAY(EOMONTH(CHPP_DELAY[[#This Row],[DATE]],0)))</f>
        <v>744</v>
      </c>
      <c r="H1994" s="14">
        <v>0.85</v>
      </c>
      <c r="I1994" s="14">
        <v>0.9</v>
      </c>
      <c r="J1994" s="14"/>
      <c r="K1994" s="14" t="str">
        <f>CHPP_DELAY[[#This Row],[NOTE]]</f>
        <v/>
      </c>
      <c r="L1994" s="3"/>
      <c r="M1994" s="6"/>
      <c r="N1994" s="6"/>
      <c r="Q1994" s="11"/>
      <c r="AA1994" t="str" cm="1">
        <f t="array" ref="AA1994">_xlfn.IFS(AND(CHPP_DELAY[[#This Row],[Column1]]="",CHPP_DELAY[[#This Row],[Column2]]=""),"",CHPP_DELAY[[#This Row],[Column1]]&lt;&gt;"",CHPP_DELAY[[#This Row],[Column1]],CHPP_DELAY[[#This Row],[Column2]]&lt;&gt;"",CHPP_DELAY[[#This Row],[Column2]])</f>
        <v/>
      </c>
    </row>
    <row r="1995" spans="2:27" x14ac:dyDescent="0.25">
      <c r="B1995" s="7">
        <f>_xlfn.ISOWEEKNUM(CHPP_DELAY[[#This Row],[DATE]])</f>
        <v>52</v>
      </c>
      <c r="C1995" s="2" t="str">
        <f>UPPER(TEXT(MONTH(CHPP_DELAY[[#This Row],[DATE]])*29,"mmm"))</f>
        <v>JAN</v>
      </c>
      <c r="D1995" s="27">
        <f>YEAR(CHPP_DELAY[[#This Row],[DATE]])</f>
        <v>1900</v>
      </c>
      <c r="E1995" s="11">
        <f>(CHPP_DELAY[[#This Row],[START]]-CHPP_DELAY[[#This Row],[STOP]])*24</f>
        <v>0</v>
      </c>
      <c r="F1995" s="14" t="str" cm="1">
        <f t="array" ref="F1995">_xlfn.IFNA(_xlfn.IFS(CHPP_DELAY[[#This Row],[SCH MTN]]&lt;&gt;"","Scheduled",CHPP_DELAY[[#This Row],[UNSCH MTN]]&lt;&gt;"","Unscheduled"),"")</f>
        <v/>
      </c>
      <c r="G1995" s="26">
        <f>24*(DAY(EOMONTH(CHPP_DELAY[[#This Row],[DATE]],0)))</f>
        <v>744</v>
      </c>
      <c r="H1995" s="14">
        <v>0.85</v>
      </c>
      <c r="I1995" s="14">
        <v>0.9</v>
      </c>
      <c r="J1995" s="14"/>
      <c r="K1995" s="14" t="str">
        <f>CHPP_DELAY[[#This Row],[NOTE]]</f>
        <v/>
      </c>
      <c r="L1995" s="3"/>
      <c r="M1995" s="6"/>
      <c r="N1995" s="6"/>
      <c r="Q1995" s="11"/>
      <c r="AA1995" t="str" cm="1">
        <f t="array" ref="AA1995">_xlfn.IFS(AND(CHPP_DELAY[[#This Row],[Column1]]="",CHPP_DELAY[[#This Row],[Column2]]=""),"",CHPP_DELAY[[#This Row],[Column1]]&lt;&gt;"",CHPP_DELAY[[#This Row],[Column1]],CHPP_DELAY[[#This Row],[Column2]]&lt;&gt;"",CHPP_DELAY[[#This Row],[Column2]])</f>
        <v/>
      </c>
    </row>
    <row r="1996" spans="2:27" x14ac:dyDescent="0.25">
      <c r="B1996" s="7">
        <f>_xlfn.ISOWEEKNUM(CHPP_DELAY[[#This Row],[DATE]])</f>
        <v>52</v>
      </c>
      <c r="C1996" s="2" t="str">
        <f>UPPER(TEXT(MONTH(CHPP_DELAY[[#This Row],[DATE]])*29,"mmm"))</f>
        <v>JAN</v>
      </c>
      <c r="D1996" s="27">
        <f>YEAR(CHPP_DELAY[[#This Row],[DATE]])</f>
        <v>1900</v>
      </c>
      <c r="E1996" s="11">
        <f>(CHPP_DELAY[[#This Row],[START]]-CHPP_DELAY[[#This Row],[STOP]])*24</f>
        <v>0</v>
      </c>
      <c r="F1996" s="14" t="str" cm="1">
        <f t="array" ref="F1996">_xlfn.IFNA(_xlfn.IFS(CHPP_DELAY[[#This Row],[SCH MTN]]&lt;&gt;"","Scheduled",CHPP_DELAY[[#This Row],[UNSCH MTN]]&lt;&gt;"","Unscheduled"),"")</f>
        <v/>
      </c>
      <c r="G1996" s="26">
        <f>24*(DAY(EOMONTH(CHPP_DELAY[[#This Row],[DATE]],0)))</f>
        <v>744</v>
      </c>
      <c r="H1996" s="14">
        <v>0.85</v>
      </c>
      <c r="I1996" s="14">
        <v>0.9</v>
      </c>
      <c r="J1996" s="14"/>
      <c r="K1996" s="14" t="str">
        <f>CHPP_DELAY[[#This Row],[NOTE]]</f>
        <v/>
      </c>
      <c r="L1996" s="3"/>
      <c r="M1996" s="6"/>
      <c r="N1996" s="6"/>
      <c r="Q1996" s="11"/>
      <c r="AA1996" t="str" cm="1">
        <f t="array" ref="AA1996">_xlfn.IFS(AND(CHPP_DELAY[[#This Row],[Column1]]="",CHPP_DELAY[[#This Row],[Column2]]=""),"",CHPP_DELAY[[#This Row],[Column1]]&lt;&gt;"",CHPP_DELAY[[#This Row],[Column1]],CHPP_DELAY[[#This Row],[Column2]]&lt;&gt;"",CHPP_DELAY[[#This Row],[Column2]])</f>
        <v/>
      </c>
    </row>
    <row r="1997" spans="2:27" x14ac:dyDescent="0.25">
      <c r="B1997" s="7">
        <f>_xlfn.ISOWEEKNUM(CHPP_DELAY[[#This Row],[DATE]])</f>
        <v>52</v>
      </c>
      <c r="C1997" s="2" t="str">
        <f>UPPER(TEXT(MONTH(CHPP_DELAY[[#This Row],[DATE]])*29,"mmm"))</f>
        <v>JAN</v>
      </c>
      <c r="D1997" s="27">
        <f>YEAR(CHPP_DELAY[[#This Row],[DATE]])</f>
        <v>1900</v>
      </c>
      <c r="E1997" s="11">
        <f>(CHPP_DELAY[[#This Row],[START]]-CHPP_DELAY[[#This Row],[STOP]])*24</f>
        <v>0</v>
      </c>
      <c r="F1997" s="14" t="str" cm="1">
        <f t="array" ref="F1997">_xlfn.IFNA(_xlfn.IFS(CHPP_DELAY[[#This Row],[SCH MTN]]&lt;&gt;"","Scheduled",CHPP_DELAY[[#This Row],[UNSCH MTN]]&lt;&gt;"","Unscheduled"),"")</f>
        <v/>
      </c>
      <c r="G1997" s="26">
        <f>24*(DAY(EOMONTH(CHPP_DELAY[[#This Row],[DATE]],0)))</f>
        <v>744</v>
      </c>
      <c r="H1997" s="14">
        <v>0.85</v>
      </c>
      <c r="I1997" s="14">
        <v>0.9</v>
      </c>
      <c r="J1997" s="14"/>
      <c r="K1997" s="14" t="str">
        <f>CHPP_DELAY[[#This Row],[NOTE]]</f>
        <v/>
      </c>
      <c r="L1997" s="3"/>
      <c r="M1997" s="6"/>
      <c r="N1997" s="6"/>
      <c r="Q1997" s="11"/>
      <c r="AA1997" t="str" cm="1">
        <f t="array" ref="AA1997">_xlfn.IFS(AND(CHPP_DELAY[[#This Row],[Column1]]="",CHPP_DELAY[[#This Row],[Column2]]=""),"",CHPP_DELAY[[#This Row],[Column1]]&lt;&gt;"",CHPP_DELAY[[#This Row],[Column1]],CHPP_DELAY[[#This Row],[Column2]]&lt;&gt;"",CHPP_DELAY[[#This Row],[Column2]])</f>
        <v/>
      </c>
    </row>
    <row r="1998" spans="2:27" x14ac:dyDescent="0.25">
      <c r="B1998" s="7">
        <f>_xlfn.ISOWEEKNUM(CHPP_DELAY[[#This Row],[DATE]])</f>
        <v>52</v>
      </c>
      <c r="C1998" s="2" t="str">
        <f>UPPER(TEXT(MONTH(CHPP_DELAY[[#This Row],[DATE]])*29,"mmm"))</f>
        <v>JAN</v>
      </c>
      <c r="D1998" s="27">
        <f>YEAR(CHPP_DELAY[[#This Row],[DATE]])</f>
        <v>1900</v>
      </c>
      <c r="E1998" s="11">
        <f>(CHPP_DELAY[[#This Row],[START]]-CHPP_DELAY[[#This Row],[STOP]])*24</f>
        <v>0</v>
      </c>
      <c r="F1998" s="14" t="str" cm="1">
        <f t="array" ref="F1998">_xlfn.IFNA(_xlfn.IFS(CHPP_DELAY[[#This Row],[SCH MTN]]&lt;&gt;"","Scheduled",CHPP_DELAY[[#This Row],[UNSCH MTN]]&lt;&gt;"","Unscheduled"),"")</f>
        <v/>
      </c>
      <c r="G1998" s="26">
        <f>24*(DAY(EOMONTH(CHPP_DELAY[[#This Row],[DATE]],0)))</f>
        <v>744</v>
      </c>
      <c r="H1998" s="14">
        <v>0.85</v>
      </c>
      <c r="I1998" s="14">
        <v>0.9</v>
      </c>
      <c r="J1998" s="14"/>
      <c r="K1998" s="14" t="str">
        <f>CHPP_DELAY[[#This Row],[NOTE]]</f>
        <v/>
      </c>
      <c r="L1998" s="3"/>
      <c r="M1998" s="6"/>
      <c r="N1998" s="6"/>
      <c r="Q1998" s="11"/>
      <c r="AA1998" t="str" cm="1">
        <f t="array" ref="AA1998">_xlfn.IFS(AND(CHPP_DELAY[[#This Row],[Column1]]="",CHPP_DELAY[[#This Row],[Column2]]=""),"",CHPP_DELAY[[#This Row],[Column1]]&lt;&gt;"",CHPP_DELAY[[#This Row],[Column1]],CHPP_DELAY[[#This Row],[Column2]]&lt;&gt;"",CHPP_DELAY[[#This Row],[Column2]])</f>
        <v/>
      </c>
    </row>
    <row r="1999" spans="2:27" x14ac:dyDescent="0.25">
      <c r="B1999" s="7">
        <f>_xlfn.ISOWEEKNUM(CHPP_DELAY[[#This Row],[DATE]])</f>
        <v>52</v>
      </c>
      <c r="C1999" s="2" t="str">
        <f>UPPER(TEXT(MONTH(CHPP_DELAY[[#This Row],[DATE]])*29,"mmm"))</f>
        <v>JAN</v>
      </c>
      <c r="D1999" s="27">
        <f>YEAR(CHPP_DELAY[[#This Row],[DATE]])</f>
        <v>1900</v>
      </c>
      <c r="E1999" s="11">
        <f>(CHPP_DELAY[[#This Row],[START]]-CHPP_DELAY[[#This Row],[STOP]])*24</f>
        <v>0</v>
      </c>
      <c r="F1999" s="14" t="str" cm="1">
        <f t="array" ref="F1999">_xlfn.IFNA(_xlfn.IFS(CHPP_DELAY[[#This Row],[SCH MTN]]&lt;&gt;"","Scheduled",CHPP_DELAY[[#This Row],[UNSCH MTN]]&lt;&gt;"","Unscheduled"),"")</f>
        <v/>
      </c>
      <c r="G1999" s="26">
        <f>24*(DAY(EOMONTH(CHPP_DELAY[[#This Row],[DATE]],0)))</f>
        <v>744</v>
      </c>
      <c r="H1999" s="14">
        <v>0.85</v>
      </c>
      <c r="I1999" s="14">
        <v>0.9</v>
      </c>
      <c r="J1999" s="14"/>
      <c r="K1999" s="14" t="str">
        <f>CHPP_DELAY[[#This Row],[NOTE]]</f>
        <v/>
      </c>
      <c r="L1999" s="3"/>
      <c r="M1999" s="6"/>
      <c r="N1999" s="6"/>
      <c r="Q1999" s="11"/>
      <c r="AA1999" t="str" cm="1">
        <f t="array" ref="AA1999">_xlfn.IFS(AND(CHPP_DELAY[[#This Row],[Column1]]="",CHPP_DELAY[[#This Row],[Column2]]=""),"",CHPP_DELAY[[#This Row],[Column1]]&lt;&gt;"",CHPP_DELAY[[#This Row],[Column1]],CHPP_DELAY[[#This Row],[Column2]]&lt;&gt;"",CHPP_DELAY[[#This Row],[Column2]])</f>
        <v/>
      </c>
    </row>
    <row r="2000" spans="2:27" x14ac:dyDescent="0.25">
      <c r="B2000" s="7">
        <f>_xlfn.ISOWEEKNUM(CHPP_DELAY[[#This Row],[DATE]])</f>
        <v>52</v>
      </c>
      <c r="C2000" s="2" t="str">
        <f>UPPER(TEXT(MONTH(CHPP_DELAY[[#This Row],[DATE]])*29,"mmm"))</f>
        <v>JAN</v>
      </c>
      <c r="D2000" s="27">
        <f>YEAR(CHPP_DELAY[[#This Row],[DATE]])</f>
        <v>1900</v>
      </c>
      <c r="E2000" s="11">
        <f>(CHPP_DELAY[[#This Row],[START]]-CHPP_DELAY[[#This Row],[STOP]])*24</f>
        <v>0</v>
      </c>
      <c r="F2000" s="14" t="str" cm="1">
        <f t="array" ref="F2000">_xlfn.IFNA(_xlfn.IFS(CHPP_DELAY[[#This Row],[SCH MTN]]&lt;&gt;"","Scheduled",CHPP_DELAY[[#This Row],[UNSCH MTN]]&lt;&gt;"","Unscheduled"),"")</f>
        <v/>
      </c>
      <c r="G2000" s="26">
        <f>24*(DAY(EOMONTH(CHPP_DELAY[[#This Row],[DATE]],0)))</f>
        <v>744</v>
      </c>
      <c r="H2000" s="14">
        <v>0.85</v>
      </c>
      <c r="I2000" s="14">
        <v>0.9</v>
      </c>
      <c r="J2000" s="14"/>
      <c r="K2000" s="14" t="str">
        <f>CHPP_DELAY[[#This Row],[NOTE]]</f>
        <v/>
      </c>
      <c r="L2000" s="3"/>
      <c r="M2000" s="6"/>
      <c r="N2000" s="6"/>
      <c r="Q2000" s="11"/>
      <c r="AA2000" t="str" cm="1">
        <f t="array" ref="AA2000">_xlfn.IFS(AND(CHPP_DELAY[[#This Row],[Column1]]="",CHPP_DELAY[[#This Row],[Column2]]=""),"",CHPP_DELAY[[#This Row],[Column1]]&lt;&gt;"",CHPP_DELAY[[#This Row],[Column1]],CHPP_DELAY[[#This Row],[Column2]]&lt;&gt;"",CHPP_DELAY[[#This Row],[Column2]])</f>
        <v/>
      </c>
    </row>
    <row r="2001" spans="2:27" x14ac:dyDescent="0.25">
      <c r="B2001" s="7">
        <f>_xlfn.ISOWEEKNUM(CHPP_DELAY[[#This Row],[DATE]])</f>
        <v>52</v>
      </c>
      <c r="C2001" s="2" t="str">
        <f>UPPER(TEXT(MONTH(CHPP_DELAY[[#This Row],[DATE]])*29,"mmm"))</f>
        <v>JAN</v>
      </c>
      <c r="D2001" s="27">
        <f>YEAR(CHPP_DELAY[[#This Row],[DATE]])</f>
        <v>1900</v>
      </c>
      <c r="E2001" s="11">
        <f>(CHPP_DELAY[[#This Row],[START]]-CHPP_DELAY[[#This Row],[STOP]])*24</f>
        <v>0</v>
      </c>
      <c r="F2001" s="14" t="str" cm="1">
        <f t="array" ref="F2001">_xlfn.IFNA(_xlfn.IFS(CHPP_DELAY[[#This Row],[SCH MTN]]&lt;&gt;"","Scheduled",CHPP_DELAY[[#This Row],[UNSCH MTN]]&lt;&gt;"","Unscheduled"),"")</f>
        <v/>
      </c>
      <c r="G2001" s="26">
        <f>24*(DAY(EOMONTH(CHPP_DELAY[[#This Row],[DATE]],0)))</f>
        <v>744</v>
      </c>
      <c r="H2001" s="14">
        <v>0.85</v>
      </c>
      <c r="I2001" s="14">
        <v>0.9</v>
      </c>
      <c r="J2001" s="14"/>
      <c r="K2001" s="14" t="str">
        <f>CHPP_DELAY[[#This Row],[NOTE]]</f>
        <v/>
      </c>
      <c r="L2001" s="3"/>
      <c r="M2001" s="6"/>
      <c r="N2001" s="6"/>
      <c r="Q2001" s="11"/>
      <c r="AA2001" t="str" cm="1">
        <f t="array" ref="AA2001">_xlfn.IFS(AND(CHPP_DELAY[[#This Row],[Column1]]="",CHPP_DELAY[[#This Row],[Column2]]=""),"",CHPP_DELAY[[#This Row],[Column1]]&lt;&gt;"",CHPP_DELAY[[#This Row],[Column1]],CHPP_DELAY[[#This Row],[Column2]]&lt;&gt;"",CHPP_DELAY[[#This Row],[Column2]])</f>
        <v/>
      </c>
    </row>
    <row r="2002" spans="2:27" x14ac:dyDescent="0.25">
      <c r="B2002" s="7">
        <f>_xlfn.ISOWEEKNUM(CHPP_DELAY[[#This Row],[DATE]])</f>
        <v>52</v>
      </c>
      <c r="C2002" s="2" t="str">
        <f>UPPER(TEXT(MONTH(CHPP_DELAY[[#This Row],[DATE]])*29,"mmm"))</f>
        <v>JAN</v>
      </c>
      <c r="D2002" s="27">
        <f>YEAR(CHPP_DELAY[[#This Row],[DATE]])</f>
        <v>1900</v>
      </c>
      <c r="E2002" s="11">
        <f>(CHPP_DELAY[[#This Row],[START]]-CHPP_DELAY[[#This Row],[STOP]])*24</f>
        <v>0</v>
      </c>
      <c r="F2002" s="14" t="str" cm="1">
        <f t="array" ref="F2002">_xlfn.IFNA(_xlfn.IFS(CHPP_DELAY[[#This Row],[SCH MTN]]&lt;&gt;"","Scheduled",CHPP_DELAY[[#This Row],[UNSCH MTN]]&lt;&gt;"","Unscheduled"),"")</f>
        <v/>
      </c>
      <c r="G2002" s="26">
        <f>24*(DAY(EOMONTH(CHPP_DELAY[[#This Row],[DATE]],0)))</f>
        <v>744</v>
      </c>
      <c r="H2002" s="14">
        <v>0.85</v>
      </c>
      <c r="I2002" s="14">
        <v>0.9</v>
      </c>
      <c r="J2002" s="14"/>
      <c r="K2002" s="14" t="str">
        <f>CHPP_DELAY[[#This Row],[NOTE]]</f>
        <v/>
      </c>
      <c r="L2002" s="3"/>
      <c r="M2002" s="6"/>
      <c r="N2002" s="6"/>
      <c r="Q2002" s="11"/>
      <c r="AA2002" t="str" cm="1">
        <f t="array" ref="AA2002">_xlfn.IFS(AND(CHPP_DELAY[[#This Row],[Column1]]="",CHPP_DELAY[[#This Row],[Column2]]=""),"",CHPP_DELAY[[#This Row],[Column1]]&lt;&gt;"",CHPP_DELAY[[#This Row],[Column1]],CHPP_DELAY[[#This Row],[Column2]]&lt;&gt;"",CHPP_DELAY[[#This Row],[Column2]])</f>
        <v/>
      </c>
    </row>
    <row r="2003" spans="2:27" x14ac:dyDescent="0.25">
      <c r="B2003" s="7">
        <f>_xlfn.ISOWEEKNUM(CHPP_DELAY[[#This Row],[DATE]])</f>
        <v>52</v>
      </c>
      <c r="C2003" s="2" t="str">
        <f>UPPER(TEXT(MONTH(CHPP_DELAY[[#This Row],[DATE]])*29,"mmm"))</f>
        <v>JAN</v>
      </c>
      <c r="D2003" s="27">
        <f>YEAR(CHPP_DELAY[[#This Row],[DATE]])</f>
        <v>1900</v>
      </c>
      <c r="E2003" s="11">
        <f>(CHPP_DELAY[[#This Row],[START]]-CHPP_DELAY[[#This Row],[STOP]])*24</f>
        <v>0</v>
      </c>
      <c r="F2003" s="14" t="str" cm="1">
        <f t="array" ref="F2003">_xlfn.IFNA(_xlfn.IFS(CHPP_DELAY[[#This Row],[SCH MTN]]&lt;&gt;"","Scheduled",CHPP_DELAY[[#This Row],[UNSCH MTN]]&lt;&gt;"","Unscheduled"),"")</f>
        <v/>
      </c>
      <c r="G2003" s="26">
        <f>24*(DAY(EOMONTH(CHPP_DELAY[[#This Row],[DATE]],0)))</f>
        <v>744</v>
      </c>
      <c r="H2003" s="14">
        <v>0.85</v>
      </c>
      <c r="I2003" s="14">
        <v>0.9</v>
      </c>
      <c r="J2003" s="14"/>
      <c r="K2003" s="14" t="str">
        <f>CHPP_DELAY[[#This Row],[NOTE]]</f>
        <v/>
      </c>
      <c r="L2003" s="3"/>
      <c r="M2003" s="6"/>
      <c r="N2003" s="6"/>
      <c r="Q2003" s="11"/>
      <c r="AA2003" t="str" cm="1">
        <f t="array" ref="AA2003">_xlfn.IFS(AND(CHPP_DELAY[[#This Row],[Column1]]="",CHPP_DELAY[[#This Row],[Column2]]=""),"",CHPP_DELAY[[#This Row],[Column1]]&lt;&gt;"",CHPP_DELAY[[#This Row],[Column1]],CHPP_DELAY[[#This Row],[Column2]]&lt;&gt;"",CHPP_DELAY[[#This Row],[Column2]])</f>
        <v/>
      </c>
    </row>
    <row r="2004" spans="2:27" x14ac:dyDescent="0.25">
      <c r="B2004" s="7">
        <f>_xlfn.ISOWEEKNUM(CHPP_DELAY[[#This Row],[DATE]])</f>
        <v>52</v>
      </c>
      <c r="C2004" s="2" t="str">
        <f>UPPER(TEXT(MONTH(CHPP_DELAY[[#This Row],[DATE]])*29,"mmm"))</f>
        <v>JAN</v>
      </c>
      <c r="D2004" s="27">
        <f>YEAR(CHPP_DELAY[[#This Row],[DATE]])</f>
        <v>1900</v>
      </c>
      <c r="E2004" s="11">
        <f>(CHPP_DELAY[[#This Row],[START]]-CHPP_DELAY[[#This Row],[STOP]])*24</f>
        <v>0</v>
      </c>
      <c r="F2004" s="14" t="str" cm="1">
        <f t="array" ref="F2004">_xlfn.IFNA(_xlfn.IFS(CHPP_DELAY[[#This Row],[SCH MTN]]&lt;&gt;"","Scheduled",CHPP_DELAY[[#This Row],[UNSCH MTN]]&lt;&gt;"","Unscheduled"),"")</f>
        <v/>
      </c>
      <c r="G2004" s="26">
        <f>24*(DAY(EOMONTH(CHPP_DELAY[[#This Row],[DATE]],0)))</f>
        <v>744</v>
      </c>
      <c r="H2004" s="14">
        <v>0.85</v>
      </c>
      <c r="I2004" s="14">
        <v>0.9</v>
      </c>
      <c r="J2004" s="14"/>
      <c r="K2004" s="14" t="str">
        <f>CHPP_DELAY[[#This Row],[NOTE]]</f>
        <v/>
      </c>
      <c r="L2004" s="3"/>
      <c r="M2004" s="6"/>
      <c r="N2004" s="6"/>
      <c r="Q2004" s="11"/>
      <c r="AA2004" t="str" cm="1">
        <f t="array" ref="AA2004">_xlfn.IFS(AND(CHPP_DELAY[[#This Row],[Column1]]="",CHPP_DELAY[[#This Row],[Column2]]=""),"",CHPP_DELAY[[#This Row],[Column1]]&lt;&gt;"",CHPP_DELAY[[#This Row],[Column1]],CHPP_DELAY[[#This Row],[Column2]]&lt;&gt;"",CHPP_DELAY[[#This Row],[Column2]])</f>
        <v/>
      </c>
    </row>
    <row r="2005" spans="2:27" x14ac:dyDescent="0.25">
      <c r="B2005" s="7">
        <f>_xlfn.ISOWEEKNUM(CHPP_DELAY[[#This Row],[DATE]])</f>
        <v>52</v>
      </c>
      <c r="C2005" s="2" t="str">
        <f>UPPER(TEXT(MONTH(CHPP_DELAY[[#This Row],[DATE]])*29,"mmm"))</f>
        <v>JAN</v>
      </c>
      <c r="D2005" s="27">
        <f>YEAR(CHPP_DELAY[[#This Row],[DATE]])</f>
        <v>1900</v>
      </c>
      <c r="E2005" s="11">
        <f>(CHPP_DELAY[[#This Row],[START]]-CHPP_DELAY[[#This Row],[STOP]])*24</f>
        <v>0</v>
      </c>
      <c r="F2005" s="14" t="str" cm="1">
        <f t="array" ref="F2005">_xlfn.IFNA(_xlfn.IFS(CHPP_DELAY[[#This Row],[SCH MTN]]&lt;&gt;"","Scheduled",CHPP_DELAY[[#This Row],[UNSCH MTN]]&lt;&gt;"","Unscheduled"),"")</f>
        <v/>
      </c>
      <c r="G2005" s="26">
        <f>24*(DAY(EOMONTH(CHPP_DELAY[[#This Row],[DATE]],0)))</f>
        <v>744</v>
      </c>
      <c r="H2005" s="14">
        <v>0.85</v>
      </c>
      <c r="I2005" s="14">
        <v>0.9</v>
      </c>
      <c r="J2005" s="14"/>
      <c r="K2005" s="14" t="str">
        <f>CHPP_DELAY[[#This Row],[NOTE]]</f>
        <v/>
      </c>
      <c r="L2005" s="3"/>
      <c r="M2005" s="6"/>
      <c r="N2005" s="6"/>
      <c r="Q2005" s="11"/>
      <c r="AA2005" t="str" cm="1">
        <f t="array" ref="AA2005">_xlfn.IFS(AND(CHPP_DELAY[[#This Row],[Column1]]="",CHPP_DELAY[[#This Row],[Column2]]=""),"",CHPP_DELAY[[#This Row],[Column1]]&lt;&gt;"",CHPP_DELAY[[#This Row],[Column1]],CHPP_DELAY[[#This Row],[Column2]]&lt;&gt;"",CHPP_DELAY[[#This Row],[Column2]])</f>
        <v/>
      </c>
    </row>
    <row r="2006" spans="2:27" x14ac:dyDescent="0.25">
      <c r="B2006" s="7">
        <f>_xlfn.ISOWEEKNUM(CHPP_DELAY[[#This Row],[DATE]])</f>
        <v>52</v>
      </c>
      <c r="C2006" s="2" t="str">
        <f>UPPER(TEXT(MONTH(CHPP_DELAY[[#This Row],[DATE]])*29,"mmm"))</f>
        <v>JAN</v>
      </c>
      <c r="D2006" s="27">
        <f>YEAR(CHPP_DELAY[[#This Row],[DATE]])</f>
        <v>1900</v>
      </c>
      <c r="E2006" s="11">
        <f>(CHPP_DELAY[[#This Row],[START]]-CHPP_DELAY[[#This Row],[STOP]])*24</f>
        <v>0</v>
      </c>
      <c r="F2006" s="14" t="str" cm="1">
        <f t="array" ref="F2006">_xlfn.IFNA(_xlfn.IFS(CHPP_DELAY[[#This Row],[SCH MTN]]&lt;&gt;"","Scheduled",CHPP_DELAY[[#This Row],[UNSCH MTN]]&lt;&gt;"","Unscheduled"),"")</f>
        <v/>
      </c>
      <c r="G2006" s="26">
        <f>24*(DAY(EOMONTH(CHPP_DELAY[[#This Row],[DATE]],0)))</f>
        <v>744</v>
      </c>
      <c r="H2006" s="14">
        <v>0.85</v>
      </c>
      <c r="I2006" s="14">
        <v>0.9</v>
      </c>
      <c r="J2006" s="14"/>
      <c r="K2006" s="14" t="str">
        <f>CHPP_DELAY[[#This Row],[NOTE]]</f>
        <v/>
      </c>
      <c r="L2006" s="3"/>
      <c r="M2006" s="6"/>
      <c r="N2006" s="6"/>
      <c r="Q2006" s="11"/>
      <c r="AA2006" t="str" cm="1">
        <f t="array" ref="AA2006">_xlfn.IFS(AND(CHPP_DELAY[[#This Row],[Column1]]="",CHPP_DELAY[[#This Row],[Column2]]=""),"",CHPP_DELAY[[#This Row],[Column1]]&lt;&gt;"",CHPP_DELAY[[#This Row],[Column1]],CHPP_DELAY[[#This Row],[Column2]]&lt;&gt;"",CHPP_DELAY[[#This Row],[Column2]])</f>
        <v/>
      </c>
    </row>
    <row r="2007" spans="2:27" x14ac:dyDescent="0.25">
      <c r="B2007" s="7">
        <f>_xlfn.ISOWEEKNUM(CHPP_DELAY[[#This Row],[DATE]])</f>
        <v>52</v>
      </c>
      <c r="C2007" s="2" t="str">
        <f>UPPER(TEXT(MONTH(CHPP_DELAY[[#This Row],[DATE]])*29,"mmm"))</f>
        <v>JAN</v>
      </c>
      <c r="D2007" s="27">
        <f>YEAR(CHPP_DELAY[[#This Row],[DATE]])</f>
        <v>1900</v>
      </c>
      <c r="E2007" s="11">
        <f>(CHPP_DELAY[[#This Row],[START]]-CHPP_DELAY[[#This Row],[STOP]])*24</f>
        <v>0</v>
      </c>
      <c r="F2007" s="14" t="str" cm="1">
        <f t="array" ref="F2007">_xlfn.IFNA(_xlfn.IFS(CHPP_DELAY[[#This Row],[SCH MTN]]&lt;&gt;"","Scheduled",CHPP_DELAY[[#This Row],[UNSCH MTN]]&lt;&gt;"","Unscheduled"),"")</f>
        <v/>
      </c>
      <c r="G2007" s="26">
        <f>24*(DAY(EOMONTH(CHPP_DELAY[[#This Row],[DATE]],0)))</f>
        <v>744</v>
      </c>
      <c r="H2007" s="14">
        <v>0.85</v>
      </c>
      <c r="I2007" s="14">
        <v>0.9</v>
      </c>
      <c r="J2007" s="14"/>
      <c r="K2007" s="14" t="str">
        <f>CHPP_DELAY[[#This Row],[NOTE]]</f>
        <v/>
      </c>
      <c r="L2007" s="3"/>
      <c r="M2007" s="6"/>
      <c r="N2007" s="6"/>
      <c r="Q2007" s="11"/>
      <c r="AA2007" t="str" cm="1">
        <f t="array" ref="AA2007">_xlfn.IFS(AND(CHPP_DELAY[[#This Row],[Column1]]="",CHPP_DELAY[[#This Row],[Column2]]=""),"",CHPP_DELAY[[#This Row],[Column1]]&lt;&gt;"",CHPP_DELAY[[#This Row],[Column1]],CHPP_DELAY[[#This Row],[Column2]]&lt;&gt;"",CHPP_DELAY[[#This Row],[Column2]])</f>
        <v/>
      </c>
    </row>
    <row r="2008" spans="2:27" x14ac:dyDescent="0.25">
      <c r="B2008" s="7">
        <f>_xlfn.ISOWEEKNUM(CHPP_DELAY[[#This Row],[DATE]])</f>
        <v>52</v>
      </c>
      <c r="C2008" s="2" t="str">
        <f>UPPER(TEXT(MONTH(CHPP_DELAY[[#This Row],[DATE]])*29,"mmm"))</f>
        <v>JAN</v>
      </c>
      <c r="D2008" s="27">
        <f>YEAR(CHPP_DELAY[[#This Row],[DATE]])</f>
        <v>1900</v>
      </c>
      <c r="E2008" s="11">
        <f>(CHPP_DELAY[[#This Row],[START]]-CHPP_DELAY[[#This Row],[STOP]])*24</f>
        <v>0</v>
      </c>
      <c r="F2008" s="14" t="str" cm="1">
        <f t="array" ref="F2008">_xlfn.IFNA(_xlfn.IFS(CHPP_DELAY[[#This Row],[SCH MTN]]&lt;&gt;"","Scheduled",CHPP_DELAY[[#This Row],[UNSCH MTN]]&lt;&gt;"","Unscheduled"),"")</f>
        <v/>
      </c>
      <c r="G2008" s="26">
        <f>24*(DAY(EOMONTH(CHPP_DELAY[[#This Row],[DATE]],0)))</f>
        <v>744</v>
      </c>
      <c r="H2008" s="14">
        <v>0.85</v>
      </c>
      <c r="I2008" s="14">
        <v>0.9</v>
      </c>
      <c r="J2008" s="14"/>
      <c r="K2008" s="14" t="str">
        <f>CHPP_DELAY[[#This Row],[NOTE]]</f>
        <v/>
      </c>
      <c r="L2008" s="3"/>
      <c r="M2008" s="6"/>
      <c r="N2008" s="6"/>
      <c r="Q2008" s="11"/>
      <c r="AA2008" t="str" cm="1">
        <f t="array" ref="AA2008">_xlfn.IFS(AND(CHPP_DELAY[[#This Row],[Column1]]="",CHPP_DELAY[[#This Row],[Column2]]=""),"",CHPP_DELAY[[#This Row],[Column1]]&lt;&gt;"",CHPP_DELAY[[#This Row],[Column1]],CHPP_DELAY[[#This Row],[Column2]]&lt;&gt;"",CHPP_DELAY[[#This Row],[Column2]])</f>
        <v/>
      </c>
    </row>
    <row r="2009" spans="2:27" x14ac:dyDescent="0.25">
      <c r="B2009" s="7">
        <f>_xlfn.ISOWEEKNUM(CHPP_DELAY[[#This Row],[DATE]])</f>
        <v>52</v>
      </c>
      <c r="C2009" s="2" t="str">
        <f>UPPER(TEXT(MONTH(CHPP_DELAY[[#This Row],[DATE]])*29,"mmm"))</f>
        <v>JAN</v>
      </c>
      <c r="D2009" s="27">
        <f>YEAR(CHPP_DELAY[[#This Row],[DATE]])</f>
        <v>1900</v>
      </c>
      <c r="E2009" s="11">
        <f>(CHPP_DELAY[[#This Row],[START]]-CHPP_DELAY[[#This Row],[STOP]])*24</f>
        <v>0</v>
      </c>
      <c r="F2009" s="14" t="str" cm="1">
        <f t="array" ref="F2009">_xlfn.IFNA(_xlfn.IFS(CHPP_DELAY[[#This Row],[SCH MTN]]&lt;&gt;"","Scheduled",CHPP_DELAY[[#This Row],[UNSCH MTN]]&lt;&gt;"","Unscheduled"),"")</f>
        <v/>
      </c>
      <c r="G2009" s="26">
        <f>24*(DAY(EOMONTH(CHPP_DELAY[[#This Row],[DATE]],0)))</f>
        <v>744</v>
      </c>
      <c r="H2009" s="14">
        <v>0.85</v>
      </c>
      <c r="I2009" s="14">
        <v>0.9</v>
      </c>
      <c r="J2009" s="14"/>
      <c r="K2009" s="14" t="str">
        <f>CHPP_DELAY[[#This Row],[NOTE]]</f>
        <v/>
      </c>
      <c r="L2009" s="3"/>
      <c r="M2009" s="6"/>
      <c r="N2009" s="6"/>
      <c r="Q2009" s="11"/>
      <c r="AA2009" t="str" cm="1">
        <f t="array" ref="AA2009">_xlfn.IFS(AND(CHPP_DELAY[[#This Row],[Column1]]="",CHPP_DELAY[[#This Row],[Column2]]=""),"",CHPP_DELAY[[#This Row],[Column1]]&lt;&gt;"",CHPP_DELAY[[#This Row],[Column1]],CHPP_DELAY[[#This Row],[Column2]]&lt;&gt;"",CHPP_DELAY[[#This Row],[Column2]])</f>
        <v/>
      </c>
    </row>
    <row r="2010" spans="2:27" x14ac:dyDescent="0.25">
      <c r="B2010" s="7">
        <f>_xlfn.ISOWEEKNUM(CHPP_DELAY[[#This Row],[DATE]])</f>
        <v>52</v>
      </c>
      <c r="C2010" s="2" t="str">
        <f>UPPER(TEXT(MONTH(CHPP_DELAY[[#This Row],[DATE]])*29,"mmm"))</f>
        <v>JAN</v>
      </c>
      <c r="D2010" s="27">
        <f>YEAR(CHPP_DELAY[[#This Row],[DATE]])</f>
        <v>1900</v>
      </c>
      <c r="E2010" s="11">
        <f>(CHPP_DELAY[[#This Row],[START]]-CHPP_DELAY[[#This Row],[STOP]])*24</f>
        <v>0</v>
      </c>
      <c r="F2010" s="14" t="str" cm="1">
        <f t="array" ref="F2010">_xlfn.IFNA(_xlfn.IFS(CHPP_DELAY[[#This Row],[SCH MTN]]&lt;&gt;"","Scheduled",CHPP_DELAY[[#This Row],[UNSCH MTN]]&lt;&gt;"","Unscheduled"),"")</f>
        <v/>
      </c>
      <c r="G2010" s="26">
        <f>24*(DAY(EOMONTH(CHPP_DELAY[[#This Row],[DATE]],0)))</f>
        <v>744</v>
      </c>
      <c r="H2010" s="14">
        <v>0.85</v>
      </c>
      <c r="I2010" s="14">
        <v>0.9</v>
      </c>
      <c r="J2010" s="14"/>
      <c r="K2010" s="14" t="str">
        <f>CHPP_DELAY[[#This Row],[NOTE]]</f>
        <v/>
      </c>
      <c r="L2010" s="3"/>
      <c r="M2010" s="6"/>
      <c r="N2010" s="6"/>
      <c r="Q2010" s="11"/>
      <c r="AA2010" t="str" cm="1">
        <f t="array" ref="AA2010">_xlfn.IFS(AND(CHPP_DELAY[[#This Row],[Column1]]="",CHPP_DELAY[[#This Row],[Column2]]=""),"",CHPP_DELAY[[#This Row],[Column1]]&lt;&gt;"",CHPP_DELAY[[#This Row],[Column1]],CHPP_DELAY[[#This Row],[Column2]]&lt;&gt;"",CHPP_DELAY[[#This Row],[Column2]])</f>
        <v/>
      </c>
    </row>
    <row r="2011" spans="2:27" x14ac:dyDescent="0.25">
      <c r="B2011" s="7">
        <f>_xlfn.ISOWEEKNUM(CHPP_DELAY[[#This Row],[DATE]])</f>
        <v>52</v>
      </c>
      <c r="C2011" s="2" t="str">
        <f>UPPER(TEXT(MONTH(CHPP_DELAY[[#This Row],[DATE]])*29,"mmm"))</f>
        <v>JAN</v>
      </c>
      <c r="D2011" s="27">
        <f>YEAR(CHPP_DELAY[[#This Row],[DATE]])</f>
        <v>1900</v>
      </c>
      <c r="E2011" s="11">
        <f>(CHPP_DELAY[[#This Row],[START]]-CHPP_DELAY[[#This Row],[STOP]])*24</f>
        <v>0</v>
      </c>
      <c r="F2011" s="14" t="str" cm="1">
        <f t="array" ref="F2011">_xlfn.IFNA(_xlfn.IFS(CHPP_DELAY[[#This Row],[SCH MTN]]&lt;&gt;"","Scheduled",CHPP_DELAY[[#This Row],[UNSCH MTN]]&lt;&gt;"","Unscheduled"),"")</f>
        <v/>
      </c>
      <c r="G2011" s="26">
        <f>24*(DAY(EOMONTH(CHPP_DELAY[[#This Row],[DATE]],0)))</f>
        <v>744</v>
      </c>
      <c r="H2011" s="14">
        <v>0.85</v>
      </c>
      <c r="I2011" s="14">
        <v>0.9</v>
      </c>
      <c r="J2011" s="14"/>
      <c r="K2011" s="14" t="str">
        <f>CHPP_DELAY[[#This Row],[NOTE]]</f>
        <v/>
      </c>
      <c r="L2011" s="3"/>
      <c r="M2011" s="6"/>
      <c r="N2011" s="6"/>
      <c r="Q2011" s="11"/>
      <c r="AA2011" t="str" cm="1">
        <f t="array" ref="AA2011">_xlfn.IFS(AND(CHPP_DELAY[[#This Row],[Column1]]="",CHPP_DELAY[[#This Row],[Column2]]=""),"",CHPP_DELAY[[#This Row],[Column1]]&lt;&gt;"",CHPP_DELAY[[#This Row],[Column1]],CHPP_DELAY[[#This Row],[Column2]]&lt;&gt;"",CHPP_DELAY[[#This Row],[Column2]])</f>
        <v/>
      </c>
    </row>
    <row r="2012" spans="2:27" x14ac:dyDescent="0.25">
      <c r="B2012" s="7">
        <f>_xlfn.ISOWEEKNUM(CHPP_DELAY[[#This Row],[DATE]])</f>
        <v>52</v>
      </c>
      <c r="C2012" s="2" t="str">
        <f>UPPER(TEXT(MONTH(CHPP_DELAY[[#This Row],[DATE]])*29,"mmm"))</f>
        <v>JAN</v>
      </c>
      <c r="D2012" s="27">
        <f>YEAR(CHPP_DELAY[[#This Row],[DATE]])</f>
        <v>1900</v>
      </c>
      <c r="E2012" s="11">
        <f>(CHPP_DELAY[[#This Row],[START]]-CHPP_DELAY[[#This Row],[STOP]])*24</f>
        <v>0</v>
      </c>
      <c r="F2012" s="14" t="str" cm="1">
        <f t="array" ref="F2012">_xlfn.IFNA(_xlfn.IFS(CHPP_DELAY[[#This Row],[SCH MTN]]&lt;&gt;"","Scheduled",CHPP_DELAY[[#This Row],[UNSCH MTN]]&lt;&gt;"","Unscheduled"),"")</f>
        <v/>
      </c>
      <c r="G2012" s="26">
        <f>24*(DAY(EOMONTH(CHPP_DELAY[[#This Row],[DATE]],0)))</f>
        <v>744</v>
      </c>
      <c r="H2012" s="14">
        <v>0.85</v>
      </c>
      <c r="I2012" s="14">
        <v>0.9</v>
      </c>
      <c r="J2012" s="14"/>
      <c r="K2012" s="14" t="str">
        <f>CHPP_DELAY[[#This Row],[NOTE]]</f>
        <v/>
      </c>
      <c r="L2012" s="3"/>
      <c r="M2012" s="6"/>
      <c r="N2012" s="6"/>
      <c r="Q2012" s="11"/>
      <c r="AA2012" t="str" cm="1">
        <f t="array" ref="AA2012">_xlfn.IFS(AND(CHPP_DELAY[[#This Row],[Column1]]="",CHPP_DELAY[[#This Row],[Column2]]=""),"",CHPP_DELAY[[#This Row],[Column1]]&lt;&gt;"",CHPP_DELAY[[#This Row],[Column1]],CHPP_DELAY[[#This Row],[Column2]]&lt;&gt;"",CHPP_DELAY[[#This Row],[Column2]])</f>
        <v/>
      </c>
    </row>
    <row r="2013" spans="2:27" x14ac:dyDescent="0.25">
      <c r="B2013" s="7">
        <f>_xlfn.ISOWEEKNUM(CHPP_DELAY[[#This Row],[DATE]])</f>
        <v>52</v>
      </c>
      <c r="C2013" s="2" t="str">
        <f>UPPER(TEXT(MONTH(CHPP_DELAY[[#This Row],[DATE]])*29,"mmm"))</f>
        <v>JAN</v>
      </c>
      <c r="D2013" s="27">
        <f>YEAR(CHPP_DELAY[[#This Row],[DATE]])</f>
        <v>1900</v>
      </c>
      <c r="E2013" s="11">
        <f>(CHPP_DELAY[[#This Row],[START]]-CHPP_DELAY[[#This Row],[STOP]])*24</f>
        <v>0</v>
      </c>
      <c r="F2013" s="14" t="str" cm="1">
        <f t="array" ref="F2013">_xlfn.IFNA(_xlfn.IFS(CHPP_DELAY[[#This Row],[SCH MTN]]&lt;&gt;"","Scheduled",CHPP_DELAY[[#This Row],[UNSCH MTN]]&lt;&gt;"","Unscheduled"),"")</f>
        <v/>
      </c>
      <c r="G2013" s="26">
        <f>24*(DAY(EOMONTH(CHPP_DELAY[[#This Row],[DATE]],0)))</f>
        <v>744</v>
      </c>
      <c r="H2013" s="14">
        <v>0.85</v>
      </c>
      <c r="I2013" s="14">
        <v>0.9</v>
      </c>
      <c r="J2013" s="14"/>
      <c r="K2013" s="14" t="str">
        <f>CHPP_DELAY[[#This Row],[NOTE]]</f>
        <v/>
      </c>
      <c r="L2013" s="3"/>
      <c r="M2013" s="6"/>
      <c r="N2013" s="6"/>
      <c r="Q2013" s="11"/>
      <c r="AA2013" t="str" cm="1">
        <f t="array" ref="AA2013">_xlfn.IFS(AND(CHPP_DELAY[[#This Row],[Column1]]="",CHPP_DELAY[[#This Row],[Column2]]=""),"",CHPP_DELAY[[#This Row],[Column1]]&lt;&gt;"",CHPP_DELAY[[#This Row],[Column1]],CHPP_DELAY[[#This Row],[Column2]]&lt;&gt;"",CHPP_DELAY[[#This Row],[Column2]])</f>
        <v/>
      </c>
    </row>
    <row r="2014" spans="2:27" x14ac:dyDescent="0.25">
      <c r="B2014" s="7">
        <f>_xlfn.ISOWEEKNUM(CHPP_DELAY[[#This Row],[DATE]])</f>
        <v>52</v>
      </c>
      <c r="C2014" s="2" t="str">
        <f>UPPER(TEXT(MONTH(CHPP_DELAY[[#This Row],[DATE]])*29,"mmm"))</f>
        <v>JAN</v>
      </c>
      <c r="D2014" s="27">
        <f>YEAR(CHPP_DELAY[[#This Row],[DATE]])</f>
        <v>1900</v>
      </c>
      <c r="E2014" s="11">
        <f>(CHPP_DELAY[[#This Row],[START]]-CHPP_DELAY[[#This Row],[STOP]])*24</f>
        <v>0</v>
      </c>
      <c r="F2014" s="14" t="str" cm="1">
        <f t="array" ref="F2014">_xlfn.IFNA(_xlfn.IFS(CHPP_DELAY[[#This Row],[SCH MTN]]&lt;&gt;"","Scheduled",CHPP_DELAY[[#This Row],[UNSCH MTN]]&lt;&gt;"","Unscheduled"),"")</f>
        <v/>
      </c>
      <c r="G2014" s="26">
        <f>24*(DAY(EOMONTH(CHPP_DELAY[[#This Row],[DATE]],0)))</f>
        <v>744</v>
      </c>
      <c r="H2014" s="14">
        <v>0.85</v>
      </c>
      <c r="I2014" s="14">
        <v>0.9</v>
      </c>
      <c r="J2014" s="14"/>
      <c r="K2014" s="14" t="str">
        <f>CHPP_DELAY[[#This Row],[NOTE]]</f>
        <v/>
      </c>
      <c r="L2014" s="3"/>
      <c r="M2014" s="6"/>
      <c r="N2014" s="6"/>
      <c r="Q2014" s="11"/>
      <c r="AA2014" t="str" cm="1">
        <f t="array" ref="AA2014">_xlfn.IFS(AND(CHPP_DELAY[[#This Row],[Column1]]="",CHPP_DELAY[[#This Row],[Column2]]=""),"",CHPP_DELAY[[#This Row],[Column1]]&lt;&gt;"",CHPP_DELAY[[#This Row],[Column1]],CHPP_DELAY[[#This Row],[Column2]]&lt;&gt;"",CHPP_DELAY[[#This Row],[Column2]])</f>
        <v/>
      </c>
    </row>
    <row r="2015" spans="2:27" x14ac:dyDescent="0.25">
      <c r="B2015" s="7">
        <f>_xlfn.ISOWEEKNUM(CHPP_DELAY[[#This Row],[DATE]])</f>
        <v>52</v>
      </c>
      <c r="C2015" s="2" t="str">
        <f>UPPER(TEXT(MONTH(CHPP_DELAY[[#This Row],[DATE]])*29,"mmm"))</f>
        <v>JAN</v>
      </c>
      <c r="D2015" s="27">
        <f>YEAR(CHPP_DELAY[[#This Row],[DATE]])</f>
        <v>1900</v>
      </c>
      <c r="E2015" s="11">
        <f>(CHPP_DELAY[[#This Row],[START]]-CHPP_DELAY[[#This Row],[STOP]])*24</f>
        <v>0</v>
      </c>
      <c r="F2015" s="14" t="str" cm="1">
        <f t="array" ref="F2015">_xlfn.IFNA(_xlfn.IFS(CHPP_DELAY[[#This Row],[SCH MTN]]&lt;&gt;"","Scheduled",CHPP_DELAY[[#This Row],[UNSCH MTN]]&lt;&gt;"","Unscheduled"),"")</f>
        <v/>
      </c>
      <c r="G2015" s="26">
        <f>24*(DAY(EOMONTH(CHPP_DELAY[[#This Row],[DATE]],0)))</f>
        <v>744</v>
      </c>
      <c r="H2015" s="14">
        <v>0.85</v>
      </c>
      <c r="I2015" s="14">
        <v>0.9</v>
      </c>
      <c r="J2015" s="14"/>
      <c r="K2015" s="14" t="str">
        <f>CHPP_DELAY[[#This Row],[NOTE]]</f>
        <v/>
      </c>
      <c r="L2015" s="3"/>
      <c r="M2015" s="6"/>
      <c r="N2015" s="6"/>
      <c r="Q2015" s="11"/>
      <c r="AA2015" t="str" cm="1">
        <f t="array" ref="AA2015">_xlfn.IFS(AND(CHPP_DELAY[[#This Row],[Column1]]="",CHPP_DELAY[[#This Row],[Column2]]=""),"",CHPP_DELAY[[#This Row],[Column1]]&lt;&gt;"",CHPP_DELAY[[#This Row],[Column1]],CHPP_DELAY[[#This Row],[Column2]]&lt;&gt;"",CHPP_DELAY[[#This Row],[Column2]])</f>
        <v/>
      </c>
    </row>
    <row r="2016" spans="2:27" x14ac:dyDescent="0.25">
      <c r="B2016" s="7">
        <f>_xlfn.ISOWEEKNUM(CHPP_DELAY[[#This Row],[DATE]])</f>
        <v>52</v>
      </c>
      <c r="C2016" s="2" t="str">
        <f>UPPER(TEXT(MONTH(CHPP_DELAY[[#This Row],[DATE]])*29,"mmm"))</f>
        <v>JAN</v>
      </c>
      <c r="D2016" s="27">
        <f>YEAR(CHPP_DELAY[[#This Row],[DATE]])</f>
        <v>1900</v>
      </c>
      <c r="E2016" s="11">
        <f>(CHPP_DELAY[[#This Row],[START]]-CHPP_DELAY[[#This Row],[STOP]])*24</f>
        <v>0</v>
      </c>
      <c r="F2016" s="14" t="str" cm="1">
        <f t="array" ref="F2016">_xlfn.IFNA(_xlfn.IFS(CHPP_DELAY[[#This Row],[SCH MTN]]&lt;&gt;"","Scheduled",CHPP_DELAY[[#This Row],[UNSCH MTN]]&lt;&gt;"","Unscheduled"),"")</f>
        <v/>
      </c>
      <c r="G2016" s="26">
        <f>24*(DAY(EOMONTH(CHPP_DELAY[[#This Row],[DATE]],0)))</f>
        <v>744</v>
      </c>
      <c r="H2016" s="14">
        <v>0.85</v>
      </c>
      <c r="I2016" s="14">
        <v>0.9</v>
      </c>
      <c r="J2016" s="14"/>
      <c r="K2016" s="14" t="str">
        <f>CHPP_DELAY[[#This Row],[NOTE]]</f>
        <v/>
      </c>
      <c r="L2016" s="3"/>
      <c r="M2016" s="6"/>
      <c r="N2016" s="6"/>
      <c r="Q2016" s="11"/>
      <c r="AA2016" t="str" cm="1">
        <f t="array" ref="AA2016">_xlfn.IFS(AND(CHPP_DELAY[[#This Row],[Column1]]="",CHPP_DELAY[[#This Row],[Column2]]=""),"",CHPP_DELAY[[#This Row],[Column1]]&lt;&gt;"",CHPP_DELAY[[#This Row],[Column1]],CHPP_DELAY[[#This Row],[Column2]]&lt;&gt;"",CHPP_DELAY[[#This Row],[Column2]])</f>
        <v/>
      </c>
    </row>
    <row r="2017" spans="2:27" x14ac:dyDescent="0.25">
      <c r="B2017" s="7">
        <f>_xlfn.ISOWEEKNUM(CHPP_DELAY[[#This Row],[DATE]])</f>
        <v>52</v>
      </c>
      <c r="C2017" s="2" t="str">
        <f>UPPER(TEXT(MONTH(CHPP_DELAY[[#This Row],[DATE]])*29,"mmm"))</f>
        <v>JAN</v>
      </c>
      <c r="D2017" s="27">
        <f>YEAR(CHPP_DELAY[[#This Row],[DATE]])</f>
        <v>1900</v>
      </c>
      <c r="E2017" s="11">
        <f>(CHPP_DELAY[[#This Row],[START]]-CHPP_DELAY[[#This Row],[STOP]])*24</f>
        <v>0</v>
      </c>
      <c r="F2017" s="14" t="str" cm="1">
        <f t="array" ref="F2017">_xlfn.IFNA(_xlfn.IFS(CHPP_DELAY[[#This Row],[SCH MTN]]&lt;&gt;"","Scheduled",CHPP_DELAY[[#This Row],[UNSCH MTN]]&lt;&gt;"","Unscheduled"),"")</f>
        <v/>
      </c>
      <c r="G2017" s="26">
        <f>24*(DAY(EOMONTH(CHPP_DELAY[[#This Row],[DATE]],0)))</f>
        <v>744</v>
      </c>
      <c r="H2017" s="14">
        <v>0.85</v>
      </c>
      <c r="I2017" s="14">
        <v>0.9</v>
      </c>
      <c r="J2017" s="14"/>
      <c r="K2017" s="14" t="str">
        <f>CHPP_DELAY[[#This Row],[NOTE]]</f>
        <v/>
      </c>
      <c r="L2017" s="3"/>
      <c r="M2017" s="6"/>
      <c r="N2017" s="6"/>
      <c r="Q2017" s="11"/>
      <c r="AA2017" t="str" cm="1">
        <f t="array" ref="AA2017">_xlfn.IFS(AND(CHPP_DELAY[[#This Row],[Column1]]="",CHPP_DELAY[[#This Row],[Column2]]=""),"",CHPP_DELAY[[#This Row],[Column1]]&lt;&gt;"",CHPP_DELAY[[#This Row],[Column1]],CHPP_DELAY[[#This Row],[Column2]]&lt;&gt;"",CHPP_DELAY[[#This Row],[Column2]])</f>
        <v/>
      </c>
    </row>
    <row r="2018" spans="2:27" x14ac:dyDescent="0.25">
      <c r="B2018" s="7">
        <f>_xlfn.ISOWEEKNUM(CHPP_DELAY[[#This Row],[DATE]])</f>
        <v>52</v>
      </c>
      <c r="C2018" s="2" t="str">
        <f>UPPER(TEXT(MONTH(CHPP_DELAY[[#This Row],[DATE]])*29,"mmm"))</f>
        <v>JAN</v>
      </c>
      <c r="D2018" s="27">
        <f>YEAR(CHPP_DELAY[[#This Row],[DATE]])</f>
        <v>1900</v>
      </c>
      <c r="E2018" s="11">
        <f>(CHPP_DELAY[[#This Row],[START]]-CHPP_DELAY[[#This Row],[STOP]])*24</f>
        <v>0</v>
      </c>
      <c r="F2018" s="14" t="str" cm="1">
        <f t="array" ref="F2018">_xlfn.IFNA(_xlfn.IFS(CHPP_DELAY[[#This Row],[SCH MTN]]&lt;&gt;"","Scheduled",CHPP_DELAY[[#This Row],[UNSCH MTN]]&lt;&gt;"","Unscheduled"),"")</f>
        <v/>
      </c>
      <c r="G2018" s="26">
        <f>24*(DAY(EOMONTH(CHPP_DELAY[[#This Row],[DATE]],0)))</f>
        <v>744</v>
      </c>
      <c r="H2018" s="14">
        <v>0.85</v>
      </c>
      <c r="I2018" s="14">
        <v>0.9</v>
      </c>
      <c r="J2018" s="14"/>
      <c r="K2018" s="14" t="str">
        <f>CHPP_DELAY[[#This Row],[NOTE]]</f>
        <v/>
      </c>
      <c r="L2018" s="3"/>
      <c r="M2018" s="6"/>
      <c r="N2018" s="6"/>
      <c r="Q2018" s="11"/>
      <c r="AA2018" t="str" cm="1">
        <f t="array" ref="AA2018">_xlfn.IFS(AND(CHPP_DELAY[[#This Row],[Column1]]="",CHPP_DELAY[[#This Row],[Column2]]=""),"",CHPP_DELAY[[#This Row],[Column1]]&lt;&gt;"",CHPP_DELAY[[#This Row],[Column1]],CHPP_DELAY[[#This Row],[Column2]]&lt;&gt;"",CHPP_DELAY[[#This Row],[Column2]])</f>
        <v/>
      </c>
    </row>
    <row r="2019" spans="2:27" x14ac:dyDescent="0.25">
      <c r="B2019" s="7">
        <f>_xlfn.ISOWEEKNUM(CHPP_DELAY[[#This Row],[DATE]])</f>
        <v>52</v>
      </c>
      <c r="C2019" s="2" t="str">
        <f>UPPER(TEXT(MONTH(CHPP_DELAY[[#This Row],[DATE]])*29,"mmm"))</f>
        <v>JAN</v>
      </c>
      <c r="D2019" s="27">
        <f>YEAR(CHPP_DELAY[[#This Row],[DATE]])</f>
        <v>1900</v>
      </c>
      <c r="E2019" s="11">
        <f>(CHPP_DELAY[[#This Row],[START]]-CHPP_DELAY[[#This Row],[STOP]])*24</f>
        <v>0</v>
      </c>
      <c r="F2019" s="14" t="str" cm="1">
        <f t="array" ref="F2019">_xlfn.IFNA(_xlfn.IFS(CHPP_DELAY[[#This Row],[SCH MTN]]&lt;&gt;"","Scheduled",CHPP_DELAY[[#This Row],[UNSCH MTN]]&lt;&gt;"","Unscheduled"),"")</f>
        <v/>
      </c>
      <c r="G2019" s="26">
        <f>24*(DAY(EOMONTH(CHPP_DELAY[[#This Row],[DATE]],0)))</f>
        <v>744</v>
      </c>
      <c r="H2019" s="14">
        <v>0.85</v>
      </c>
      <c r="I2019" s="14">
        <v>0.9</v>
      </c>
      <c r="J2019" s="14"/>
      <c r="K2019" s="14" t="str">
        <f>CHPP_DELAY[[#This Row],[NOTE]]</f>
        <v/>
      </c>
      <c r="L2019" s="3"/>
      <c r="M2019" s="6"/>
      <c r="N2019" s="6"/>
      <c r="Q2019" s="11"/>
      <c r="AA2019" t="str" cm="1">
        <f t="array" ref="AA2019">_xlfn.IFS(AND(CHPP_DELAY[[#This Row],[Column1]]="",CHPP_DELAY[[#This Row],[Column2]]=""),"",CHPP_DELAY[[#This Row],[Column1]]&lt;&gt;"",CHPP_DELAY[[#This Row],[Column1]],CHPP_DELAY[[#This Row],[Column2]]&lt;&gt;"",CHPP_DELAY[[#This Row],[Column2]])</f>
        <v/>
      </c>
    </row>
    <row r="2020" spans="2:27" x14ac:dyDescent="0.25">
      <c r="B2020" s="7">
        <f>_xlfn.ISOWEEKNUM(CHPP_DELAY[[#This Row],[DATE]])</f>
        <v>52</v>
      </c>
      <c r="C2020" s="2" t="str">
        <f>UPPER(TEXT(MONTH(CHPP_DELAY[[#This Row],[DATE]])*29,"mmm"))</f>
        <v>JAN</v>
      </c>
      <c r="D2020" s="27">
        <f>YEAR(CHPP_DELAY[[#This Row],[DATE]])</f>
        <v>1900</v>
      </c>
      <c r="E2020" s="11">
        <f>(CHPP_DELAY[[#This Row],[START]]-CHPP_DELAY[[#This Row],[STOP]])*24</f>
        <v>0</v>
      </c>
      <c r="F2020" s="14" t="str" cm="1">
        <f t="array" ref="F2020">_xlfn.IFNA(_xlfn.IFS(CHPP_DELAY[[#This Row],[SCH MTN]]&lt;&gt;"","Scheduled",CHPP_DELAY[[#This Row],[UNSCH MTN]]&lt;&gt;"","Unscheduled"),"")</f>
        <v/>
      </c>
      <c r="G2020" s="26">
        <f>24*(DAY(EOMONTH(CHPP_DELAY[[#This Row],[DATE]],0)))</f>
        <v>744</v>
      </c>
      <c r="H2020" s="14">
        <v>0.85</v>
      </c>
      <c r="I2020" s="14">
        <v>0.9</v>
      </c>
      <c r="J2020" s="14"/>
      <c r="K2020" s="14" t="str">
        <f>CHPP_DELAY[[#This Row],[NOTE]]</f>
        <v/>
      </c>
      <c r="L2020" s="3"/>
      <c r="M2020" s="6"/>
      <c r="N2020" s="6"/>
      <c r="Q2020" s="11"/>
      <c r="AA2020" t="str" cm="1">
        <f t="array" ref="AA2020">_xlfn.IFS(AND(CHPP_DELAY[[#This Row],[Column1]]="",CHPP_DELAY[[#This Row],[Column2]]=""),"",CHPP_DELAY[[#This Row],[Column1]]&lt;&gt;"",CHPP_DELAY[[#This Row],[Column1]],CHPP_DELAY[[#This Row],[Column2]]&lt;&gt;"",CHPP_DELAY[[#This Row],[Column2]])</f>
        <v/>
      </c>
    </row>
    <row r="2021" spans="2:27" x14ac:dyDescent="0.25">
      <c r="B2021" s="7">
        <f>_xlfn.ISOWEEKNUM(CHPP_DELAY[[#This Row],[DATE]])</f>
        <v>52</v>
      </c>
      <c r="C2021" s="2" t="str">
        <f>UPPER(TEXT(MONTH(CHPP_DELAY[[#This Row],[DATE]])*29,"mmm"))</f>
        <v>JAN</v>
      </c>
      <c r="D2021" s="27">
        <f>YEAR(CHPP_DELAY[[#This Row],[DATE]])</f>
        <v>1900</v>
      </c>
      <c r="E2021" s="11">
        <f>(CHPP_DELAY[[#This Row],[START]]-CHPP_DELAY[[#This Row],[STOP]])*24</f>
        <v>0</v>
      </c>
      <c r="F2021" s="14" t="str" cm="1">
        <f t="array" ref="F2021">_xlfn.IFNA(_xlfn.IFS(CHPP_DELAY[[#This Row],[SCH MTN]]&lt;&gt;"","Scheduled",CHPP_DELAY[[#This Row],[UNSCH MTN]]&lt;&gt;"","Unscheduled"),"")</f>
        <v/>
      </c>
      <c r="G2021" s="26">
        <f>24*(DAY(EOMONTH(CHPP_DELAY[[#This Row],[DATE]],0)))</f>
        <v>744</v>
      </c>
      <c r="H2021" s="14">
        <v>0.85</v>
      </c>
      <c r="I2021" s="14">
        <v>0.9</v>
      </c>
      <c r="J2021" s="14"/>
      <c r="K2021" s="14" t="str">
        <f>CHPP_DELAY[[#This Row],[NOTE]]</f>
        <v/>
      </c>
      <c r="L2021" s="3"/>
      <c r="M2021" s="6"/>
      <c r="N2021" s="6"/>
      <c r="Q2021" s="11"/>
      <c r="AA2021" t="str" cm="1">
        <f t="array" ref="AA2021">_xlfn.IFS(AND(CHPP_DELAY[[#This Row],[Column1]]="",CHPP_DELAY[[#This Row],[Column2]]=""),"",CHPP_DELAY[[#This Row],[Column1]]&lt;&gt;"",CHPP_DELAY[[#This Row],[Column1]],CHPP_DELAY[[#This Row],[Column2]]&lt;&gt;"",CHPP_DELAY[[#This Row],[Column2]])</f>
        <v/>
      </c>
    </row>
    <row r="2022" spans="2:27" x14ac:dyDescent="0.25">
      <c r="B2022" s="7">
        <f>_xlfn.ISOWEEKNUM(CHPP_DELAY[[#This Row],[DATE]])</f>
        <v>52</v>
      </c>
      <c r="C2022" s="2" t="str">
        <f>UPPER(TEXT(MONTH(CHPP_DELAY[[#This Row],[DATE]])*29,"mmm"))</f>
        <v>JAN</v>
      </c>
      <c r="D2022" s="27">
        <f>YEAR(CHPP_DELAY[[#This Row],[DATE]])</f>
        <v>1900</v>
      </c>
      <c r="E2022" s="11">
        <f>(CHPP_DELAY[[#This Row],[START]]-CHPP_DELAY[[#This Row],[STOP]])*24</f>
        <v>0</v>
      </c>
      <c r="F2022" s="14" t="str" cm="1">
        <f t="array" ref="F2022">_xlfn.IFNA(_xlfn.IFS(CHPP_DELAY[[#This Row],[SCH MTN]]&lt;&gt;"","Scheduled",CHPP_DELAY[[#This Row],[UNSCH MTN]]&lt;&gt;"","Unscheduled"),"")</f>
        <v/>
      </c>
      <c r="G2022" s="26">
        <f>24*(DAY(EOMONTH(CHPP_DELAY[[#This Row],[DATE]],0)))</f>
        <v>744</v>
      </c>
      <c r="H2022" s="14">
        <v>0.85</v>
      </c>
      <c r="I2022" s="14">
        <v>0.9</v>
      </c>
      <c r="J2022" s="14"/>
      <c r="K2022" s="14" t="str">
        <f>CHPP_DELAY[[#This Row],[NOTE]]</f>
        <v/>
      </c>
      <c r="L2022" s="3"/>
      <c r="M2022" s="6"/>
      <c r="N2022" s="6"/>
      <c r="Q2022" s="11"/>
      <c r="AA2022" t="str" cm="1">
        <f t="array" ref="AA2022">_xlfn.IFS(AND(CHPP_DELAY[[#This Row],[Column1]]="",CHPP_DELAY[[#This Row],[Column2]]=""),"",CHPP_DELAY[[#This Row],[Column1]]&lt;&gt;"",CHPP_DELAY[[#This Row],[Column1]],CHPP_DELAY[[#This Row],[Column2]]&lt;&gt;"",CHPP_DELAY[[#This Row],[Column2]])</f>
        <v/>
      </c>
    </row>
    <row r="2023" spans="2:27" x14ac:dyDescent="0.25">
      <c r="B2023" s="7">
        <f>_xlfn.ISOWEEKNUM(CHPP_DELAY[[#This Row],[DATE]])</f>
        <v>52</v>
      </c>
      <c r="C2023" s="2" t="str">
        <f>UPPER(TEXT(MONTH(CHPP_DELAY[[#This Row],[DATE]])*29,"mmm"))</f>
        <v>JAN</v>
      </c>
      <c r="D2023" s="27">
        <f>YEAR(CHPP_DELAY[[#This Row],[DATE]])</f>
        <v>1900</v>
      </c>
      <c r="E2023" s="11">
        <f>(CHPP_DELAY[[#This Row],[START]]-CHPP_DELAY[[#This Row],[STOP]])*24</f>
        <v>0</v>
      </c>
      <c r="F2023" s="14" t="str" cm="1">
        <f t="array" ref="F2023">_xlfn.IFNA(_xlfn.IFS(CHPP_DELAY[[#This Row],[SCH MTN]]&lt;&gt;"","Scheduled",CHPP_DELAY[[#This Row],[UNSCH MTN]]&lt;&gt;"","Unscheduled"),"")</f>
        <v/>
      </c>
      <c r="G2023" s="26">
        <f>24*(DAY(EOMONTH(CHPP_DELAY[[#This Row],[DATE]],0)))</f>
        <v>744</v>
      </c>
      <c r="H2023" s="14">
        <v>0.85</v>
      </c>
      <c r="I2023" s="14">
        <v>0.9</v>
      </c>
      <c r="J2023" s="14"/>
      <c r="K2023" s="14" t="str">
        <f>CHPP_DELAY[[#This Row],[NOTE]]</f>
        <v/>
      </c>
      <c r="L2023" s="3"/>
      <c r="M2023" s="6"/>
      <c r="N2023" s="6"/>
      <c r="Q2023" s="11"/>
      <c r="AA2023" t="str" cm="1">
        <f t="array" ref="AA2023">_xlfn.IFS(AND(CHPP_DELAY[[#This Row],[Column1]]="",CHPP_DELAY[[#This Row],[Column2]]=""),"",CHPP_DELAY[[#This Row],[Column1]]&lt;&gt;"",CHPP_DELAY[[#This Row],[Column1]],CHPP_DELAY[[#This Row],[Column2]]&lt;&gt;"",CHPP_DELAY[[#This Row],[Column2]])</f>
        <v/>
      </c>
    </row>
    <row r="2024" spans="2:27" x14ac:dyDescent="0.25">
      <c r="B2024" s="7">
        <f>_xlfn.ISOWEEKNUM(CHPP_DELAY[[#This Row],[DATE]])</f>
        <v>52</v>
      </c>
      <c r="C2024" s="2" t="str">
        <f>UPPER(TEXT(MONTH(CHPP_DELAY[[#This Row],[DATE]])*29,"mmm"))</f>
        <v>JAN</v>
      </c>
      <c r="D2024" s="27">
        <f>YEAR(CHPP_DELAY[[#This Row],[DATE]])</f>
        <v>1900</v>
      </c>
      <c r="E2024" s="11">
        <f>(CHPP_DELAY[[#This Row],[START]]-CHPP_DELAY[[#This Row],[STOP]])*24</f>
        <v>0</v>
      </c>
      <c r="F2024" s="14" t="str" cm="1">
        <f t="array" ref="F2024">_xlfn.IFNA(_xlfn.IFS(CHPP_DELAY[[#This Row],[SCH MTN]]&lt;&gt;"","Scheduled",CHPP_DELAY[[#This Row],[UNSCH MTN]]&lt;&gt;"","Unscheduled"),"")</f>
        <v/>
      </c>
      <c r="G2024" s="26">
        <f>24*(DAY(EOMONTH(CHPP_DELAY[[#This Row],[DATE]],0)))</f>
        <v>744</v>
      </c>
      <c r="H2024" s="14">
        <v>0.85</v>
      </c>
      <c r="I2024" s="14">
        <v>0.9</v>
      </c>
      <c r="J2024" s="14"/>
      <c r="K2024" s="14" t="str">
        <f>CHPP_DELAY[[#This Row],[NOTE]]</f>
        <v/>
      </c>
      <c r="L2024" s="3"/>
      <c r="M2024" s="6"/>
      <c r="N2024" s="6"/>
      <c r="Q2024" s="11"/>
      <c r="AA2024" t="str" cm="1">
        <f t="array" ref="AA2024">_xlfn.IFS(AND(CHPP_DELAY[[#This Row],[Column1]]="",CHPP_DELAY[[#This Row],[Column2]]=""),"",CHPP_DELAY[[#This Row],[Column1]]&lt;&gt;"",CHPP_DELAY[[#This Row],[Column1]],CHPP_DELAY[[#This Row],[Column2]]&lt;&gt;"",CHPP_DELAY[[#This Row],[Column2]])</f>
        <v/>
      </c>
    </row>
    <row r="2025" spans="2:27" x14ac:dyDescent="0.25">
      <c r="B2025" s="7">
        <f>_xlfn.ISOWEEKNUM(CHPP_DELAY[[#This Row],[DATE]])</f>
        <v>52</v>
      </c>
      <c r="C2025" s="2" t="str">
        <f>UPPER(TEXT(MONTH(CHPP_DELAY[[#This Row],[DATE]])*29,"mmm"))</f>
        <v>JAN</v>
      </c>
      <c r="D2025" s="27">
        <f>YEAR(CHPP_DELAY[[#This Row],[DATE]])</f>
        <v>1900</v>
      </c>
      <c r="E2025" s="11">
        <f>(CHPP_DELAY[[#This Row],[START]]-CHPP_DELAY[[#This Row],[STOP]])*24</f>
        <v>0</v>
      </c>
      <c r="F2025" s="14" t="str" cm="1">
        <f t="array" ref="F2025">_xlfn.IFNA(_xlfn.IFS(CHPP_DELAY[[#This Row],[SCH MTN]]&lt;&gt;"","Scheduled",CHPP_DELAY[[#This Row],[UNSCH MTN]]&lt;&gt;"","Unscheduled"),"")</f>
        <v/>
      </c>
      <c r="G2025" s="26">
        <f>24*(DAY(EOMONTH(CHPP_DELAY[[#This Row],[DATE]],0)))</f>
        <v>744</v>
      </c>
      <c r="H2025" s="14">
        <v>0.85</v>
      </c>
      <c r="I2025" s="14">
        <v>0.9</v>
      </c>
      <c r="J2025" s="14"/>
      <c r="K2025" s="14" t="str">
        <f>CHPP_DELAY[[#This Row],[NOTE]]</f>
        <v/>
      </c>
      <c r="L2025" s="3"/>
      <c r="M2025" s="6"/>
      <c r="N2025" s="6"/>
      <c r="Q2025" s="11"/>
      <c r="AA2025" t="str" cm="1">
        <f t="array" ref="AA2025">_xlfn.IFS(AND(CHPP_DELAY[[#This Row],[Column1]]="",CHPP_DELAY[[#This Row],[Column2]]=""),"",CHPP_DELAY[[#This Row],[Column1]]&lt;&gt;"",CHPP_DELAY[[#This Row],[Column1]],CHPP_DELAY[[#This Row],[Column2]]&lt;&gt;"",CHPP_DELAY[[#This Row],[Column2]])</f>
        <v/>
      </c>
    </row>
    <row r="2026" spans="2:27" x14ac:dyDescent="0.25">
      <c r="B2026" s="7">
        <f>_xlfn.ISOWEEKNUM(CHPP_DELAY[[#This Row],[DATE]])</f>
        <v>52</v>
      </c>
      <c r="C2026" s="2" t="str">
        <f>UPPER(TEXT(MONTH(CHPP_DELAY[[#This Row],[DATE]])*29,"mmm"))</f>
        <v>JAN</v>
      </c>
      <c r="D2026" s="27">
        <f>YEAR(CHPP_DELAY[[#This Row],[DATE]])</f>
        <v>1900</v>
      </c>
      <c r="E2026" s="11">
        <f>(CHPP_DELAY[[#This Row],[START]]-CHPP_DELAY[[#This Row],[STOP]])*24</f>
        <v>0</v>
      </c>
      <c r="F2026" s="14" t="str" cm="1">
        <f t="array" ref="F2026">_xlfn.IFNA(_xlfn.IFS(CHPP_DELAY[[#This Row],[SCH MTN]]&lt;&gt;"","Scheduled",CHPP_DELAY[[#This Row],[UNSCH MTN]]&lt;&gt;"","Unscheduled"),"")</f>
        <v/>
      </c>
      <c r="G2026" s="26">
        <f>24*(DAY(EOMONTH(CHPP_DELAY[[#This Row],[DATE]],0)))</f>
        <v>744</v>
      </c>
      <c r="H2026" s="14">
        <v>0.85</v>
      </c>
      <c r="I2026" s="14">
        <v>0.9</v>
      </c>
      <c r="J2026" s="14"/>
      <c r="K2026" s="14" t="str">
        <f>CHPP_DELAY[[#This Row],[NOTE]]</f>
        <v/>
      </c>
      <c r="L2026" s="3"/>
      <c r="M2026" s="6"/>
      <c r="N2026" s="6"/>
      <c r="Q2026" s="11"/>
      <c r="AA2026" t="str" cm="1">
        <f t="array" ref="AA2026">_xlfn.IFS(AND(CHPP_DELAY[[#This Row],[Column1]]="",CHPP_DELAY[[#This Row],[Column2]]=""),"",CHPP_DELAY[[#This Row],[Column1]]&lt;&gt;"",CHPP_DELAY[[#This Row],[Column1]],CHPP_DELAY[[#This Row],[Column2]]&lt;&gt;"",CHPP_DELAY[[#This Row],[Column2]])</f>
        <v/>
      </c>
    </row>
    <row r="2027" spans="2:27" x14ac:dyDescent="0.25">
      <c r="B2027" s="7">
        <f>_xlfn.ISOWEEKNUM(CHPP_DELAY[[#This Row],[DATE]])</f>
        <v>52</v>
      </c>
      <c r="C2027" s="2" t="str">
        <f>UPPER(TEXT(MONTH(CHPP_DELAY[[#This Row],[DATE]])*29,"mmm"))</f>
        <v>JAN</v>
      </c>
      <c r="D2027" s="27">
        <f>YEAR(CHPP_DELAY[[#This Row],[DATE]])</f>
        <v>1900</v>
      </c>
      <c r="E2027" s="11">
        <f>(CHPP_DELAY[[#This Row],[START]]-CHPP_DELAY[[#This Row],[STOP]])*24</f>
        <v>0</v>
      </c>
      <c r="F2027" s="14" t="str" cm="1">
        <f t="array" ref="F2027">_xlfn.IFNA(_xlfn.IFS(CHPP_DELAY[[#This Row],[SCH MTN]]&lt;&gt;"","Scheduled",CHPP_DELAY[[#This Row],[UNSCH MTN]]&lt;&gt;"","Unscheduled"),"")</f>
        <v/>
      </c>
      <c r="G2027" s="26">
        <f>24*(DAY(EOMONTH(CHPP_DELAY[[#This Row],[DATE]],0)))</f>
        <v>744</v>
      </c>
      <c r="H2027" s="14">
        <v>0.85</v>
      </c>
      <c r="I2027" s="14">
        <v>0.9</v>
      </c>
      <c r="J2027" s="14"/>
      <c r="K2027" s="14" t="str">
        <f>CHPP_DELAY[[#This Row],[NOTE]]</f>
        <v/>
      </c>
      <c r="L2027" s="3"/>
      <c r="M2027" s="6"/>
      <c r="N2027" s="6"/>
      <c r="Q2027" s="11"/>
      <c r="AA2027" t="str" cm="1">
        <f t="array" ref="AA2027">_xlfn.IFS(AND(CHPP_DELAY[[#This Row],[Column1]]="",CHPP_DELAY[[#This Row],[Column2]]=""),"",CHPP_DELAY[[#This Row],[Column1]]&lt;&gt;"",CHPP_DELAY[[#This Row],[Column1]],CHPP_DELAY[[#This Row],[Column2]]&lt;&gt;"",CHPP_DELAY[[#This Row],[Column2]])</f>
        <v/>
      </c>
    </row>
    <row r="2028" spans="2:27" x14ac:dyDescent="0.25">
      <c r="B2028" s="7">
        <f>_xlfn.ISOWEEKNUM(CHPP_DELAY[[#This Row],[DATE]])</f>
        <v>52</v>
      </c>
      <c r="C2028" s="2" t="str">
        <f>UPPER(TEXT(MONTH(CHPP_DELAY[[#This Row],[DATE]])*29,"mmm"))</f>
        <v>JAN</v>
      </c>
      <c r="D2028" s="27">
        <f>YEAR(CHPP_DELAY[[#This Row],[DATE]])</f>
        <v>1900</v>
      </c>
      <c r="E2028" s="11">
        <f>(CHPP_DELAY[[#This Row],[START]]-CHPP_DELAY[[#This Row],[STOP]])*24</f>
        <v>0</v>
      </c>
      <c r="F2028" s="14" t="str" cm="1">
        <f t="array" ref="F2028">_xlfn.IFNA(_xlfn.IFS(CHPP_DELAY[[#This Row],[SCH MTN]]&lt;&gt;"","Scheduled",CHPP_DELAY[[#This Row],[UNSCH MTN]]&lt;&gt;"","Unscheduled"),"")</f>
        <v/>
      </c>
      <c r="G2028" s="26">
        <f>24*(DAY(EOMONTH(CHPP_DELAY[[#This Row],[DATE]],0)))</f>
        <v>744</v>
      </c>
      <c r="H2028" s="14">
        <v>0.85</v>
      </c>
      <c r="I2028" s="14">
        <v>0.9</v>
      </c>
      <c r="J2028" s="14"/>
      <c r="K2028" s="14" t="str">
        <f>CHPP_DELAY[[#This Row],[NOTE]]</f>
        <v/>
      </c>
      <c r="L2028" s="3"/>
      <c r="M2028" s="6"/>
      <c r="N2028" s="6"/>
      <c r="Q2028" s="11"/>
      <c r="AA2028" t="str" cm="1">
        <f t="array" ref="AA2028">_xlfn.IFS(AND(CHPP_DELAY[[#This Row],[Column1]]="",CHPP_DELAY[[#This Row],[Column2]]=""),"",CHPP_DELAY[[#This Row],[Column1]]&lt;&gt;"",CHPP_DELAY[[#This Row],[Column1]],CHPP_DELAY[[#This Row],[Column2]]&lt;&gt;"",CHPP_DELAY[[#This Row],[Column2]])</f>
        <v/>
      </c>
    </row>
    <row r="2029" spans="2:27" x14ac:dyDescent="0.25">
      <c r="B2029" s="7">
        <f>_xlfn.ISOWEEKNUM(CHPP_DELAY[[#This Row],[DATE]])</f>
        <v>52</v>
      </c>
      <c r="C2029" s="2" t="str">
        <f>UPPER(TEXT(MONTH(CHPP_DELAY[[#This Row],[DATE]])*29,"mmm"))</f>
        <v>JAN</v>
      </c>
      <c r="D2029" s="27">
        <f>YEAR(CHPP_DELAY[[#This Row],[DATE]])</f>
        <v>1900</v>
      </c>
      <c r="E2029" s="11">
        <f>(CHPP_DELAY[[#This Row],[START]]-CHPP_DELAY[[#This Row],[STOP]])*24</f>
        <v>0</v>
      </c>
      <c r="F2029" s="14" t="str" cm="1">
        <f t="array" ref="F2029">_xlfn.IFNA(_xlfn.IFS(CHPP_DELAY[[#This Row],[SCH MTN]]&lt;&gt;"","Scheduled",CHPP_DELAY[[#This Row],[UNSCH MTN]]&lt;&gt;"","Unscheduled"),"")</f>
        <v/>
      </c>
      <c r="G2029" s="26">
        <f>24*(DAY(EOMONTH(CHPP_DELAY[[#This Row],[DATE]],0)))</f>
        <v>744</v>
      </c>
      <c r="H2029" s="14">
        <v>0.85</v>
      </c>
      <c r="I2029" s="14">
        <v>0.9</v>
      </c>
      <c r="J2029" s="14"/>
      <c r="K2029" s="14" t="str">
        <f>CHPP_DELAY[[#This Row],[NOTE]]</f>
        <v/>
      </c>
      <c r="L2029" s="3"/>
      <c r="M2029" s="6"/>
      <c r="N2029" s="6"/>
      <c r="Q2029" s="11"/>
      <c r="AA2029" t="str" cm="1">
        <f t="array" ref="AA2029">_xlfn.IFS(AND(CHPP_DELAY[[#This Row],[Column1]]="",CHPP_DELAY[[#This Row],[Column2]]=""),"",CHPP_DELAY[[#This Row],[Column1]]&lt;&gt;"",CHPP_DELAY[[#This Row],[Column1]],CHPP_DELAY[[#This Row],[Column2]]&lt;&gt;"",CHPP_DELAY[[#This Row],[Column2]])</f>
        <v/>
      </c>
    </row>
    <row r="2030" spans="2:27" x14ac:dyDescent="0.25">
      <c r="B2030" s="7">
        <f>_xlfn.ISOWEEKNUM(CHPP_DELAY[[#This Row],[DATE]])</f>
        <v>52</v>
      </c>
      <c r="C2030" s="2" t="str">
        <f>UPPER(TEXT(MONTH(CHPP_DELAY[[#This Row],[DATE]])*29,"mmm"))</f>
        <v>JAN</v>
      </c>
      <c r="D2030" s="27">
        <f>YEAR(CHPP_DELAY[[#This Row],[DATE]])</f>
        <v>1900</v>
      </c>
      <c r="E2030" s="11">
        <f>(CHPP_DELAY[[#This Row],[START]]-CHPP_DELAY[[#This Row],[STOP]])*24</f>
        <v>0</v>
      </c>
      <c r="F2030" s="14" t="str" cm="1">
        <f t="array" ref="F2030">_xlfn.IFNA(_xlfn.IFS(CHPP_DELAY[[#This Row],[SCH MTN]]&lt;&gt;"","Scheduled",CHPP_DELAY[[#This Row],[UNSCH MTN]]&lt;&gt;"","Unscheduled"),"")</f>
        <v/>
      </c>
      <c r="G2030" s="26">
        <f>24*(DAY(EOMONTH(CHPP_DELAY[[#This Row],[DATE]],0)))</f>
        <v>744</v>
      </c>
      <c r="H2030" s="14">
        <v>0.85</v>
      </c>
      <c r="I2030" s="14">
        <v>0.9</v>
      </c>
      <c r="J2030" s="14"/>
      <c r="K2030" s="14" t="str">
        <f>CHPP_DELAY[[#This Row],[NOTE]]</f>
        <v/>
      </c>
      <c r="L2030" s="3"/>
      <c r="M2030" s="6"/>
      <c r="N2030" s="6"/>
      <c r="Q2030" s="11"/>
      <c r="AA2030" t="str" cm="1">
        <f t="array" ref="AA2030">_xlfn.IFS(AND(CHPP_DELAY[[#This Row],[Column1]]="",CHPP_DELAY[[#This Row],[Column2]]=""),"",CHPP_DELAY[[#This Row],[Column1]]&lt;&gt;"",CHPP_DELAY[[#This Row],[Column1]],CHPP_DELAY[[#This Row],[Column2]]&lt;&gt;"",CHPP_DELAY[[#This Row],[Column2]])</f>
        <v/>
      </c>
    </row>
    <row r="2031" spans="2:27" x14ac:dyDescent="0.25">
      <c r="B2031" s="7">
        <f>_xlfn.ISOWEEKNUM(CHPP_DELAY[[#This Row],[DATE]])</f>
        <v>52</v>
      </c>
      <c r="C2031" s="2" t="str">
        <f>UPPER(TEXT(MONTH(CHPP_DELAY[[#This Row],[DATE]])*29,"mmm"))</f>
        <v>JAN</v>
      </c>
      <c r="D2031" s="27">
        <f>YEAR(CHPP_DELAY[[#This Row],[DATE]])</f>
        <v>1900</v>
      </c>
      <c r="E2031" s="11">
        <f>(CHPP_DELAY[[#This Row],[START]]-CHPP_DELAY[[#This Row],[STOP]])*24</f>
        <v>0</v>
      </c>
      <c r="F2031" s="14" t="str" cm="1">
        <f t="array" ref="F2031">_xlfn.IFNA(_xlfn.IFS(CHPP_DELAY[[#This Row],[SCH MTN]]&lt;&gt;"","Scheduled",CHPP_DELAY[[#This Row],[UNSCH MTN]]&lt;&gt;"","Unscheduled"),"")</f>
        <v/>
      </c>
      <c r="G2031" s="26">
        <f>24*(DAY(EOMONTH(CHPP_DELAY[[#This Row],[DATE]],0)))</f>
        <v>744</v>
      </c>
      <c r="H2031" s="14">
        <v>0.85</v>
      </c>
      <c r="I2031" s="14">
        <v>0.9</v>
      </c>
      <c r="J2031" s="14"/>
      <c r="K2031" s="14" t="str">
        <f>CHPP_DELAY[[#This Row],[NOTE]]</f>
        <v/>
      </c>
      <c r="L2031" s="3"/>
      <c r="M2031" s="6"/>
      <c r="N2031" s="6"/>
      <c r="Q2031" s="11"/>
      <c r="AA2031" t="str" cm="1">
        <f t="array" ref="AA2031">_xlfn.IFS(AND(CHPP_DELAY[[#This Row],[Column1]]="",CHPP_DELAY[[#This Row],[Column2]]=""),"",CHPP_DELAY[[#This Row],[Column1]]&lt;&gt;"",CHPP_DELAY[[#This Row],[Column1]],CHPP_DELAY[[#This Row],[Column2]]&lt;&gt;"",CHPP_DELAY[[#This Row],[Column2]])</f>
        <v/>
      </c>
    </row>
    <row r="2032" spans="2:27" x14ac:dyDescent="0.25">
      <c r="B2032" s="7">
        <f>_xlfn.ISOWEEKNUM(CHPP_DELAY[[#This Row],[DATE]])</f>
        <v>52</v>
      </c>
      <c r="C2032" s="2" t="str">
        <f>UPPER(TEXT(MONTH(CHPP_DELAY[[#This Row],[DATE]])*29,"mmm"))</f>
        <v>JAN</v>
      </c>
      <c r="D2032" s="27">
        <f>YEAR(CHPP_DELAY[[#This Row],[DATE]])</f>
        <v>1900</v>
      </c>
      <c r="E2032" s="11">
        <f>(CHPP_DELAY[[#This Row],[START]]-CHPP_DELAY[[#This Row],[STOP]])*24</f>
        <v>0</v>
      </c>
      <c r="F2032" s="14" t="str" cm="1">
        <f t="array" ref="F2032">_xlfn.IFNA(_xlfn.IFS(CHPP_DELAY[[#This Row],[SCH MTN]]&lt;&gt;"","Scheduled",CHPP_DELAY[[#This Row],[UNSCH MTN]]&lt;&gt;"","Unscheduled"),"")</f>
        <v/>
      </c>
      <c r="G2032" s="26">
        <f>24*(DAY(EOMONTH(CHPP_DELAY[[#This Row],[DATE]],0)))</f>
        <v>744</v>
      </c>
      <c r="H2032" s="14">
        <v>0.85</v>
      </c>
      <c r="I2032" s="14">
        <v>0.9</v>
      </c>
      <c r="J2032" s="14"/>
      <c r="K2032" s="14" t="str">
        <f>CHPP_DELAY[[#This Row],[NOTE]]</f>
        <v/>
      </c>
      <c r="L2032" s="3"/>
      <c r="M2032" s="6"/>
      <c r="N2032" s="6"/>
      <c r="Q2032" s="11"/>
      <c r="AA2032" t="str" cm="1">
        <f t="array" ref="AA2032">_xlfn.IFS(AND(CHPP_DELAY[[#This Row],[Column1]]="",CHPP_DELAY[[#This Row],[Column2]]=""),"",CHPP_DELAY[[#This Row],[Column1]]&lt;&gt;"",CHPP_DELAY[[#This Row],[Column1]],CHPP_DELAY[[#This Row],[Column2]]&lt;&gt;"",CHPP_DELAY[[#This Row],[Column2]])</f>
        <v/>
      </c>
    </row>
    <row r="2033" spans="2:27" x14ac:dyDescent="0.25">
      <c r="B2033" s="7">
        <f>_xlfn.ISOWEEKNUM(CHPP_DELAY[[#This Row],[DATE]])</f>
        <v>52</v>
      </c>
      <c r="C2033" s="2" t="str">
        <f>UPPER(TEXT(MONTH(CHPP_DELAY[[#This Row],[DATE]])*29,"mmm"))</f>
        <v>JAN</v>
      </c>
      <c r="D2033" s="27">
        <f>YEAR(CHPP_DELAY[[#This Row],[DATE]])</f>
        <v>1900</v>
      </c>
      <c r="E2033" s="11">
        <f>(CHPP_DELAY[[#This Row],[START]]-CHPP_DELAY[[#This Row],[STOP]])*24</f>
        <v>0</v>
      </c>
      <c r="F2033" s="14" t="str" cm="1">
        <f t="array" ref="F2033">_xlfn.IFNA(_xlfn.IFS(CHPP_DELAY[[#This Row],[SCH MTN]]&lt;&gt;"","Scheduled",CHPP_DELAY[[#This Row],[UNSCH MTN]]&lt;&gt;"","Unscheduled"),"")</f>
        <v/>
      </c>
      <c r="G2033" s="26">
        <f>24*(DAY(EOMONTH(CHPP_DELAY[[#This Row],[DATE]],0)))</f>
        <v>744</v>
      </c>
      <c r="H2033" s="14">
        <v>0.85</v>
      </c>
      <c r="I2033" s="14">
        <v>0.9</v>
      </c>
      <c r="J2033" s="14"/>
      <c r="K2033" s="14" t="str">
        <f>CHPP_DELAY[[#This Row],[NOTE]]</f>
        <v/>
      </c>
      <c r="L2033" s="3"/>
      <c r="M2033" s="6"/>
      <c r="N2033" s="6"/>
      <c r="Q2033" s="11"/>
      <c r="AA2033" t="str" cm="1">
        <f t="array" ref="AA2033">_xlfn.IFS(AND(CHPP_DELAY[[#This Row],[Column1]]="",CHPP_DELAY[[#This Row],[Column2]]=""),"",CHPP_DELAY[[#This Row],[Column1]]&lt;&gt;"",CHPP_DELAY[[#This Row],[Column1]],CHPP_DELAY[[#This Row],[Column2]]&lt;&gt;"",CHPP_DELAY[[#This Row],[Column2]])</f>
        <v/>
      </c>
    </row>
    <row r="2034" spans="2:27" x14ac:dyDescent="0.25">
      <c r="B2034" s="7">
        <f>_xlfn.ISOWEEKNUM(CHPP_DELAY[[#This Row],[DATE]])</f>
        <v>52</v>
      </c>
      <c r="C2034" s="2" t="str">
        <f>UPPER(TEXT(MONTH(CHPP_DELAY[[#This Row],[DATE]])*29,"mmm"))</f>
        <v>JAN</v>
      </c>
      <c r="D2034" s="27">
        <f>YEAR(CHPP_DELAY[[#This Row],[DATE]])</f>
        <v>1900</v>
      </c>
      <c r="E2034" s="11">
        <f>(CHPP_DELAY[[#This Row],[START]]-CHPP_DELAY[[#This Row],[STOP]])*24</f>
        <v>0</v>
      </c>
      <c r="F2034" s="14" t="str" cm="1">
        <f t="array" ref="F2034">_xlfn.IFNA(_xlfn.IFS(CHPP_DELAY[[#This Row],[SCH MTN]]&lt;&gt;"","Scheduled",CHPP_DELAY[[#This Row],[UNSCH MTN]]&lt;&gt;"","Unscheduled"),"")</f>
        <v/>
      </c>
      <c r="G2034" s="26">
        <f>24*(DAY(EOMONTH(CHPP_DELAY[[#This Row],[DATE]],0)))</f>
        <v>744</v>
      </c>
      <c r="H2034" s="14">
        <v>0.85</v>
      </c>
      <c r="I2034" s="14">
        <v>0.9</v>
      </c>
      <c r="J2034" s="14"/>
      <c r="K2034" s="14" t="str">
        <f>CHPP_DELAY[[#This Row],[NOTE]]</f>
        <v/>
      </c>
      <c r="L2034" s="3"/>
      <c r="M2034" s="6"/>
      <c r="N2034" s="6"/>
      <c r="Q2034" s="11"/>
      <c r="AA2034" t="str" cm="1">
        <f t="array" ref="AA2034">_xlfn.IFS(AND(CHPP_DELAY[[#This Row],[Column1]]="",CHPP_DELAY[[#This Row],[Column2]]=""),"",CHPP_DELAY[[#This Row],[Column1]]&lt;&gt;"",CHPP_DELAY[[#This Row],[Column1]],CHPP_DELAY[[#This Row],[Column2]]&lt;&gt;"",CHPP_DELAY[[#This Row],[Column2]])</f>
        <v/>
      </c>
    </row>
    <row r="2035" spans="2:27" x14ac:dyDescent="0.25">
      <c r="B2035" s="7">
        <f>_xlfn.ISOWEEKNUM(CHPP_DELAY[[#This Row],[DATE]])</f>
        <v>52</v>
      </c>
      <c r="C2035" s="2" t="str">
        <f>UPPER(TEXT(MONTH(CHPP_DELAY[[#This Row],[DATE]])*29,"mmm"))</f>
        <v>JAN</v>
      </c>
      <c r="D2035" s="27">
        <f>YEAR(CHPP_DELAY[[#This Row],[DATE]])</f>
        <v>1900</v>
      </c>
      <c r="E2035" s="11">
        <f>(CHPP_DELAY[[#This Row],[START]]-CHPP_DELAY[[#This Row],[STOP]])*24</f>
        <v>0</v>
      </c>
      <c r="F2035" s="14" t="str" cm="1">
        <f t="array" ref="F2035">_xlfn.IFNA(_xlfn.IFS(CHPP_DELAY[[#This Row],[SCH MTN]]&lt;&gt;"","Scheduled",CHPP_DELAY[[#This Row],[UNSCH MTN]]&lt;&gt;"","Unscheduled"),"")</f>
        <v/>
      </c>
      <c r="G2035" s="26">
        <f>24*(DAY(EOMONTH(CHPP_DELAY[[#This Row],[DATE]],0)))</f>
        <v>744</v>
      </c>
      <c r="H2035" s="14">
        <v>0.85</v>
      </c>
      <c r="I2035" s="14">
        <v>0.9</v>
      </c>
      <c r="J2035" s="14"/>
      <c r="K2035" s="14" t="str">
        <f>CHPP_DELAY[[#This Row],[NOTE]]</f>
        <v/>
      </c>
      <c r="L2035" s="3"/>
      <c r="M2035" s="6"/>
      <c r="N2035" s="6"/>
      <c r="Q2035" s="11"/>
      <c r="AA2035" t="str" cm="1">
        <f t="array" ref="AA2035">_xlfn.IFS(AND(CHPP_DELAY[[#This Row],[Column1]]="",CHPP_DELAY[[#This Row],[Column2]]=""),"",CHPP_DELAY[[#This Row],[Column1]]&lt;&gt;"",CHPP_DELAY[[#This Row],[Column1]],CHPP_DELAY[[#This Row],[Column2]]&lt;&gt;"",CHPP_DELAY[[#This Row],[Column2]])</f>
        <v/>
      </c>
    </row>
    <row r="2036" spans="2:27" x14ac:dyDescent="0.25">
      <c r="B2036" s="7">
        <f>_xlfn.ISOWEEKNUM(CHPP_DELAY[[#This Row],[DATE]])</f>
        <v>52</v>
      </c>
      <c r="C2036" s="2" t="str">
        <f>UPPER(TEXT(MONTH(CHPP_DELAY[[#This Row],[DATE]])*29,"mmm"))</f>
        <v>JAN</v>
      </c>
      <c r="D2036" s="27">
        <f>YEAR(CHPP_DELAY[[#This Row],[DATE]])</f>
        <v>1900</v>
      </c>
      <c r="E2036" s="11">
        <f>(CHPP_DELAY[[#This Row],[START]]-CHPP_DELAY[[#This Row],[STOP]])*24</f>
        <v>0</v>
      </c>
      <c r="F2036" s="14" t="str" cm="1">
        <f t="array" ref="F2036">_xlfn.IFNA(_xlfn.IFS(CHPP_DELAY[[#This Row],[SCH MTN]]&lt;&gt;"","Scheduled",CHPP_DELAY[[#This Row],[UNSCH MTN]]&lt;&gt;"","Unscheduled"),"")</f>
        <v/>
      </c>
      <c r="G2036" s="26">
        <f>24*(DAY(EOMONTH(CHPP_DELAY[[#This Row],[DATE]],0)))</f>
        <v>744</v>
      </c>
      <c r="H2036" s="14">
        <v>0.85</v>
      </c>
      <c r="I2036" s="14">
        <v>0.9</v>
      </c>
      <c r="J2036" s="14"/>
      <c r="K2036" s="14" t="str">
        <f>CHPP_DELAY[[#This Row],[NOTE]]</f>
        <v/>
      </c>
      <c r="L2036" s="3"/>
      <c r="M2036" s="6"/>
      <c r="N2036" s="6"/>
      <c r="Q2036" s="11"/>
      <c r="AA2036" t="str" cm="1">
        <f t="array" ref="AA2036">_xlfn.IFS(AND(CHPP_DELAY[[#This Row],[Column1]]="",CHPP_DELAY[[#This Row],[Column2]]=""),"",CHPP_DELAY[[#This Row],[Column1]]&lt;&gt;"",CHPP_DELAY[[#This Row],[Column1]],CHPP_DELAY[[#This Row],[Column2]]&lt;&gt;"",CHPP_DELAY[[#This Row],[Column2]])</f>
        <v/>
      </c>
    </row>
    <row r="2037" spans="2:27" x14ac:dyDescent="0.25">
      <c r="B2037" s="7">
        <f>_xlfn.ISOWEEKNUM(CHPP_DELAY[[#This Row],[DATE]])</f>
        <v>52</v>
      </c>
      <c r="C2037" s="2" t="str">
        <f>UPPER(TEXT(MONTH(CHPP_DELAY[[#This Row],[DATE]])*29,"mmm"))</f>
        <v>JAN</v>
      </c>
      <c r="D2037" s="27">
        <f>YEAR(CHPP_DELAY[[#This Row],[DATE]])</f>
        <v>1900</v>
      </c>
      <c r="E2037" s="11">
        <f>(CHPP_DELAY[[#This Row],[START]]-CHPP_DELAY[[#This Row],[STOP]])*24</f>
        <v>0</v>
      </c>
      <c r="F2037" s="14" t="str" cm="1">
        <f t="array" ref="F2037">_xlfn.IFNA(_xlfn.IFS(CHPP_DELAY[[#This Row],[SCH MTN]]&lt;&gt;"","Scheduled",CHPP_DELAY[[#This Row],[UNSCH MTN]]&lt;&gt;"","Unscheduled"),"")</f>
        <v/>
      </c>
      <c r="G2037" s="26">
        <f>24*(DAY(EOMONTH(CHPP_DELAY[[#This Row],[DATE]],0)))</f>
        <v>744</v>
      </c>
      <c r="H2037" s="14">
        <v>0.85</v>
      </c>
      <c r="I2037" s="14">
        <v>0.9</v>
      </c>
      <c r="J2037" s="14"/>
      <c r="K2037" s="14" t="str">
        <f>CHPP_DELAY[[#This Row],[NOTE]]</f>
        <v/>
      </c>
      <c r="L2037" s="3"/>
      <c r="M2037" s="6"/>
      <c r="N2037" s="6"/>
      <c r="Q2037" s="11"/>
      <c r="AA2037" t="str" cm="1">
        <f t="array" ref="AA2037">_xlfn.IFS(AND(CHPP_DELAY[[#This Row],[Column1]]="",CHPP_DELAY[[#This Row],[Column2]]=""),"",CHPP_DELAY[[#This Row],[Column1]]&lt;&gt;"",CHPP_DELAY[[#This Row],[Column1]],CHPP_DELAY[[#This Row],[Column2]]&lt;&gt;"",CHPP_DELAY[[#This Row],[Column2]])</f>
        <v/>
      </c>
    </row>
    <row r="2038" spans="2:27" x14ac:dyDescent="0.25">
      <c r="B2038" s="7">
        <f>_xlfn.ISOWEEKNUM(CHPP_DELAY[[#This Row],[DATE]])</f>
        <v>52</v>
      </c>
      <c r="C2038" s="2" t="str">
        <f>UPPER(TEXT(MONTH(CHPP_DELAY[[#This Row],[DATE]])*29,"mmm"))</f>
        <v>JAN</v>
      </c>
      <c r="D2038" s="27">
        <f>YEAR(CHPP_DELAY[[#This Row],[DATE]])</f>
        <v>1900</v>
      </c>
      <c r="E2038" s="11">
        <f>(CHPP_DELAY[[#This Row],[START]]-CHPP_DELAY[[#This Row],[STOP]])*24</f>
        <v>0</v>
      </c>
      <c r="F2038" s="14" t="str" cm="1">
        <f t="array" ref="F2038">_xlfn.IFNA(_xlfn.IFS(CHPP_DELAY[[#This Row],[SCH MTN]]&lt;&gt;"","Scheduled",CHPP_DELAY[[#This Row],[UNSCH MTN]]&lt;&gt;"","Unscheduled"),"")</f>
        <v/>
      </c>
      <c r="G2038" s="26">
        <f>24*(DAY(EOMONTH(CHPP_DELAY[[#This Row],[DATE]],0)))</f>
        <v>744</v>
      </c>
      <c r="H2038" s="14">
        <v>0.85</v>
      </c>
      <c r="I2038" s="14">
        <v>0.9</v>
      </c>
      <c r="J2038" s="14"/>
      <c r="K2038" s="14" t="str">
        <f>CHPP_DELAY[[#This Row],[NOTE]]</f>
        <v/>
      </c>
      <c r="L2038" s="3"/>
      <c r="M2038" s="6"/>
      <c r="N2038" s="6"/>
      <c r="Q2038" s="11"/>
      <c r="AA2038" t="str" cm="1">
        <f t="array" ref="AA2038">_xlfn.IFS(AND(CHPP_DELAY[[#This Row],[Column1]]="",CHPP_DELAY[[#This Row],[Column2]]=""),"",CHPP_DELAY[[#This Row],[Column1]]&lt;&gt;"",CHPP_DELAY[[#This Row],[Column1]],CHPP_DELAY[[#This Row],[Column2]]&lt;&gt;"",CHPP_DELAY[[#This Row],[Column2]])</f>
        <v/>
      </c>
    </row>
    <row r="2039" spans="2:27" x14ac:dyDescent="0.25">
      <c r="B2039" s="7">
        <f>_xlfn.ISOWEEKNUM(CHPP_DELAY[[#This Row],[DATE]])</f>
        <v>52</v>
      </c>
      <c r="C2039" s="2" t="str">
        <f>UPPER(TEXT(MONTH(CHPP_DELAY[[#This Row],[DATE]])*29,"mmm"))</f>
        <v>JAN</v>
      </c>
      <c r="D2039" s="27">
        <f>YEAR(CHPP_DELAY[[#This Row],[DATE]])</f>
        <v>1900</v>
      </c>
      <c r="E2039" s="11">
        <f>(CHPP_DELAY[[#This Row],[START]]-CHPP_DELAY[[#This Row],[STOP]])*24</f>
        <v>0</v>
      </c>
      <c r="F2039" s="14" t="str" cm="1">
        <f t="array" ref="F2039">_xlfn.IFNA(_xlfn.IFS(CHPP_DELAY[[#This Row],[SCH MTN]]&lt;&gt;"","Scheduled",CHPP_DELAY[[#This Row],[UNSCH MTN]]&lt;&gt;"","Unscheduled"),"")</f>
        <v/>
      </c>
      <c r="G2039" s="26">
        <f>24*(DAY(EOMONTH(CHPP_DELAY[[#This Row],[DATE]],0)))</f>
        <v>744</v>
      </c>
      <c r="H2039" s="14">
        <v>0.85</v>
      </c>
      <c r="I2039" s="14">
        <v>0.9</v>
      </c>
      <c r="J2039" s="14"/>
      <c r="K2039" s="14" t="str">
        <f>CHPP_DELAY[[#This Row],[NOTE]]</f>
        <v/>
      </c>
      <c r="L2039" s="3"/>
      <c r="M2039" s="6"/>
      <c r="N2039" s="6"/>
      <c r="Q2039" s="11"/>
      <c r="AA2039" t="str" cm="1">
        <f t="array" ref="AA2039">_xlfn.IFS(AND(CHPP_DELAY[[#This Row],[Column1]]="",CHPP_DELAY[[#This Row],[Column2]]=""),"",CHPP_DELAY[[#This Row],[Column1]]&lt;&gt;"",CHPP_DELAY[[#This Row],[Column1]],CHPP_DELAY[[#This Row],[Column2]]&lt;&gt;"",CHPP_DELAY[[#This Row],[Column2]])</f>
        <v/>
      </c>
    </row>
    <row r="2040" spans="2:27" x14ac:dyDescent="0.25">
      <c r="B2040" s="7">
        <f>_xlfn.ISOWEEKNUM(CHPP_DELAY[[#This Row],[DATE]])</f>
        <v>52</v>
      </c>
      <c r="C2040" s="2" t="str">
        <f>UPPER(TEXT(MONTH(CHPP_DELAY[[#This Row],[DATE]])*29,"mmm"))</f>
        <v>JAN</v>
      </c>
      <c r="D2040" s="27">
        <f>YEAR(CHPP_DELAY[[#This Row],[DATE]])</f>
        <v>1900</v>
      </c>
      <c r="E2040" s="11">
        <f>(CHPP_DELAY[[#This Row],[START]]-CHPP_DELAY[[#This Row],[STOP]])*24</f>
        <v>0</v>
      </c>
      <c r="F2040" s="14" t="str" cm="1">
        <f t="array" ref="F2040">_xlfn.IFNA(_xlfn.IFS(CHPP_DELAY[[#This Row],[SCH MTN]]&lt;&gt;"","Scheduled",CHPP_DELAY[[#This Row],[UNSCH MTN]]&lt;&gt;"","Unscheduled"),"")</f>
        <v/>
      </c>
      <c r="G2040" s="26">
        <f>24*(DAY(EOMONTH(CHPP_DELAY[[#This Row],[DATE]],0)))</f>
        <v>744</v>
      </c>
      <c r="H2040" s="14">
        <v>0.85</v>
      </c>
      <c r="I2040" s="14">
        <v>0.9</v>
      </c>
      <c r="J2040" s="14"/>
      <c r="K2040" s="14" t="str">
        <f>CHPP_DELAY[[#This Row],[NOTE]]</f>
        <v/>
      </c>
      <c r="L2040" s="3"/>
      <c r="M2040" s="6"/>
      <c r="N2040" s="6"/>
      <c r="Q2040" s="11"/>
      <c r="AA2040" t="str" cm="1">
        <f t="array" ref="AA2040">_xlfn.IFS(AND(CHPP_DELAY[[#This Row],[Column1]]="",CHPP_DELAY[[#This Row],[Column2]]=""),"",CHPP_DELAY[[#This Row],[Column1]]&lt;&gt;"",CHPP_DELAY[[#This Row],[Column1]],CHPP_DELAY[[#This Row],[Column2]]&lt;&gt;"",CHPP_DELAY[[#This Row],[Column2]])</f>
        <v/>
      </c>
    </row>
    <row r="2041" spans="2:27" x14ac:dyDescent="0.25">
      <c r="B2041" s="7">
        <f>_xlfn.ISOWEEKNUM(CHPP_DELAY[[#This Row],[DATE]])</f>
        <v>52</v>
      </c>
      <c r="C2041" s="2" t="str">
        <f>UPPER(TEXT(MONTH(CHPP_DELAY[[#This Row],[DATE]])*29,"mmm"))</f>
        <v>JAN</v>
      </c>
      <c r="D2041" s="27">
        <f>YEAR(CHPP_DELAY[[#This Row],[DATE]])</f>
        <v>1900</v>
      </c>
      <c r="E2041" s="11">
        <f>(CHPP_DELAY[[#This Row],[START]]-CHPP_DELAY[[#This Row],[STOP]])*24</f>
        <v>0</v>
      </c>
      <c r="F2041" s="14" t="str" cm="1">
        <f t="array" ref="F2041">_xlfn.IFNA(_xlfn.IFS(CHPP_DELAY[[#This Row],[SCH MTN]]&lt;&gt;"","Scheduled",CHPP_DELAY[[#This Row],[UNSCH MTN]]&lt;&gt;"","Unscheduled"),"")</f>
        <v/>
      </c>
      <c r="G2041" s="26">
        <f>24*(DAY(EOMONTH(CHPP_DELAY[[#This Row],[DATE]],0)))</f>
        <v>744</v>
      </c>
      <c r="H2041" s="14">
        <v>0.85</v>
      </c>
      <c r="I2041" s="14">
        <v>0.9</v>
      </c>
      <c r="J2041" s="14"/>
      <c r="K2041" s="14" t="str">
        <f>CHPP_DELAY[[#This Row],[NOTE]]</f>
        <v/>
      </c>
      <c r="L2041" s="3"/>
      <c r="M2041" s="6"/>
      <c r="N2041" s="6"/>
      <c r="Q2041" s="11"/>
      <c r="AA2041" t="str" cm="1">
        <f t="array" ref="AA2041">_xlfn.IFS(AND(CHPP_DELAY[[#This Row],[Column1]]="",CHPP_DELAY[[#This Row],[Column2]]=""),"",CHPP_DELAY[[#This Row],[Column1]]&lt;&gt;"",CHPP_DELAY[[#This Row],[Column1]],CHPP_DELAY[[#This Row],[Column2]]&lt;&gt;"",CHPP_DELAY[[#This Row],[Column2]])</f>
        <v/>
      </c>
    </row>
    <row r="2042" spans="2:27" x14ac:dyDescent="0.25">
      <c r="B2042" s="7">
        <f>_xlfn.ISOWEEKNUM(CHPP_DELAY[[#This Row],[DATE]])</f>
        <v>52</v>
      </c>
      <c r="C2042" s="2" t="str">
        <f>UPPER(TEXT(MONTH(CHPP_DELAY[[#This Row],[DATE]])*29,"mmm"))</f>
        <v>JAN</v>
      </c>
      <c r="D2042" s="27">
        <f>YEAR(CHPP_DELAY[[#This Row],[DATE]])</f>
        <v>1900</v>
      </c>
      <c r="E2042" s="11">
        <f>(CHPP_DELAY[[#This Row],[START]]-CHPP_DELAY[[#This Row],[STOP]])*24</f>
        <v>0</v>
      </c>
      <c r="F2042" s="14" t="str" cm="1">
        <f t="array" ref="F2042">_xlfn.IFNA(_xlfn.IFS(CHPP_DELAY[[#This Row],[SCH MTN]]&lt;&gt;"","Scheduled",CHPP_DELAY[[#This Row],[UNSCH MTN]]&lt;&gt;"","Unscheduled"),"")</f>
        <v/>
      </c>
      <c r="G2042" s="26">
        <f>24*(DAY(EOMONTH(CHPP_DELAY[[#This Row],[DATE]],0)))</f>
        <v>744</v>
      </c>
      <c r="H2042" s="14">
        <v>0.85</v>
      </c>
      <c r="I2042" s="14">
        <v>0.9</v>
      </c>
      <c r="J2042" s="14"/>
      <c r="K2042" s="14" t="str">
        <f>CHPP_DELAY[[#This Row],[NOTE]]</f>
        <v/>
      </c>
      <c r="L2042" s="3"/>
      <c r="M2042" s="6"/>
      <c r="N2042" s="6"/>
      <c r="Q2042" s="11"/>
      <c r="AA2042" t="str" cm="1">
        <f t="array" ref="AA2042">_xlfn.IFS(AND(CHPP_DELAY[[#This Row],[Column1]]="",CHPP_DELAY[[#This Row],[Column2]]=""),"",CHPP_DELAY[[#This Row],[Column1]]&lt;&gt;"",CHPP_DELAY[[#This Row],[Column1]],CHPP_DELAY[[#This Row],[Column2]]&lt;&gt;"",CHPP_DELAY[[#This Row],[Column2]])</f>
        <v/>
      </c>
    </row>
    <row r="2043" spans="2:27" x14ac:dyDescent="0.25">
      <c r="B2043" s="7">
        <f>_xlfn.ISOWEEKNUM(CHPP_DELAY[[#This Row],[DATE]])</f>
        <v>52</v>
      </c>
      <c r="C2043" s="2" t="str">
        <f>UPPER(TEXT(MONTH(CHPP_DELAY[[#This Row],[DATE]])*29,"mmm"))</f>
        <v>JAN</v>
      </c>
      <c r="D2043" s="27">
        <f>YEAR(CHPP_DELAY[[#This Row],[DATE]])</f>
        <v>1900</v>
      </c>
      <c r="E2043" s="11">
        <f>(CHPP_DELAY[[#This Row],[START]]-CHPP_DELAY[[#This Row],[STOP]])*24</f>
        <v>0</v>
      </c>
      <c r="F2043" s="14" t="str" cm="1">
        <f t="array" ref="F2043">_xlfn.IFNA(_xlfn.IFS(CHPP_DELAY[[#This Row],[SCH MTN]]&lt;&gt;"","Scheduled",CHPP_DELAY[[#This Row],[UNSCH MTN]]&lt;&gt;"","Unscheduled"),"")</f>
        <v/>
      </c>
      <c r="G2043" s="26">
        <f>24*(DAY(EOMONTH(CHPP_DELAY[[#This Row],[DATE]],0)))</f>
        <v>744</v>
      </c>
      <c r="H2043" s="14">
        <v>0.85</v>
      </c>
      <c r="I2043" s="14">
        <v>0.9</v>
      </c>
      <c r="J2043" s="14"/>
      <c r="K2043" s="14" t="str">
        <f>CHPP_DELAY[[#This Row],[NOTE]]</f>
        <v/>
      </c>
      <c r="L2043" s="3"/>
      <c r="M2043" s="6"/>
      <c r="N2043" s="6"/>
      <c r="Q2043" s="11"/>
      <c r="AA2043" t="str" cm="1">
        <f t="array" ref="AA2043">_xlfn.IFS(AND(CHPP_DELAY[[#This Row],[Column1]]="",CHPP_DELAY[[#This Row],[Column2]]=""),"",CHPP_DELAY[[#This Row],[Column1]]&lt;&gt;"",CHPP_DELAY[[#This Row],[Column1]],CHPP_DELAY[[#This Row],[Column2]]&lt;&gt;"",CHPP_DELAY[[#This Row],[Column2]])</f>
        <v/>
      </c>
    </row>
    <row r="2044" spans="2:27" x14ac:dyDescent="0.25">
      <c r="B2044" s="7">
        <f>_xlfn.ISOWEEKNUM(CHPP_DELAY[[#This Row],[DATE]])</f>
        <v>52</v>
      </c>
      <c r="C2044" s="2" t="str">
        <f>UPPER(TEXT(MONTH(CHPP_DELAY[[#This Row],[DATE]])*29,"mmm"))</f>
        <v>JAN</v>
      </c>
      <c r="D2044" s="27">
        <f>YEAR(CHPP_DELAY[[#This Row],[DATE]])</f>
        <v>1900</v>
      </c>
      <c r="E2044" s="11">
        <f>(CHPP_DELAY[[#This Row],[START]]-CHPP_DELAY[[#This Row],[STOP]])*24</f>
        <v>0</v>
      </c>
      <c r="F2044" s="14" t="str" cm="1">
        <f t="array" ref="F2044">_xlfn.IFNA(_xlfn.IFS(CHPP_DELAY[[#This Row],[SCH MTN]]&lt;&gt;"","Scheduled",CHPP_DELAY[[#This Row],[UNSCH MTN]]&lt;&gt;"","Unscheduled"),"")</f>
        <v/>
      </c>
      <c r="G2044" s="26">
        <f>24*(DAY(EOMONTH(CHPP_DELAY[[#This Row],[DATE]],0)))</f>
        <v>744</v>
      </c>
      <c r="H2044" s="14">
        <v>0.85</v>
      </c>
      <c r="I2044" s="14">
        <v>0.9</v>
      </c>
      <c r="J2044" s="14"/>
      <c r="K2044" s="14" t="str">
        <f>CHPP_DELAY[[#This Row],[NOTE]]</f>
        <v/>
      </c>
      <c r="L2044" s="3"/>
      <c r="M2044" s="6"/>
      <c r="N2044" s="6"/>
      <c r="Q2044" s="11"/>
      <c r="AA2044" t="str" cm="1">
        <f t="array" ref="AA2044">_xlfn.IFS(AND(CHPP_DELAY[[#This Row],[Column1]]="",CHPP_DELAY[[#This Row],[Column2]]=""),"",CHPP_DELAY[[#This Row],[Column1]]&lt;&gt;"",CHPP_DELAY[[#This Row],[Column1]],CHPP_DELAY[[#This Row],[Column2]]&lt;&gt;"",CHPP_DELAY[[#This Row],[Column2]])</f>
        <v/>
      </c>
    </row>
    <row r="2045" spans="2:27" x14ac:dyDescent="0.25">
      <c r="B2045" s="7">
        <f>_xlfn.ISOWEEKNUM(CHPP_DELAY[[#This Row],[DATE]])</f>
        <v>52</v>
      </c>
      <c r="C2045" s="2" t="str">
        <f>UPPER(TEXT(MONTH(CHPP_DELAY[[#This Row],[DATE]])*29,"mmm"))</f>
        <v>JAN</v>
      </c>
      <c r="D2045" s="27">
        <f>YEAR(CHPP_DELAY[[#This Row],[DATE]])</f>
        <v>1900</v>
      </c>
      <c r="E2045" s="11">
        <f>(CHPP_DELAY[[#This Row],[START]]-CHPP_DELAY[[#This Row],[STOP]])*24</f>
        <v>0</v>
      </c>
      <c r="F2045" s="14" t="str" cm="1">
        <f t="array" ref="F2045">_xlfn.IFNA(_xlfn.IFS(CHPP_DELAY[[#This Row],[SCH MTN]]&lt;&gt;"","Scheduled",CHPP_DELAY[[#This Row],[UNSCH MTN]]&lt;&gt;"","Unscheduled"),"")</f>
        <v/>
      </c>
      <c r="G2045" s="26">
        <f>24*(DAY(EOMONTH(CHPP_DELAY[[#This Row],[DATE]],0)))</f>
        <v>744</v>
      </c>
      <c r="H2045" s="14">
        <v>0.85</v>
      </c>
      <c r="I2045" s="14">
        <v>0.9</v>
      </c>
      <c r="J2045" s="14"/>
      <c r="K2045" s="14" t="str">
        <f>CHPP_DELAY[[#This Row],[NOTE]]</f>
        <v/>
      </c>
      <c r="L2045" s="3"/>
      <c r="M2045" s="6"/>
      <c r="N2045" s="6"/>
      <c r="Q2045" s="11"/>
      <c r="AA2045" t="str" cm="1">
        <f t="array" ref="AA2045">_xlfn.IFS(AND(CHPP_DELAY[[#This Row],[Column1]]="",CHPP_DELAY[[#This Row],[Column2]]=""),"",CHPP_DELAY[[#This Row],[Column1]]&lt;&gt;"",CHPP_DELAY[[#This Row],[Column1]],CHPP_DELAY[[#This Row],[Column2]]&lt;&gt;"",CHPP_DELAY[[#This Row],[Column2]])</f>
        <v/>
      </c>
    </row>
    <row r="2046" spans="2:27" x14ac:dyDescent="0.25">
      <c r="B2046" s="7">
        <f>_xlfn.ISOWEEKNUM(CHPP_DELAY[[#This Row],[DATE]])</f>
        <v>52</v>
      </c>
      <c r="C2046" s="2" t="str">
        <f>UPPER(TEXT(MONTH(CHPP_DELAY[[#This Row],[DATE]])*29,"mmm"))</f>
        <v>JAN</v>
      </c>
      <c r="D2046" s="27">
        <f>YEAR(CHPP_DELAY[[#This Row],[DATE]])</f>
        <v>1900</v>
      </c>
      <c r="E2046" s="11">
        <f>(CHPP_DELAY[[#This Row],[START]]-CHPP_DELAY[[#This Row],[STOP]])*24</f>
        <v>0</v>
      </c>
      <c r="F2046" s="14" t="str" cm="1">
        <f t="array" ref="F2046">_xlfn.IFNA(_xlfn.IFS(CHPP_DELAY[[#This Row],[SCH MTN]]&lt;&gt;"","Scheduled",CHPP_DELAY[[#This Row],[UNSCH MTN]]&lt;&gt;"","Unscheduled"),"")</f>
        <v/>
      </c>
      <c r="G2046" s="26">
        <f>24*(DAY(EOMONTH(CHPP_DELAY[[#This Row],[DATE]],0)))</f>
        <v>744</v>
      </c>
      <c r="H2046" s="14">
        <v>0.85</v>
      </c>
      <c r="I2046" s="14">
        <v>0.9</v>
      </c>
      <c r="J2046" s="14"/>
      <c r="K2046" s="14" t="str">
        <f>CHPP_DELAY[[#This Row],[NOTE]]</f>
        <v/>
      </c>
      <c r="L2046" s="3"/>
      <c r="M2046" s="6"/>
      <c r="N2046" s="6"/>
      <c r="Q2046" s="11"/>
      <c r="AA2046" t="str" cm="1">
        <f t="array" ref="AA2046">_xlfn.IFS(AND(CHPP_DELAY[[#This Row],[Column1]]="",CHPP_DELAY[[#This Row],[Column2]]=""),"",CHPP_DELAY[[#This Row],[Column1]]&lt;&gt;"",CHPP_DELAY[[#This Row],[Column1]],CHPP_DELAY[[#This Row],[Column2]]&lt;&gt;"",CHPP_DELAY[[#This Row],[Column2]])</f>
        <v/>
      </c>
    </row>
    <row r="2047" spans="2:27" x14ac:dyDescent="0.25">
      <c r="B2047" s="7">
        <f>_xlfn.ISOWEEKNUM(CHPP_DELAY[[#This Row],[DATE]])</f>
        <v>52</v>
      </c>
      <c r="C2047" s="2" t="str">
        <f>UPPER(TEXT(MONTH(CHPP_DELAY[[#This Row],[DATE]])*29,"mmm"))</f>
        <v>JAN</v>
      </c>
      <c r="D2047" s="27">
        <f>YEAR(CHPP_DELAY[[#This Row],[DATE]])</f>
        <v>1900</v>
      </c>
      <c r="E2047" s="11">
        <f>(CHPP_DELAY[[#This Row],[START]]-CHPP_DELAY[[#This Row],[STOP]])*24</f>
        <v>0</v>
      </c>
      <c r="F2047" s="14" t="str" cm="1">
        <f t="array" ref="F2047">_xlfn.IFNA(_xlfn.IFS(CHPP_DELAY[[#This Row],[SCH MTN]]&lt;&gt;"","Scheduled",CHPP_DELAY[[#This Row],[UNSCH MTN]]&lt;&gt;"","Unscheduled"),"")</f>
        <v/>
      </c>
      <c r="G2047" s="26">
        <f>24*(DAY(EOMONTH(CHPP_DELAY[[#This Row],[DATE]],0)))</f>
        <v>744</v>
      </c>
      <c r="H2047" s="14">
        <v>0.85</v>
      </c>
      <c r="I2047" s="14">
        <v>0.9</v>
      </c>
      <c r="J2047" s="14"/>
      <c r="K2047" s="14" t="str">
        <f>CHPP_DELAY[[#This Row],[NOTE]]</f>
        <v/>
      </c>
      <c r="L2047" s="3"/>
      <c r="M2047" s="6"/>
      <c r="N2047" s="6"/>
      <c r="Q2047" s="11"/>
      <c r="AA2047" t="str" cm="1">
        <f t="array" ref="AA2047">_xlfn.IFS(AND(CHPP_DELAY[[#This Row],[Column1]]="",CHPP_DELAY[[#This Row],[Column2]]=""),"",CHPP_DELAY[[#This Row],[Column1]]&lt;&gt;"",CHPP_DELAY[[#This Row],[Column1]],CHPP_DELAY[[#This Row],[Column2]]&lt;&gt;"",CHPP_DELAY[[#This Row],[Column2]])</f>
        <v/>
      </c>
    </row>
    <row r="2048" spans="2:27" x14ac:dyDescent="0.25">
      <c r="B2048" s="7">
        <f>_xlfn.ISOWEEKNUM(CHPP_DELAY[[#This Row],[DATE]])</f>
        <v>52</v>
      </c>
      <c r="C2048" s="2" t="str">
        <f>UPPER(TEXT(MONTH(CHPP_DELAY[[#This Row],[DATE]])*29,"mmm"))</f>
        <v>JAN</v>
      </c>
      <c r="D2048" s="27">
        <f>YEAR(CHPP_DELAY[[#This Row],[DATE]])</f>
        <v>1900</v>
      </c>
      <c r="E2048" s="11">
        <f>(CHPP_DELAY[[#This Row],[START]]-CHPP_DELAY[[#This Row],[STOP]])*24</f>
        <v>0</v>
      </c>
      <c r="F2048" s="14" t="str" cm="1">
        <f t="array" ref="F2048">_xlfn.IFNA(_xlfn.IFS(CHPP_DELAY[[#This Row],[SCH MTN]]&lt;&gt;"","Scheduled",CHPP_DELAY[[#This Row],[UNSCH MTN]]&lt;&gt;"","Unscheduled"),"")</f>
        <v/>
      </c>
      <c r="G2048" s="26">
        <f>24*(DAY(EOMONTH(CHPP_DELAY[[#This Row],[DATE]],0)))</f>
        <v>744</v>
      </c>
      <c r="H2048" s="14">
        <v>0.85</v>
      </c>
      <c r="I2048" s="14">
        <v>0.9</v>
      </c>
      <c r="J2048" s="14"/>
      <c r="K2048" s="14" t="str">
        <f>CHPP_DELAY[[#This Row],[NOTE]]</f>
        <v/>
      </c>
      <c r="L2048" s="3"/>
      <c r="M2048" s="6"/>
      <c r="N2048" s="6"/>
      <c r="Q2048" s="11"/>
      <c r="AA2048" t="str" cm="1">
        <f t="array" ref="AA2048">_xlfn.IFS(AND(CHPP_DELAY[[#This Row],[Column1]]="",CHPP_DELAY[[#This Row],[Column2]]=""),"",CHPP_DELAY[[#This Row],[Column1]]&lt;&gt;"",CHPP_DELAY[[#This Row],[Column1]],CHPP_DELAY[[#This Row],[Column2]]&lt;&gt;"",CHPP_DELAY[[#This Row],[Column2]])</f>
        <v/>
      </c>
    </row>
    <row r="2049" spans="2:27" x14ac:dyDescent="0.25">
      <c r="B2049" s="7">
        <f>_xlfn.ISOWEEKNUM(CHPP_DELAY[[#This Row],[DATE]])</f>
        <v>52</v>
      </c>
      <c r="C2049" s="2" t="str">
        <f>UPPER(TEXT(MONTH(CHPP_DELAY[[#This Row],[DATE]])*29,"mmm"))</f>
        <v>JAN</v>
      </c>
      <c r="D2049" s="27">
        <f>YEAR(CHPP_DELAY[[#This Row],[DATE]])</f>
        <v>1900</v>
      </c>
      <c r="E2049" s="11">
        <f>(CHPP_DELAY[[#This Row],[START]]-CHPP_DELAY[[#This Row],[STOP]])*24</f>
        <v>0</v>
      </c>
      <c r="F2049" s="14" t="str" cm="1">
        <f t="array" ref="F2049">_xlfn.IFNA(_xlfn.IFS(CHPP_DELAY[[#This Row],[SCH MTN]]&lt;&gt;"","Scheduled",CHPP_DELAY[[#This Row],[UNSCH MTN]]&lt;&gt;"","Unscheduled"),"")</f>
        <v/>
      </c>
      <c r="G2049" s="26">
        <f>24*(DAY(EOMONTH(CHPP_DELAY[[#This Row],[DATE]],0)))</f>
        <v>744</v>
      </c>
      <c r="H2049" s="14">
        <v>0.85</v>
      </c>
      <c r="I2049" s="14">
        <v>0.9</v>
      </c>
      <c r="J2049" s="14"/>
      <c r="K2049" s="14" t="str">
        <f>CHPP_DELAY[[#This Row],[NOTE]]</f>
        <v/>
      </c>
      <c r="L2049" s="3"/>
      <c r="M2049" s="6"/>
      <c r="N2049" s="6"/>
      <c r="Q2049" s="11"/>
      <c r="AA2049" t="str" cm="1">
        <f t="array" ref="AA2049">_xlfn.IFS(AND(CHPP_DELAY[[#This Row],[Column1]]="",CHPP_DELAY[[#This Row],[Column2]]=""),"",CHPP_DELAY[[#This Row],[Column1]]&lt;&gt;"",CHPP_DELAY[[#This Row],[Column1]],CHPP_DELAY[[#This Row],[Column2]]&lt;&gt;"",CHPP_DELAY[[#This Row],[Column2]])</f>
        <v/>
      </c>
    </row>
    <row r="2050" spans="2:27" x14ac:dyDescent="0.25">
      <c r="B2050" s="7">
        <f>_xlfn.ISOWEEKNUM(CHPP_DELAY[[#This Row],[DATE]])</f>
        <v>52</v>
      </c>
      <c r="C2050" s="2" t="str">
        <f>UPPER(TEXT(MONTH(CHPP_DELAY[[#This Row],[DATE]])*29,"mmm"))</f>
        <v>JAN</v>
      </c>
      <c r="D2050" s="27">
        <f>YEAR(CHPP_DELAY[[#This Row],[DATE]])</f>
        <v>1900</v>
      </c>
      <c r="E2050" s="11">
        <f>(CHPP_DELAY[[#This Row],[START]]-CHPP_DELAY[[#This Row],[STOP]])*24</f>
        <v>0</v>
      </c>
      <c r="F2050" s="14" t="str" cm="1">
        <f t="array" ref="F2050">_xlfn.IFNA(_xlfn.IFS(CHPP_DELAY[[#This Row],[SCH MTN]]&lt;&gt;"","Scheduled",CHPP_DELAY[[#This Row],[UNSCH MTN]]&lt;&gt;"","Unscheduled"),"")</f>
        <v/>
      </c>
      <c r="G2050" s="26">
        <f>24*(DAY(EOMONTH(CHPP_DELAY[[#This Row],[DATE]],0)))</f>
        <v>744</v>
      </c>
      <c r="H2050" s="14">
        <v>0.85</v>
      </c>
      <c r="I2050" s="14">
        <v>0.9</v>
      </c>
      <c r="J2050" s="14"/>
      <c r="K2050" s="14" t="str">
        <f>CHPP_DELAY[[#This Row],[NOTE]]</f>
        <v/>
      </c>
      <c r="L2050" s="3"/>
      <c r="M2050" s="6"/>
      <c r="N2050" s="6"/>
      <c r="Q2050" s="11"/>
      <c r="AA2050" t="str" cm="1">
        <f t="array" ref="AA2050">_xlfn.IFS(AND(CHPP_DELAY[[#This Row],[Column1]]="",CHPP_DELAY[[#This Row],[Column2]]=""),"",CHPP_DELAY[[#This Row],[Column1]]&lt;&gt;"",CHPP_DELAY[[#This Row],[Column1]],CHPP_DELAY[[#This Row],[Column2]]&lt;&gt;"",CHPP_DELAY[[#This Row],[Column2]])</f>
        <v/>
      </c>
    </row>
    <row r="2051" spans="2:27" x14ac:dyDescent="0.25">
      <c r="B2051" s="7">
        <f>_xlfn.ISOWEEKNUM(CHPP_DELAY[[#This Row],[DATE]])</f>
        <v>52</v>
      </c>
      <c r="C2051" s="2" t="str">
        <f>UPPER(TEXT(MONTH(CHPP_DELAY[[#This Row],[DATE]])*29,"mmm"))</f>
        <v>JAN</v>
      </c>
      <c r="D2051" s="27">
        <f>YEAR(CHPP_DELAY[[#This Row],[DATE]])</f>
        <v>1900</v>
      </c>
      <c r="E2051" s="11">
        <f>(CHPP_DELAY[[#This Row],[START]]-CHPP_DELAY[[#This Row],[STOP]])*24</f>
        <v>0</v>
      </c>
      <c r="F2051" s="14" t="str" cm="1">
        <f t="array" ref="F2051">_xlfn.IFNA(_xlfn.IFS(CHPP_DELAY[[#This Row],[SCH MTN]]&lt;&gt;"","Scheduled",CHPP_DELAY[[#This Row],[UNSCH MTN]]&lt;&gt;"","Unscheduled"),"")</f>
        <v/>
      </c>
      <c r="G2051" s="26">
        <f>24*(DAY(EOMONTH(CHPP_DELAY[[#This Row],[DATE]],0)))</f>
        <v>744</v>
      </c>
      <c r="H2051" s="14">
        <v>0.85</v>
      </c>
      <c r="I2051" s="14">
        <v>0.9</v>
      </c>
      <c r="J2051" s="14"/>
      <c r="K2051" s="14" t="str">
        <f>CHPP_DELAY[[#This Row],[NOTE]]</f>
        <v/>
      </c>
      <c r="L2051" s="3"/>
      <c r="M2051" s="6"/>
      <c r="N2051" s="6"/>
      <c r="Q2051" s="11"/>
      <c r="AA2051" t="str" cm="1">
        <f t="array" ref="AA2051">_xlfn.IFS(AND(CHPP_DELAY[[#This Row],[Column1]]="",CHPP_DELAY[[#This Row],[Column2]]=""),"",CHPP_DELAY[[#This Row],[Column1]]&lt;&gt;"",CHPP_DELAY[[#This Row],[Column1]],CHPP_DELAY[[#This Row],[Column2]]&lt;&gt;"",CHPP_DELAY[[#This Row],[Column2]])</f>
        <v/>
      </c>
    </row>
    <row r="2052" spans="2:27" x14ac:dyDescent="0.25">
      <c r="B2052" s="7">
        <f>_xlfn.ISOWEEKNUM(CHPP_DELAY[[#This Row],[DATE]])</f>
        <v>52</v>
      </c>
      <c r="C2052" s="2" t="str">
        <f>UPPER(TEXT(MONTH(CHPP_DELAY[[#This Row],[DATE]])*29,"mmm"))</f>
        <v>JAN</v>
      </c>
      <c r="D2052" s="27">
        <f>YEAR(CHPP_DELAY[[#This Row],[DATE]])</f>
        <v>1900</v>
      </c>
      <c r="E2052" s="11">
        <f>(CHPP_DELAY[[#This Row],[START]]-CHPP_DELAY[[#This Row],[STOP]])*24</f>
        <v>0</v>
      </c>
      <c r="F2052" s="14" t="str" cm="1">
        <f t="array" ref="F2052">_xlfn.IFNA(_xlfn.IFS(CHPP_DELAY[[#This Row],[SCH MTN]]&lt;&gt;"","Scheduled",CHPP_DELAY[[#This Row],[UNSCH MTN]]&lt;&gt;"","Unscheduled"),"")</f>
        <v/>
      </c>
      <c r="G2052" s="26">
        <f>24*(DAY(EOMONTH(CHPP_DELAY[[#This Row],[DATE]],0)))</f>
        <v>744</v>
      </c>
      <c r="H2052" s="14">
        <v>0.85</v>
      </c>
      <c r="I2052" s="14">
        <v>0.9</v>
      </c>
      <c r="J2052" s="14"/>
      <c r="K2052" s="14" t="str">
        <f>CHPP_DELAY[[#This Row],[NOTE]]</f>
        <v/>
      </c>
      <c r="L2052" s="3"/>
      <c r="M2052" s="6"/>
      <c r="N2052" s="6"/>
      <c r="Q2052" s="11"/>
      <c r="AA2052" t="str" cm="1">
        <f t="array" ref="AA2052">_xlfn.IFS(AND(CHPP_DELAY[[#This Row],[Column1]]="",CHPP_DELAY[[#This Row],[Column2]]=""),"",CHPP_DELAY[[#This Row],[Column1]]&lt;&gt;"",CHPP_DELAY[[#This Row],[Column1]],CHPP_DELAY[[#This Row],[Column2]]&lt;&gt;"",CHPP_DELAY[[#This Row],[Column2]])</f>
        <v/>
      </c>
    </row>
    <row r="2053" spans="2:27" x14ac:dyDescent="0.25">
      <c r="B2053" s="7">
        <f>_xlfn.ISOWEEKNUM(CHPP_DELAY[[#This Row],[DATE]])</f>
        <v>52</v>
      </c>
      <c r="C2053" s="2" t="str">
        <f>UPPER(TEXT(MONTH(CHPP_DELAY[[#This Row],[DATE]])*29,"mmm"))</f>
        <v>JAN</v>
      </c>
      <c r="D2053" s="27">
        <f>YEAR(CHPP_DELAY[[#This Row],[DATE]])</f>
        <v>1900</v>
      </c>
      <c r="E2053" s="11">
        <f>(CHPP_DELAY[[#This Row],[START]]-CHPP_DELAY[[#This Row],[STOP]])*24</f>
        <v>0</v>
      </c>
      <c r="F2053" s="14" t="str" cm="1">
        <f t="array" ref="F2053">_xlfn.IFNA(_xlfn.IFS(CHPP_DELAY[[#This Row],[SCH MTN]]&lt;&gt;"","Scheduled",CHPP_DELAY[[#This Row],[UNSCH MTN]]&lt;&gt;"","Unscheduled"),"")</f>
        <v/>
      </c>
      <c r="G2053" s="26">
        <f>24*(DAY(EOMONTH(CHPP_DELAY[[#This Row],[DATE]],0)))</f>
        <v>744</v>
      </c>
      <c r="H2053" s="14">
        <v>0.85</v>
      </c>
      <c r="I2053" s="14">
        <v>0.9</v>
      </c>
      <c r="J2053" s="14"/>
      <c r="K2053" s="14" t="str">
        <f>CHPP_DELAY[[#This Row],[NOTE]]</f>
        <v/>
      </c>
      <c r="L2053" s="3"/>
      <c r="M2053" s="6"/>
      <c r="N2053" s="6"/>
      <c r="Q2053" s="11"/>
      <c r="AA2053" t="str" cm="1">
        <f t="array" ref="AA2053">_xlfn.IFS(AND(CHPP_DELAY[[#This Row],[Column1]]="",CHPP_DELAY[[#This Row],[Column2]]=""),"",CHPP_DELAY[[#This Row],[Column1]]&lt;&gt;"",CHPP_DELAY[[#This Row],[Column1]],CHPP_DELAY[[#This Row],[Column2]]&lt;&gt;"",CHPP_DELAY[[#This Row],[Column2]])</f>
        <v/>
      </c>
    </row>
    <row r="2054" spans="2:27" x14ac:dyDescent="0.25">
      <c r="B2054" s="7">
        <f>_xlfn.ISOWEEKNUM(CHPP_DELAY[[#This Row],[DATE]])</f>
        <v>52</v>
      </c>
      <c r="C2054" s="2" t="str">
        <f>UPPER(TEXT(MONTH(CHPP_DELAY[[#This Row],[DATE]])*29,"mmm"))</f>
        <v>JAN</v>
      </c>
      <c r="D2054" s="27">
        <f>YEAR(CHPP_DELAY[[#This Row],[DATE]])</f>
        <v>1900</v>
      </c>
      <c r="E2054" s="11">
        <f>(CHPP_DELAY[[#This Row],[START]]-CHPP_DELAY[[#This Row],[STOP]])*24</f>
        <v>0</v>
      </c>
      <c r="F2054" s="14" t="str" cm="1">
        <f t="array" ref="F2054">_xlfn.IFNA(_xlfn.IFS(CHPP_DELAY[[#This Row],[SCH MTN]]&lt;&gt;"","Scheduled",CHPP_DELAY[[#This Row],[UNSCH MTN]]&lt;&gt;"","Unscheduled"),"")</f>
        <v/>
      </c>
      <c r="G2054" s="26">
        <f>24*(DAY(EOMONTH(CHPP_DELAY[[#This Row],[DATE]],0)))</f>
        <v>744</v>
      </c>
      <c r="H2054" s="14">
        <v>0.85</v>
      </c>
      <c r="I2054" s="14">
        <v>0.9</v>
      </c>
      <c r="J2054" s="14"/>
      <c r="K2054" s="14" t="str">
        <f>CHPP_DELAY[[#This Row],[NOTE]]</f>
        <v/>
      </c>
      <c r="L2054" s="3"/>
      <c r="M2054" s="6"/>
      <c r="N2054" s="6"/>
      <c r="Q2054" s="11"/>
      <c r="AA2054" t="str" cm="1">
        <f t="array" ref="AA2054">_xlfn.IFS(AND(CHPP_DELAY[[#This Row],[Column1]]="",CHPP_DELAY[[#This Row],[Column2]]=""),"",CHPP_DELAY[[#This Row],[Column1]]&lt;&gt;"",CHPP_DELAY[[#This Row],[Column1]],CHPP_DELAY[[#This Row],[Column2]]&lt;&gt;"",CHPP_DELAY[[#This Row],[Column2]])</f>
        <v/>
      </c>
    </row>
    <row r="2055" spans="2:27" x14ac:dyDescent="0.25">
      <c r="B2055" s="7">
        <f>_xlfn.ISOWEEKNUM(CHPP_DELAY[[#This Row],[DATE]])</f>
        <v>52</v>
      </c>
      <c r="C2055" s="2" t="str">
        <f>UPPER(TEXT(MONTH(CHPP_DELAY[[#This Row],[DATE]])*29,"mmm"))</f>
        <v>JAN</v>
      </c>
      <c r="D2055" s="27">
        <f>YEAR(CHPP_DELAY[[#This Row],[DATE]])</f>
        <v>1900</v>
      </c>
      <c r="E2055" s="11">
        <f>(CHPP_DELAY[[#This Row],[START]]-CHPP_DELAY[[#This Row],[STOP]])*24</f>
        <v>0</v>
      </c>
      <c r="F2055" s="14" t="str" cm="1">
        <f t="array" ref="F2055">_xlfn.IFNA(_xlfn.IFS(CHPP_DELAY[[#This Row],[SCH MTN]]&lt;&gt;"","Scheduled",CHPP_DELAY[[#This Row],[UNSCH MTN]]&lt;&gt;"","Unscheduled"),"")</f>
        <v/>
      </c>
      <c r="G2055" s="26">
        <f>24*(DAY(EOMONTH(CHPP_DELAY[[#This Row],[DATE]],0)))</f>
        <v>744</v>
      </c>
      <c r="H2055" s="14">
        <v>0.85</v>
      </c>
      <c r="I2055" s="14">
        <v>0.9</v>
      </c>
      <c r="J2055" s="14"/>
      <c r="K2055" s="14" t="str">
        <f>CHPP_DELAY[[#This Row],[NOTE]]</f>
        <v/>
      </c>
      <c r="L2055" s="3"/>
      <c r="M2055" s="6"/>
      <c r="N2055" s="6"/>
      <c r="Q2055" s="11"/>
      <c r="AA2055" t="str" cm="1">
        <f t="array" ref="AA2055">_xlfn.IFS(AND(CHPP_DELAY[[#This Row],[Column1]]="",CHPP_DELAY[[#This Row],[Column2]]=""),"",CHPP_DELAY[[#This Row],[Column1]]&lt;&gt;"",CHPP_DELAY[[#This Row],[Column1]],CHPP_DELAY[[#This Row],[Column2]]&lt;&gt;"",CHPP_DELAY[[#This Row],[Column2]])</f>
        <v/>
      </c>
    </row>
    <row r="2056" spans="2:27" x14ac:dyDescent="0.25">
      <c r="B2056" s="7">
        <f>_xlfn.ISOWEEKNUM(CHPP_DELAY[[#This Row],[DATE]])</f>
        <v>52</v>
      </c>
      <c r="C2056" s="2" t="str">
        <f>UPPER(TEXT(MONTH(CHPP_DELAY[[#This Row],[DATE]])*29,"mmm"))</f>
        <v>JAN</v>
      </c>
      <c r="D2056" s="27">
        <f>YEAR(CHPP_DELAY[[#This Row],[DATE]])</f>
        <v>1900</v>
      </c>
      <c r="E2056" s="11">
        <f>(CHPP_DELAY[[#This Row],[START]]-CHPP_DELAY[[#This Row],[STOP]])*24</f>
        <v>0</v>
      </c>
      <c r="F2056" s="14" t="str" cm="1">
        <f t="array" ref="F2056">_xlfn.IFNA(_xlfn.IFS(CHPP_DELAY[[#This Row],[SCH MTN]]&lt;&gt;"","Scheduled",CHPP_DELAY[[#This Row],[UNSCH MTN]]&lt;&gt;"","Unscheduled"),"")</f>
        <v/>
      </c>
      <c r="G2056" s="26">
        <f>24*(DAY(EOMONTH(CHPP_DELAY[[#This Row],[DATE]],0)))</f>
        <v>744</v>
      </c>
      <c r="H2056" s="14">
        <v>0.85</v>
      </c>
      <c r="I2056" s="14">
        <v>0.9</v>
      </c>
      <c r="J2056" s="14"/>
      <c r="K2056" s="14" t="str">
        <f>CHPP_DELAY[[#This Row],[NOTE]]</f>
        <v/>
      </c>
      <c r="L2056" s="3"/>
      <c r="M2056" s="6"/>
      <c r="N2056" s="6"/>
      <c r="Q2056" s="11"/>
      <c r="AA2056" t="str" cm="1">
        <f t="array" ref="AA2056">_xlfn.IFS(AND(CHPP_DELAY[[#This Row],[Column1]]="",CHPP_DELAY[[#This Row],[Column2]]=""),"",CHPP_DELAY[[#This Row],[Column1]]&lt;&gt;"",CHPP_DELAY[[#This Row],[Column1]],CHPP_DELAY[[#This Row],[Column2]]&lt;&gt;"",CHPP_DELAY[[#This Row],[Column2]])</f>
        <v/>
      </c>
    </row>
    <row r="2057" spans="2:27" x14ac:dyDescent="0.25">
      <c r="B2057" s="7">
        <f>_xlfn.ISOWEEKNUM(CHPP_DELAY[[#This Row],[DATE]])</f>
        <v>52</v>
      </c>
      <c r="C2057" s="2" t="str">
        <f>UPPER(TEXT(MONTH(CHPP_DELAY[[#This Row],[DATE]])*29,"mmm"))</f>
        <v>JAN</v>
      </c>
      <c r="D2057" s="27">
        <f>YEAR(CHPP_DELAY[[#This Row],[DATE]])</f>
        <v>1900</v>
      </c>
      <c r="E2057" s="11">
        <f>(CHPP_DELAY[[#This Row],[START]]-CHPP_DELAY[[#This Row],[STOP]])*24</f>
        <v>0</v>
      </c>
      <c r="F2057" s="14" t="str" cm="1">
        <f t="array" ref="F2057">_xlfn.IFNA(_xlfn.IFS(CHPP_DELAY[[#This Row],[SCH MTN]]&lt;&gt;"","Scheduled",CHPP_DELAY[[#This Row],[UNSCH MTN]]&lt;&gt;"","Unscheduled"),"")</f>
        <v/>
      </c>
      <c r="G2057" s="26">
        <f>24*(DAY(EOMONTH(CHPP_DELAY[[#This Row],[DATE]],0)))</f>
        <v>744</v>
      </c>
      <c r="H2057" s="14">
        <v>0.85</v>
      </c>
      <c r="I2057" s="14">
        <v>0.9</v>
      </c>
      <c r="J2057" s="14"/>
      <c r="K2057" s="14" t="str">
        <f>CHPP_DELAY[[#This Row],[NOTE]]</f>
        <v/>
      </c>
      <c r="L2057" s="3"/>
      <c r="M2057" s="6"/>
      <c r="N2057" s="6"/>
      <c r="Q2057" s="11"/>
      <c r="AA2057" t="str" cm="1">
        <f t="array" ref="AA2057">_xlfn.IFS(AND(CHPP_DELAY[[#This Row],[Column1]]="",CHPP_DELAY[[#This Row],[Column2]]=""),"",CHPP_DELAY[[#This Row],[Column1]]&lt;&gt;"",CHPP_DELAY[[#This Row],[Column1]],CHPP_DELAY[[#This Row],[Column2]]&lt;&gt;"",CHPP_DELAY[[#This Row],[Column2]])</f>
        <v/>
      </c>
    </row>
    <row r="2058" spans="2:27" x14ac:dyDescent="0.25">
      <c r="B2058" s="7">
        <f>_xlfn.ISOWEEKNUM(CHPP_DELAY[[#This Row],[DATE]])</f>
        <v>52</v>
      </c>
      <c r="C2058" s="2" t="str">
        <f>UPPER(TEXT(MONTH(CHPP_DELAY[[#This Row],[DATE]])*29,"mmm"))</f>
        <v>JAN</v>
      </c>
      <c r="D2058" s="27">
        <f>YEAR(CHPP_DELAY[[#This Row],[DATE]])</f>
        <v>1900</v>
      </c>
      <c r="E2058" s="11">
        <f>(CHPP_DELAY[[#This Row],[START]]-CHPP_DELAY[[#This Row],[STOP]])*24</f>
        <v>0</v>
      </c>
      <c r="F2058" s="14" t="str" cm="1">
        <f t="array" ref="F2058">_xlfn.IFNA(_xlfn.IFS(CHPP_DELAY[[#This Row],[SCH MTN]]&lt;&gt;"","Scheduled",CHPP_DELAY[[#This Row],[UNSCH MTN]]&lt;&gt;"","Unscheduled"),"")</f>
        <v/>
      </c>
      <c r="G2058" s="26">
        <f>24*(DAY(EOMONTH(CHPP_DELAY[[#This Row],[DATE]],0)))</f>
        <v>744</v>
      </c>
      <c r="H2058" s="14">
        <v>0.85</v>
      </c>
      <c r="I2058" s="14">
        <v>0.9</v>
      </c>
      <c r="J2058" s="14"/>
      <c r="K2058" s="14" t="str">
        <f>CHPP_DELAY[[#This Row],[NOTE]]</f>
        <v/>
      </c>
      <c r="L2058" s="3"/>
      <c r="M2058" s="6"/>
      <c r="N2058" s="6"/>
      <c r="Q2058" s="11"/>
      <c r="AA2058" t="str" cm="1">
        <f t="array" ref="AA2058">_xlfn.IFS(AND(CHPP_DELAY[[#This Row],[Column1]]="",CHPP_DELAY[[#This Row],[Column2]]=""),"",CHPP_DELAY[[#This Row],[Column1]]&lt;&gt;"",CHPP_DELAY[[#This Row],[Column1]],CHPP_DELAY[[#This Row],[Column2]]&lt;&gt;"",CHPP_DELAY[[#This Row],[Column2]])</f>
        <v/>
      </c>
    </row>
    <row r="2059" spans="2:27" x14ac:dyDescent="0.25">
      <c r="B2059" s="7">
        <f>_xlfn.ISOWEEKNUM(CHPP_DELAY[[#This Row],[DATE]])</f>
        <v>52</v>
      </c>
      <c r="C2059" s="2" t="str">
        <f>UPPER(TEXT(MONTH(CHPP_DELAY[[#This Row],[DATE]])*29,"mmm"))</f>
        <v>JAN</v>
      </c>
      <c r="D2059" s="27">
        <f>YEAR(CHPP_DELAY[[#This Row],[DATE]])</f>
        <v>1900</v>
      </c>
      <c r="E2059" s="11">
        <f>(CHPP_DELAY[[#This Row],[START]]-CHPP_DELAY[[#This Row],[STOP]])*24</f>
        <v>0</v>
      </c>
      <c r="F2059" s="14" t="str" cm="1">
        <f t="array" ref="F2059">_xlfn.IFNA(_xlfn.IFS(CHPP_DELAY[[#This Row],[SCH MTN]]&lt;&gt;"","Scheduled",CHPP_DELAY[[#This Row],[UNSCH MTN]]&lt;&gt;"","Unscheduled"),"")</f>
        <v/>
      </c>
      <c r="G2059" s="26">
        <f>24*(DAY(EOMONTH(CHPP_DELAY[[#This Row],[DATE]],0)))</f>
        <v>744</v>
      </c>
      <c r="H2059" s="14">
        <v>0.85</v>
      </c>
      <c r="I2059" s="14">
        <v>0.9</v>
      </c>
      <c r="J2059" s="14"/>
      <c r="K2059" s="14" t="str">
        <f>CHPP_DELAY[[#This Row],[NOTE]]</f>
        <v/>
      </c>
      <c r="L2059" s="3"/>
      <c r="M2059" s="6"/>
      <c r="N2059" s="6"/>
      <c r="Q2059" s="11"/>
      <c r="AA2059" t="str" cm="1">
        <f t="array" ref="AA2059">_xlfn.IFS(AND(CHPP_DELAY[[#This Row],[Column1]]="",CHPP_DELAY[[#This Row],[Column2]]=""),"",CHPP_DELAY[[#This Row],[Column1]]&lt;&gt;"",CHPP_DELAY[[#This Row],[Column1]],CHPP_DELAY[[#This Row],[Column2]]&lt;&gt;"",CHPP_DELAY[[#This Row],[Column2]])</f>
        <v/>
      </c>
    </row>
    <row r="2060" spans="2:27" x14ac:dyDescent="0.25">
      <c r="B2060" s="7">
        <f>_xlfn.ISOWEEKNUM(CHPP_DELAY[[#This Row],[DATE]])</f>
        <v>52</v>
      </c>
      <c r="C2060" s="2" t="str">
        <f>UPPER(TEXT(MONTH(CHPP_DELAY[[#This Row],[DATE]])*29,"mmm"))</f>
        <v>JAN</v>
      </c>
      <c r="D2060" s="27">
        <f>YEAR(CHPP_DELAY[[#This Row],[DATE]])</f>
        <v>1900</v>
      </c>
      <c r="E2060" s="11">
        <f>(CHPP_DELAY[[#This Row],[START]]-CHPP_DELAY[[#This Row],[STOP]])*24</f>
        <v>0</v>
      </c>
      <c r="F2060" s="14" t="str" cm="1">
        <f t="array" ref="F2060">_xlfn.IFNA(_xlfn.IFS(CHPP_DELAY[[#This Row],[SCH MTN]]&lt;&gt;"","Scheduled",CHPP_DELAY[[#This Row],[UNSCH MTN]]&lt;&gt;"","Unscheduled"),"")</f>
        <v/>
      </c>
      <c r="G2060" s="26">
        <f>24*(DAY(EOMONTH(CHPP_DELAY[[#This Row],[DATE]],0)))</f>
        <v>744</v>
      </c>
      <c r="H2060" s="14">
        <v>0.85</v>
      </c>
      <c r="I2060" s="14">
        <v>0.9</v>
      </c>
      <c r="J2060" s="14"/>
      <c r="K2060" s="14" t="str">
        <f>CHPP_DELAY[[#This Row],[NOTE]]</f>
        <v/>
      </c>
      <c r="L2060" s="3"/>
      <c r="M2060" s="6"/>
      <c r="N2060" s="6"/>
      <c r="Q2060" s="11"/>
      <c r="AA2060" t="str" cm="1">
        <f t="array" ref="AA2060">_xlfn.IFS(AND(CHPP_DELAY[[#This Row],[Column1]]="",CHPP_DELAY[[#This Row],[Column2]]=""),"",CHPP_DELAY[[#This Row],[Column1]]&lt;&gt;"",CHPP_DELAY[[#This Row],[Column1]],CHPP_DELAY[[#This Row],[Column2]]&lt;&gt;"",CHPP_DELAY[[#This Row],[Column2]])</f>
        <v/>
      </c>
    </row>
    <row r="2061" spans="2:27" x14ac:dyDescent="0.25">
      <c r="B2061" s="7">
        <f>_xlfn.ISOWEEKNUM(CHPP_DELAY[[#This Row],[DATE]])</f>
        <v>52</v>
      </c>
      <c r="C2061" s="2" t="str">
        <f>UPPER(TEXT(MONTH(CHPP_DELAY[[#This Row],[DATE]])*29,"mmm"))</f>
        <v>JAN</v>
      </c>
      <c r="D2061" s="27">
        <f>YEAR(CHPP_DELAY[[#This Row],[DATE]])</f>
        <v>1900</v>
      </c>
      <c r="E2061" s="11">
        <f>(CHPP_DELAY[[#This Row],[START]]-CHPP_DELAY[[#This Row],[STOP]])*24</f>
        <v>0</v>
      </c>
      <c r="F2061" s="14" t="str" cm="1">
        <f t="array" ref="F2061">_xlfn.IFNA(_xlfn.IFS(CHPP_DELAY[[#This Row],[SCH MTN]]&lt;&gt;"","Scheduled",CHPP_DELAY[[#This Row],[UNSCH MTN]]&lt;&gt;"","Unscheduled"),"")</f>
        <v/>
      </c>
      <c r="G2061" s="26">
        <f>24*(DAY(EOMONTH(CHPP_DELAY[[#This Row],[DATE]],0)))</f>
        <v>744</v>
      </c>
      <c r="H2061" s="14">
        <v>0.85</v>
      </c>
      <c r="I2061" s="14">
        <v>0.9</v>
      </c>
      <c r="J2061" s="14"/>
      <c r="K2061" s="14" t="str">
        <f>CHPP_DELAY[[#This Row],[NOTE]]</f>
        <v/>
      </c>
      <c r="L2061" s="3"/>
      <c r="M2061" s="6"/>
      <c r="N2061" s="6"/>
      <c r="Q2061" s="11"/>
      <c r="AA2061" t="str" cm="1">
        <f t="array" ref="AA2061">_xlfn.IFS(AND(CHPP_DELAY[[#This Row],[Column1]]="",CHPP_DELAY[[#This Row],[Column2]]=""),"",CHPP_DELAY[[#This Row],[Column1]]&lt;&gt;"",CHPP_DELAY[[#This Row],[Column1]],CHPP_DELAY[[#This Row],[Column2]]&lt;&gt;"",CHPP_DELAY[[#This Row],[Column2]])</f>
        <v/>
      </c>
    </row>
    <row r="2062" spans="2:27" x14ac:dyDescent="0.25">
      <c r="B2062" s="7">
        <f>_xlfn.ISOWEEKNUM(CHPP_DELAY[[#This Row],[DATE]])</f>
        <v>52</v>
      </c>
      <c r="C2062" s="2" t="str">
        <f>UPPER(TEXT(MONTH(CHPP_DELAY[[#This Row],[DATE]])*29,"mmm"))</f>
        <v>JAN</v>
      </c>
      <c r="D2062" s="27">
        <f>YEAR(CHPP_DELAY[[#This Row],[DATE]])</f>
        <v>1900</v>
      </c>
      <c r="E2062" s="11">
        <f>(CHPP_DELAY[[#This Row],[START]]-CHPP_DELAY[[#This Row],[STOP]])*24</f>
        <v>0</v>
      </c>
      <c r="F2062" s="14" t="str" cm="1">
        <f t="array" ref="F2062">_xlfn.IFNA(_xlfn.IFS(CHPP_DELAY[[#This Row],[SCH MTN]]&lt;&gt;"","Scheduled",CHPP_DELAY[[#This Row],[UNSCH MTN]]&lt;&gt;"","Unscheduled"),"")</f>
        <v/>
      </c>
      <c r="G2062" s="26">
        <f>24*(DAY(EOMONTH(CHPP_DELAY[[#This Row],[DATE]],0)))</f>
        <v>744</v>
      </c>
      <c r="H2062" s="14">
        <v>0.85</v>
      </c>
      <c r="I2062" s="14">
        <v>0.9</v>
      </c>
      <c r="J2062" s="14"/>
      <c r="K2062" s="14" t="str">
        <f>CHPP_DELAY[[#This Row],[NOTE]]</f>
        <v/>
      </c>
      <c r="L2062" s="3"/>
      <c r="M2062" s="6"/>
      <c r="N2062" s="6"/>
      <c r="Q2062" s="11"/>
      <c r="AA2062" t="str" cm="1">
        <f t="array" ref="AA2062">_xlfn.IFS(AND(CHPP_DELAY[[#This Row],[Column1]]="",CHPP_DELAY[[#This Row],[Column2]]=""),"",CHPP_DELAY[[#This Row],[Column1]]&lt;&gt;"",CHPP_DELAY[[#This Row],[Column1]],CHPP_DELAY[[#This Row],[Column2]]&lt;&gt;"",CHPP_DELAY[[#This Row],[Column2]])</f>
        <v/>
      </c>
    </row>
    <row r="2063" spans="2:27" x14ac:dyDescent="0.25">
      <c r="B2063" s="7">
        <f>_xlfn.ISOWEEKNUM(CHPP_DELAY[[#This Row],[DATE]])</f>
        <v>52</v>
      </c>
      <c r="C2063" s="2" t="str">
        <f>UPPER(TEXT(MONTH(CHPP_DELAY[[#This Row],[DATE]])*29,"mmm"))</f>
        <v>JAN</v>
      </c>
      <c r="D2063" s="27">
        <f>YEAR(CHPP_DELAY[[#This Row],[DATE]])</f>
        <v>1900</v>
      </c>
      <c r="E2063" s="11">
        <f>(CHPP_DELAY[[#This Row],[START]]-CHPP_DELAY[[#This Row],[STOP]])*24</f>
        <v>0</v>
      </c>
      <c r="F2063" s="14" t="str" cm="1">
        <f t="array" ref="F2063">_xlfn.IFNA(_xlfn.IFS(CHPP_DELAY[[#This Row],[SCH MTN]]&lt;&gt;"","Scheduled",CHPP_DELAY[[#This Row],[UNSCH MTN]]&lt;&gt;"","Unscheduled"),"")</f>
        <v/>
      </c>
      <c r="G2063" s="26">
        <f>24*(DAY(EOMONTH(CHPP_DELAY[[#This Row],[DATE]],0)))</f>
        <v>744</v>
      </c>
      <c r="H2063" s="14">
        <v>0.85</v>
      </c>
      <c r="I2063" s="14">
        <v>0.9</v>
      </c>
      <c r="J2063" s="14"/>
      <c r="K2063" s="14" t="str">
        <f>CHPP_DELAY[[#This Row],[NOTE]]</f>
        <v/>
      </c>
      <c r="L2063" s="3"/>
      <c r="M2063" s="6"/>
      <c r="N2063" s="6"/>
      <c r="Q2063" s="11"/>
      <c r="AA2063" t="str" cm="1">
        <f t="array" ref="AA2063">_xlfn.IFS(AND(CHPP_DELAY[[#This Row],[Column1]]="",CHPP_DELAY[[#This Row],[Column2]]=""),"",CHPP_DELAY[[#This Row],[Column1]]&lt;&gt;"",CHPP_DELAY[[#This Row],[Column1]],CHPP_DELAY[[#This Row],[Column2]]&lt;&gt;"",CHPP_DELAY[[#This Row],[Column2]])</f>
        <v/>
      </c>
    </row>
    <row r="2064" spans="2:27" x14ac:dyDescent="0.25">
      <c r="B2064" s="7">
        <f>_xlfn.ISOWEEKNUM(CHPP_DELAY[[#This Row],[DATE]])</f>
        <v>52</v>
      </c>
      <c r="C2064" s="2" t="str">
        <f>UPPER(TEXT(MONTH(CHPP_DELAY[[#This Row],[DATE]])*29,"mmm"))</f>
        <v>JAN</v>
      </c>
      <c r="D2064" s="27">
        <f>YEAR(CHPP_DELAY[[#This Row],[DATE]])</f>
        <v>1900</v>
      </c>
      <c r="E2064" s="11">
        <f>(CHPP_DELAY[[#This Row],[START]]-CHPP_DELAY[[#This Row],[STOP]])*24</f>
        <v>0</v>
      </c>
      <c r="F2064" s="14" t="str" cm="1">
        <f t="array" ref="F2064">_xlfn.IFNA(_xlfn.IFS(CHPP_DELAY[[#This Row],[SCH MTN]]&lt;&gt;"","Scheduled",CHPP_DELAY[[#This Row],[UNSCH MTN]]&lt;&gt;"","Unscheduled"),"")</f>
        <v/>
      </c>
      <c r="G2064" s="26">
        <f>24*(DAY(EOMONTH(CHPP_DELAY[[#This Row],[DATE]],0)))</f>
        <v>744</v>
      </c>
      <c r="H2064" s="14">
        <v>0.85</v>
      </c>
      <c r="I2064" s="14">
        <v>0.9</v>
      </c>
      <c r="J2064" s="14"/>
      <c r="K2064" s="14" t="str">
        <f>CHPP_DELAY[[#This Row],[NOTE]]</f>
        <v/>
      </c>
      <c r="L2064" s="3"/>
      <c r="M2064" s="6"/>
      <c r="N2064" s="6"/>
      <c r="Q2064" s="11"/>
      <c r="AA2064" t="str" cm="1">
        <f t="array" ref="AA2064">_xlfn.IFS(AND(CHPP_DELAY[[#This Row],[Column1]]="",CHPP_DELAY[[#This Row],[Column2]]=""),"",CHPP_DELAY[[#This Row],[Column1]]&lt;&gt;"",CHPP_DELAY[[#This Row],[Column1]],CHPP_DELAY[[#This Row],[Column2]]&lt;&gt;"",CHPP_DELAY[[#This Row],[Column2]])</f>
        <v/>
      </c>
    </row>
    <row r="2065" spans="2:27" x14ac:dyDescent="0.25">
      <c r="B2065" s="7">
        <f>_xlfn.ISOWEEKNUM(CHPP_DELAY[[#This Row],[DATE]])</f>
        <v>52</v>
      </c>
      <c r="C2065" s="2" t="str">
        <f>UPPER(TEXT(MONTH(CHPP_DELAY[[#This Row],[DATE]])*29,"mmm"))</f>
        <v>JAN</v>
      </c>
      <c r="D2065" s="27">
        <f>YEAR(CHPP_DELAY[[#This Row],[DATE]])</f>
        <v>1900</v>
      </c>
      <c r="E2065" s="11">
        <f>(CHPP_DELAY[[#This Row],[START]]-CHPP_DELAY[[#This Row],[STOP]])*24</f>
        <v>0</v>
      </c>
      <c r="F2065" s="14" t="str" cm="1">
        <f t="array" ref="F2065">_xlfn.IFNA(_xlfn.IFS(CHPP_DELAY[[#This Row],[SCH MTN]]&lt;&gt;"","Scheduled",CHPP_DELAY[[#This Row],[UNSCH MTN]]&lt;&gt;"","Unscheduled"),"")</f>
        <v/>
      </c>
      <c r="G2065" s="26">
        <f>24*(DAY(EOMONTH(CHPP_DELAY[[#This Row],[DATE]],0)))</f>
        <v>744</v>
      </c>
      <c r="H2065" s="14">
        <v>0.85</v>
      </c>
      <c r="I2065" s="14">
        <v>0.9</v>
      </c>
      <c r="J2065" s="14"/>
      <c r="K2065" s="14" t="str">
        <f>CHPP_DELAY[[#This Row],[NOTE]]</f>
        <v/>
      </c>
      <c r="L2065" s="3"/>
      <c r="M2065" s="6"/>
      <c r="N2065" s="6"/>
      <c r="Q2065" s="11"/>
      <c r="AA2065" t="str" cm="1">
        <f t="array" ref="AA2065">_xlfn.IFS(AND(CHPP_DELAY[[#This Row],[Column1]]="",CHPP_DELAY[[#This Row],[Column2]]=""),"",CHPP_DELAY[[#This Row],[Column1]]&lt;&gt;"",CHPP_DELAY[[#This Row],[Column1]],CHPP_DELAY[[#This Row],[Column2]]&lt;&gt;"",CHPP_DELAY[[#This Row],[Column2]])</f>
        <v/>
      </c>
    </row>
    <row r="2066" spans="2:27" x14ac:dyDescent="0.25">
      <c r="B2066" s="7">
        <f>_xlfn.ISOWEEKNUM(CHPP_DELAY[[#This Row],[DATE]])</f>
        <v>52</v>
      </c>
      <c r="C2066" s="2" t="str">
        <f>UPPER(TEXT(MONTH(CHPP_DELAY[[#This Row],[DATE]])*29,"mmm"))</f>
        <v>JAN</v>
      </c>
      <c r="D2066" s="27">
        <f>YEAR(CHPP_DELAY[[#This Row],[DATE]])</f>
        <v>1900</v>
      </c>
      <c r="E2066" s="11">
        <f>(CHPP_DELAY[[#This Row],[START]]-CHPP_DELAY[[#This Row],[STOP]])*24</f>
        <v>0</v>
      </c>
      <c r="F2066" s="14" t="str" cm="1">
        <f t="array" ref="F2066">_xlfn.IFNA(_xlfn.IFS(CHPP_DELAY[[#This Row],[SCH MTN]]&lt;&gt;"","Scheduled",CHPP_DELAY[[#This Row],[UNSCH MTN]]&lt;&gt;"","Unscheduled"),"")</f>
        <v/>
      </c>
      <c r="G2066" s="26">
        <f>24*(DAY(EOMONTH(CHPP_DELAY[[#This Row],[DATE]],0)))</f>
        <v>744</v>
      </c>
      <c r="H2066" s="14">
        <v>0.85</v>
      </c>
      <c r="I2066" s="14">
        <v>0.9</v>
      </c>
      <c r="J2066" s="14"/>
      <c r="K2066" s="14" t="str">
        <f>CHPP_DELAY[[#This Row],[NOTE]]</f>
        <v/>
      </c>
      <c r="L2066" s="3"/>
      <c r="M2066" s="6"/>
      <c r="N2066" s="6"/>
      <c r="Q2066" s="11"/>
      <c r="AA2066" t="str" cm="1">
        <f t="array" ref="AA2066">_xlfn.IFS(AND(CHPP_DELAY[[#This Row],[Column1]]="",CHPP_DELAY[[#This Row],[Column2]]=""),"",CHPP_DELAY[[#This Row],[Column1]]&lt;&gt;"",CHPP_DELAY[[#This Row],[Column1]],CHPP_DELAY[[#This Row],[Column2]]&lt;&gt;"",CHPP_DELAY[[#This Row],[Column2]])</f>
        <v/>
      </c>
    </row>
    <row r="2067" spans="2:27" x14ac:dyDescent="0.25">
      <c r="B2067" s="7">
        <f>_xlfn.ISOWEEKNUM(CHPP_DELAY[[#This Row],[DATE]])</f>
        <v>52</v>
      </c>
      <c r="C2067" s="2" t="str">
        <f>UPPER(TEXT(MONTH(CHPP_DELAY[[#This Row],[DATE]])*29,"mmm"))</f>
        <v>JAN</v>
      </c>
      <c r="D2067" s="27">
        <f>YEAR(CHPP_DELAY[[#This Row],[DATE]])</f>
        <v>1900</v>
      </c>
      <c r="E2067" s="11">
        <f>(CHPP_DELAY[[#This Row],[START]]-CHPP_DELAY[[#This Row],[STOP]])*24</f>
        <v>0</v>
      </c>
      <c r="F2067" s="14" t="str" cm="1">
        <f t="array" ref="F2067">_xlfn.IFNA(_xlfn.IFS(CHPP_DELAY[[#This Row],[SCH MTN]]&lt;&gt;"","Scheduled",CHPP_DELAY[[#This Row],[UNSCH MTN]]&lt;&gt;"","Unscheduled"),"")</f>
        <v/>
      </c>
      <c r="G2067" s="26">
        <f>24*(DAY(EOMONTH(CHPP_DELAY[[#This Row],[DATE]],0)))</f>
        <v>744</v>
      </c>
      <c r="H2067" s="14">
        <v>0.85</v>
      </c>
      <c r="I2067" s="14">
        <v>0.9</v>
      </c>
      <c r="J2067" s="14"/>
      <c r="K2067" s="14" t="str">
        <f>CHPP_DELAY[[#This Row],[NOTE]]</f>
        <v/>
      </c>
      <c r="L2067" s="3"/>
      <c r="M2067" s="6"/>
      <c r="N2067" s="6"/>
      <c r="Q2067" s="11"/>
      <c r="AA2067" t="str" cm="1">
        <f t="array" ref="AA2067">_xlfn.IFS(AND(CHPP_DELAY[[#This Row],[Column1]]="",CHPP_DELAY[[#This Row],[Column2]]=""),"",CHPP_DELAY[[#This Row],[Column1]]&lt;&gt;"",CHPP_DELAY[[#This Row],[Column1]],CHPP_DELAY[[#This Row],[Column2]]&lt;&gt;"",CHPP_DELAY[[#This Row],[Column2]])</f>
        <v/>
      </c>
    </row>
    <row r="2068" spans="2:27" x14ac:dyDescent="0.25">
      <c r="B2068" s="7">
        <f>_xlfn.ISOWEEKNUM(CHPP_DELAY[[#This Row],[DATE]])</f>
        <v>52</v>
      </c>
      <c r="C2068" s="2" t="str">
        <f>UPPER(TEXT(MONTH(CHPP_DELAY[[#This Row],[DATE]])*29,"mmm"))</f>
        <v>JAN</v>
      </c>
      <c r="D2068" s="27">
        <f>YEAR(CHPP_DELAY[[#This Row],[DATE]])</f>
        <v>1900</v>
      </c>
      <c r="E2068" s="11">
        <f>(CHPP_DELAY[[#This Row],[START]]-CHPP_DELAY[[#This Row],[STOP]])*24</f>
        <v>0</v>
      </c>
      <c r="F2068" s="14" t="str" cm="1">
        <f t="array" ref="F2068">_xlfn.IFNA(_xlfn.IFS(CHPP_DELAY[[#This Row],[SCH MTN]]&lt;&gt;"","Scheduled",CHPP_DELAY[[#This Row],[UNSCH MTN]]&lt;&gt;"","Unscheduled"),"")</f>
        <v/>
      </c>
      <c r="G2068" s="26">
        <f>24*(DAY(EOMONTH(CHPP_DELAY[[#This Row],[DATE]],0)))</f>
        <v>744</v>
      </c>
      <c r="H2068" s="14">
        <v>0.85</v>
      </c>
      <c r="I2068" s="14">
        <v>0.9</v>
      </c>
      <c r="J2068" s="14"/>
      <c r="K2068" s="14" t="str">
        <f>CHPP_DELAY[[#This Row],[NOTE]]</f>
        <v/>
      </c>
      <c r="L2068" s="3"/>
      <c r="M2068" s="6"/>
      <c r="N2068" s="6"/>
      <c r="Q2068" s="11"/>
      <c r="AA2068" t="str" cm="1">
        <f t="array" ref="AA2068">_xlfn.IFS(AND(CHPP_DELAY[[#This Row],[Column1]]="",CHPP_DELAY[[#This Row],[Column2]]=""),"",CHPP_DELAY[[#This Row],[Column1]]&lt;&gt;"",CHPP_DELAY[[#This Row],[Column1]],CHPP_DELAY[[#This Row],[Column2]]&lt;&gt;"",CHPP_DELAY[[#This Row],[Column2]])</f>
        <v/>
      </c>
    </row>
    <row r="2069" spans="2:27" x14ac:dyDescent="0.25">
      <c r="B2069" s="7">
        <f>_xlfn.ISOWEEKNUM(CHPP_DELAY[[#This Row],[DATE]])</f>
        <v>52</v>
      </c>
      <c r="C2069" s="2" t="str">
        <f>UPPER(TEXT(MONTH(CHPP_DELAY[[#This Row],[DATE]])*29,"mmm"))</f>
        <v>JAN</v>
      </c>
      <c r="D2069" s="27">
        <f>YEAR(CHPP_DELAY[[#This Row],[DATE]])</f>
        <v>1900</v>
      </c>
      <c r="E2069" s="11">
        <f>(CHPP_DELAY[[#This Row],[START]]-CHPP_DELAY[[#This Row],[STOP]])*24</f>
        <v>0</v>
      </c>
      <c r="F2069" s="14" t="str" cm="1">
        <f t="array" ref="F2069">_xlfn.IFNA(_xlfn.IFS(CHPP_DELAY[[#This Row],[SCH MTN]]&lt;&gt;"","Scheduled",CHPP_DELAY[[#This Row],[UNSCH MTN]]&lt;&gt;"","Unscheduled"),"")</f>
        <v/>
      </c>
      <c r="G2069" s="26">
        <f>24*(DAY(EOMONTH(CHPP_DELAY[[#This Row],[DATE]],0)))</f>
        <v>744</v>
      </c>
      <c r="H2069" s="14">
        <v>0.85</v>
      </c>
      <c r="I2069" s="14">
        <v>0.9</v>
      </c>
      <c r="J2069" s="14"/>
      <c r="K2069" s="14" t="str">
        <f>CHPP_DELAY[[#This Row],[NOTE]]</f>
        <v/>
      </c>
      <c r="L2069" s="3"/>
      <c r="M2069" s="6"/>
      <c r="N2069" s="6"/>
      <c r="Q2069" s="11"/>
      <c r="AA2069" t="str" cm="1">
        <f t="array" ref="AA2069">_xlfn.IFS(AND(CHPP_DELAY[[#This Row],[Column1]]="",CHPP_DELAY[[#This Row],[Column2]]=""),"",CHPP_DELAY[[#This Row],[Column1]]&lt;&gt;"",CHPP_DELAY[[#This Row],[Column1]],CHPP_DELAY[[#This Row],[Column2]]&lt;&gt;"",CHPP_DELAY[[#This Row],[Column2]])</f>
        <v/>
      </c>
    </row>
    <row r="2070" spans="2:27" x14ac:dyDescent="0.25">
      <c r="B2070" s="7">
        <f>_xlfn.ISOWEEKNUM(CHPP_DELAY[[#This Row],[DATE]])</f>
        <v>52</v>
      </c>
      <c r="C2070" s="2" t="str">
        <f>UPPER(TEXT(MONTH(CHPP_DELAY[[#This Row],[DATE]])*29,"mmm"))</f>
        <v>JAN</v>
      </c>
      <c r="D2070" s="27">
        <f>YEAR(CHPP_DELAY[[#This Row],[DATE]])</f>
        <v>1900</v>
      </c>
      <c r="E2070" s="11">
        <f>(CHPP_DELAY[[#This Row],[START]]-CHPP_DELAY[[#This Row],[STOP]])*24</f>
        <v>0</v>
      </c>
      <c r="F2070" s="14" t="str" cm="1">
        <f t="array" ref="F2070">_xlfn.IFNA(_xlfn.IFS(CHPP_DELAY[[#This Row],[SCH MTN]]&lt;&gt;"","Scheduled",CHPP_DELAY[[#This Row],[UNSCH MTN]]&lt;&gt;"","Unscheduled"),"")</f>
        <v/>
      </c>
      <c r="G2070" s="26">
        <f>24*(DAY(EOMONTH(CHPP_DELAY[[#This Row],[DATE]],0)))</f>
        <v>744</v>
      </c>
      <c r="H2070" s="14">
        <v>0.85</v>
      </c>
      <c r="I2070" s="14">
        <v>0.9</v>
      </c>
      <c r="J2070" s="14"/>
      <c r="K2070" s="14" t="str">
        <f>CHPP_DELAY[[#This Row],[NOTE]]</f>
        <v/>
      </c>
      <c r="L2070" s="3"/>
      <c r="M2070" s="6"/>
      <c r="N2070" s="6"/>
      <c r="Q2070" s="11"/>
      <c r="AA2070" t="str" cm="1">
        <f t="array" ref="AA2070">_xlfn.IFS(AND(CHPP_DELAY[[#This Row],[Column1]]="",CHPP_DELAY[[#This Row],[Column2]]=""),"",CHPP_DELAY[[#This Row],[Column1]]&lt;&gt;"",CHPP_DELAY[[#This Row],[Column1]],CHPP_DELAY[[#This Row],[Column2]]&lt;&gt;"",CHPP_DELAY[[#This Row],[Column2]])</f>
        <v/>
      </c>
    </row>
    <row r="2071" spans="2:27" x14ac:dyDescent="0.25">
      <c r="B2071" s="7">
        <f>_xlfn.ISOWEEKNUM(CHPP_DELAY[[#This Row],[DATE]])</f>
        <v>52</v>
      </c>
      <c r="C2071" s="2" t="str">
        <f>UPPER(TEXT(MONTH(CHPP_DELAY[[#This Row],[DATE]])*29,"mmm"))</f>
        <v>JAN</v>
      </c>
      <c r="D2071" s="27">
        <f>YEAR(CHPP_DELAY[[#This Row],[DATE]])</f>
        <v>1900</v>
      </c>
      <c r="E2071" s="11">
        <f>(CHPP_DELAY[[#This Row],[START]]-CHPP_DELAY[[#This Row],[STOP]])*24</f>
        <v>0</v>
      </c>
      <c r="F2071" s="14" t="str" cm="1">
        <f t="array" ref="F2071">_xlfn.IFNA(_xlfn.IFS(CHPP_DELAY[[#This Row],[SCH MTN]]&lt;&gt;"","Scheduled",CHPP_DELAY[[#This Row],[UNSCH MTN]]&lt;&gt;"","Unscheduled"),"")</f>
        <v/>
      </c>
      <c r="G2071" s="26">
        <f>24*(DAY(EOMONTH(CHPP_DELAY[[#This Row],[DATE]],0)))</f>
        <v>744</v>
      </c>
      <c r="H2071" s="14">
        <v>0.85</v>
      </c>
      <c r="I2071" s="14">
        <v>0.9</v>
      </c>
      <c r="J2071" s="14"/>
      <c r="K2071" s="14" t="str">
        <f>CHPP_DELAY[[#This Row],[NOTE]]</f>
        <v/>
      </c>
      <c r="L2071" s="3"/>
      <c r="M2071" s="6"/>
      <c r="N2071" s="6"/>
      <c r="Q2071" s="11"/>
      <c r="AA2071" t="str" cm="1">
        <f t="array" ref="AA2071">_xlfn.IFS(AND(CHPP_DELAY[[#This Row],[Column1]]="",CHPP_DELAY[[#This Row],[Column2]]=""),"",CHPP_DELAY[[#This Row],[Column1]]&lt;&gt;"",CHPP_DELAY[[#This Row],[Column1]],CHPP_DELAY[[#This Row],[Column2]]&lt;&gt;"",CHPP_DELAY[[#This Row],[Column2]])</f>
        <v/>
      </c>
    </row>
    <row r="2072" spans="2:27" x14ac:dyDescent="0.25">
      <c r="B2072" s="7">
        <f>_xlfn.ISOWEEKNUM(CHPP_DELAY[[#This Row],[DATE]])</f>
        <v>52</v>
      </c>
      <c r="C2072" s="2" t="str">
        <f>UPPER(TEXT(MONTH(CHPP_DELAY[[#This Row],[DATE]])*29,"mmm"))</f>
        <v>JAN</v>
      </c>
      <c r="D2072" s="27">
        <f>YEAR(CHPP_DELAY[[#This Row],[DATE]])</f>
        <v>1900</v>
      </c>
      <c r="E2072" s="11">
        <f>(CHPP_DELAY[[#This Row],[START]]-CHPP_DELAY[[#This Row],[STOP]])*24</f>
        <v>0</v>
      </c>
      <c r="F2072" s="14" t="str" cm="1">
        <f t="array" ref="F2072">_xlfn.IFNA(_xlfn.IFS(CHPP_DELAY[[#This Row],[SCH MTN]]&lt;&gt;"","Scheduled",CHPP_DELAY[[#This Row],[UNSCH MTN]]&lt;&gt;"","Unscheduled"),"")</f>
        <v/>
      </c>
      <c r="G2072" s="26">
        <f>24*(DAY(EOMONTH(CHPP_DELAY[[#This Row],[DATE]],0)))</f>
        <v>744</v>
      </c>
      <c r="H2072" s="14">
        <v>0.85</v>
      </c>
      <c r="I2072" s="14">
        <v>0.9</v>
      </c>
      <c r="J2072" s="14"/>
      <c r="K2072" s="14" t="str">
        <f>CHPP_DELAY[[#This Row],[NOTE]]</f>
        <v/>
      </c>
      <c r="L2072" s="3"/>
      <c r="M2072" s="6"/>
      <c r="N2072" s="6"/>
      <c r="Q2072" s="11"/>
      <c r="AA2072" t="str" cm="1">
        <f t="array" ref="AA2072">_xlfn.IFS(AND(CHPP_DELAY[[#This Row],[Column1]]="",CHPP_DELAY[[#This Row],[Column2]]=""),"",CHPP_DELAY[[#This Row],[Column1]]&lt;&gt;"",CHPP_DELAY[[#This Row],[Column1]],CHPP_DELAY[[#This Row],[Column2]]&lt;&gt;"",CHPP_DELAY[[#This Row],[Column2]])</f>
        <v/>
      </c>
    </row>
    <row r="2073" spans="2:27" x14ac:dyDescent="0.25">
      <c r="B2073" s="7">
        <f>_xlfn.ISOWEEKNUM(CHPP_DELAY[[#This Row],[DATE]])</f>
        <v>52</v>
      </c>
      <c r="C2073" s="2" t="str">
        <f>UPPER(TEXT(MONTH(CHPP_DELAY[[#This Row],[DATE]])*29,"mmm"))</f>
        <v>JAN</v>
      </c>
      <c r="D2073" s="27">
        <f>YEAR(CHPP_DELAY[[#This Row],[DATE]])</f>
        <v>1900</v>
      </c>
      <c r="E2073" s="11">
        <f>(CHPP_DELAY[[#This Row],[START]]-CHPP_DELAY[[#This Row],[STOP]])*24</f>
        <v>0</v>
      </c>
      <c r="F2073" s="14" t="str" cm="1">
        <f t="array" ref="F2073">_xlfn.IFNA(_xlfn.IFS(CHPP_DELAY[[#This Row],[SCH MTN]]&lt;&gt;"","Scheduled",CHPP_DELAY[[#This Row],[UNSCH MTN]]&lt;&gt;"","Unscheduled"),"")</f>
        <v/>
      </c>
      <c r="G2073" s="26">
        <f>24*(DAY(EOMONTH(CHPP_DELAY[[#This Row],[DATE]],0)))</f>
        <v>744</v>
      </c>
      <c r="H2073" s="14">
        <v>0.85</v>
      </c>
      <c r="I2073" s="14">
        <v>0.9</v>
      </c>
      <c r="J2073" s="14"/>
      <c r="K2073" s="14" t="str">
        <f>CHPP_DELAY[[#This Row],[NOTE]]</f>
        <v/>
      </c>
      <c r="L2073" s="3"/>
      <c r="M2073" s="6"/>
      <c r="N2073" s="6"/>
      <c r="Q2073" s="11"/>
      <c r="AA2073" t="str" cm="1">
        <f t="array" ref="AA2073">_xlfn.IFS(AND(CHPP_DELAY[[#This Row],[Column1]]="",CHPP_DELAY[[#This Row],[Column2]]=""),"",CHPP_DELAY[[#This Row],[Column1]]&lt;&gt;"",CHPP_DELAY[[#This Row],[Column1]],CHPP_DELAY[[#This Row],[Column2]]&lt;&gt;"",CHPP_DELAY[[#This Row],[Column2]])</f>
        <v/>
      </c>
    </row>
    <row r="2074" spans="2:27" x14ac:dyDescent="0.25">
      <c r="B2074" s="7">
        <f>_xlfn.ISOWEEKNUM(CHPP_DELAY[[#This Row],[DATE]])</f>
        <v>52</v>
      </c>
      <c r="C2074" s="2" t="str">
        <f>UPPER(TEXT(MONTH(CHPP_DELAY[[#This Row],[DATE]])*29,"mmm"))</f>
        <v>JAN</v>
      </c>
      <c r="D2074" s="27">
        <f>YEAR(CHPP_DELAY[[#This Row],[DATE]])</f>
        <v>1900</v>
      </c>
      <c r="E2074" s="11">
        <f>(CHPP_DELAY[[#This Row],[START]]-CHPP_DELAY[[#This Row],[STOP]])*24</f>
        <v>0</v>
      </c>
      <c r="F2074" s="14" t="str" cm="1">
        <f t="array" ref="F2074">_xlfn.IFNA(_xlfn.IFS(CHPP_DELAY[[#This Row],[SCH MTN]]&lt;&gt;"","Scheduled",CHPP_DELAY[[#This Row],[UNSCH MTN]]&lt;&gt;"","Unscheduled"),"")</f>
        <v/>
      </c>
      <c r="G2074" s="26">
        <f>24*(DAY(EOMONTH(CHPP_DELAY[[#This Row],[DATE]],0)))</f>
        <v>744</v>
      </c>
      <c r="H2074" s="14">
        <v>0.85</v>
      </c>
      <c r="I2074" s="14">
        <v>0.9</v>
      </c>
      <c r="J2074" s="14"/>
      <c r="K2074" s="14" t="str">
        <f>CHPP_DELAY[[#This Row],[NOTE]]</f>
        <v/>
      </c>
      <c r="L2074" s="3"/>
      <c r="M2074" s="6"/>
      <c r="N2074" s="6"/>
      <c r="Q2074" s="11"/>
      <c r="AA2074" t="str" cm="1">
        <f t="array" ref="AA2074">_xlfn.IFS(AND(CHPP_DELAY[[#This Row],[Column1]]="",CHPP_DELAY[[#This Row],[Column2]]=""),"",CHPP_DELAY[[#This Row],[Column1]]&lt;&gt;"",CHPP_DELAY[[#This Row],[Column1]],CHPP_DELAY[[#This Row],[Column2]]&lt;&gt;"",CHPP_DELAY[[#This Row],[Column2]])</f>
        <v/>
      </c>
    </row>
    <row r="2075" spans="2:27" x14ac:dyDescent="0.25">
      <c r="B2075" s="7">
        <f>_xlfn.ISOWEEKNUM(CHPP_DELAY[[#This Row],[DATE]])</f>
        <v>52</v>
      </c>
      <c r="C2075" s="2" t="str">
        <f>UPPER(TEXT(MONTH(CHPP_DELAY[[#This Row],[DATE]])*29,"mmm"))</f>
        <v>JAN</v>
      </c>
      <c r="D2075" s="27">
        <f>YEAR(CHPP_DELAY[[#This Row],[DATE]])</f>
        <v>1900</v>
      </c>
      <c r="E2075" s="11">
        <f>(CHPP_DELAY[[#This Row],[START]]-CHPP_DELAY[[#This Row],[STOP]])*24</f>
        <v>0</v>
      </c>
      <c r="F2075" s="14" t="str" cm="1">
        <f t="array" ref="F2075">_xlfn.IFNA(_xlfn.IFS(CHPP_DELAY[[#This Row],[SCH MTN]]&lt;&gt;"","Scheduled",CHPP_DELAY[[#This Row],[UNSCH MTN]]&lt;&gt;"","Unscheduled"),"")</f>
        <v/>
      </c>
      <c r="G2075" s="26">
        <f>24*(DAY(EOMONTH(CHPP_DELAY[[#This Row],[DATE]],0)))</f>
        <v>744</v>
      </c>
      <c r="H2075" s="14">
        <v>0.85</v>
      </c>
      <c r="I2075" s="14">
        <v>0.9</v>
      </c>
      <c r="J2075" s="14"/>
      <c r="K2075" s="14" t="str">
        <f>CHPP_DELAY[[#This Row],[NOTE]]</f>
        <v/>
      </c>
      <c r="L2075" s="3"/>
      <c r="M2075" s="6"/>
      <c r="N2075" s="6"/>
      <c r="Q2075" s="11"/>
      <c r="AA2075" t="str" cm="1">
        <f t="array" ref="AA2075">_xlfn.IFS(AND(CHPP_DELAY[[#This Row],[Column1]]="",CHPP_DELAY[[#This Row],[Column2]]=""),"",CHPP_DELAY[[#This Row],[Column1]]&lt;&gt;"",CHPP_DELAY[[#This Row],[Column1]],CHPP_DELAY[[#This Row],[Column2]]&lt;&gt;"",CHPP_DELAY[[#This Row],[Column2]])</f>
        <v/>
      </c>
    </row>
    <row r="2076" spans="2:27" x14ac:dyDescent="0.25">
      <c r="B2076" s="7">
        <f>_xlfn.ISOWEEKNUM(CHPP_DELAY[[#This Row],[DATE]])</f>
        <v>52</v>
      </c>
      <c r="C2076" s="2" t="str">
        <f>UPPER(TEXT(MONTH(CHPP_DELAY[[#This Row],[DATE]])*29,"mmm"))</f>
        <v>JAN</v>
      </c>
      <c r="D2076" s="27">
        <f>YEAR(CHPP_DELAY[[#This Row],[DATE]])</f>
        <v>1900</v>
      </c>
      <c r="E2076" s="11">
        <f>(CHPP_DELAY[[#This Row],[START]]-CHPP_DELAY[[#This Row],[STOP]])*24</f>
        <v>0</v>
      </c>
      <c r="F2076" s="14" t="str" cm="1">
        <f t="array" ref="F2076">_xlfn.IFNA(_xlfn.IFS(CHPP_DELAY[[#This Row],[SCH MTN]]&lt;&gt;"","Scheduled",CHPP_DELAY[[#This Row],[UNSCH MTN]]&lt;&gt;"","Unscheduled"),"")</f>
        <v/>
      </c>
      <c r="G2076" s="26">
        <f>24*(DAY(EOMONTH(CHPP_DELAY[[#This Row],[DATE]],0)))</f>
        <v>744</v>
      </c>
      <c r="H2076" s="14">
        <v>0.85</v>
      </c>
      <c r="I2076" s="14">
        <v>0.9</v>
      </c>
      <c r="J2076" s="14"/>
      <c r="K2076" s="14" t="str">
        <f>CHPP_DELAY[[#This Row],[NOTE]]</f>
        <v/>
      </c>
      <c r="L2076" s="3"/>
      <c r="M2076" s="6"/>
      <c r="N2076" s="6"/>
      <c r="Q2076" s="11"/>
      <c r="AA2076" t="str" cm="1">
        <f t="array" ref="AA2076">_xlfn.IFS(AND(CHPP_DELAY[[#This Row],[Column1]]="",CHPP_DELAY[[#This Row],[Column2]]=""),"",CHPP_DELAY[[#This Row],[Column1]]&lt;&gt;"",CHPP_DELAY[[#This Row],[Column1]],CHPP_DELAY[[#This Row],[Column2]]&lt;&gt;"",CHPP_DELAY[[#This Row],[Column2]])</f>
        <v/>
      </c>
    </row>
    <row r="2077" spans="2:27" x14ac:dyDescent="0.25">
      <c r="B2077" s="7">
        <f>_xlfn.ISOWEEKNUM(CHPP_DELAY[[#This Row],[DATE]])</f>
        <v>52</v>
      </c>
      <c r="C2077" s="2" t="str">
        <f>UPPER(TEXT(MONTH(CHPP_DELAY[[#This Row],[DATE]])*29,"mmm"))</f>
        <v>JAN</v>
      </c>
      <c r="D2077" s="27">
        <f>YEAR(CHPP_DELAY[[#This Row],[DATE]])</f>
        <v>1900</v>
      </c>
      <c r="E2077" s="11">
        <f>(CHPP_DELAY[[#This Row],[START]]-CHPP_DELAY[[#This Row],[STOP]])*24</f>
        <v>0</v>
      </c>
      <c r="F2077" s="14" t="str" cm="1">
        <f t="array" ref="F2077">_xlfn.IFNA(_xlfn.IFS(CHPP_DELAY[[#This Row],[SCH MTN]]&lt;&gt;"","Scheduled",CHPP_DELAY[[#This Row],[UNSCH MTN]]&lt;&gt;"","Unscheduled"),"")</f>
        <v/>
      </c>
      <c r="G2077" s="26">
        <f>24*(DAY(EOMONTH(CHPP_DELAY[[#This Row],[DATE]],0)))</f>
        <v>744</v>
      </c>
      <c r="H2077" s="14">
        <v>0.85</v>
      </c>
      <c r="I2077" s="14">
        <v>0.9</v>
      </c>
      <c r="J2077" s="14"/>
      <c r="K2077" s="14" t="str">
        <f>CHPP_DELAY[[#This Row],[NOTE]]</f>
        <v/>
      </c>
      <c r="L2077" s="3"/>
      <c r="M2077" s="6"/>
      <c r="N2077" s="6"/>
      <c r="Q2077" s="11"/>
      <c r="AA2077" t="str" cm="1">
        <f t="array" ref="AA2077">_xlfn.IFS(AND(CHPP_DELAY[[#This Row],[Column1]]="",CHPP_DELAY[[#This Row],[Column2]]=""),"",CHPP_DELAY[[#This Row],[Column1]]&lt;&gt;"",CHPP_DELAY[[#This Row],[Column1]],CHPP_DELAY[[#This Row],[Column2]]&lt;&gt;"",CHPP_DELAY[[#This Row],[Column2]])</f>
        <v/>
      </c>
    </row>
    <row r="2078" spans="2:27" x14ac:dyDescent="0.25">
      <c r="B2078" s="7">
        <f>_xlfn.ISOWEEKNUM(CHPP_DELAY[[#This Row],[DATE]])</f>
        <v>52</v>
      </c>
      <c r="C2078" s="2" t="str">
        <f>UPPER(TEXT(MONTH(CHPP_DELAY[[#This Row],[DATE]])*29,"mmm"))</f>
        <v>JAN</v>
      </c>
      <c r="D2078" s="27">
        <f>YEAR(CHPP_DELAY[[#This Row],[DATE]])</f>
        <v>1900</v>
      </c>
      <c r="E2078" s="11">
        <f>(CHPP_DELAY[[#This Row],[START]]-CHPP_DELAY[[#This Row],[STOP]])*24</f>
        <v>0</v>
      </c>
      <c r="F2078" s="14" t="str" cm="1">
        <f t="array" ref="F2078">_xlfn.IFNA(_xlfn.IFS(CHPP_DELAY[[#This Row],[SCH MTN]]&lt;&gt;"","Scheduled",CHPP_DELAY[[#This Row],[UNSCH MTN]]&lt;&gt;"","Unscheduled"),"")</f>
        <v/>
      </c>
      <c r="G2078" s="26">
        <f>24*(DAY(EOMONTH(CHPP_DELAY[[#This Row],[DATE]],0)))</f>
        <v>744</v>
      </c>
      <c r="H2078" s="14">
        <v>0.85</v>
      </c>
      <c r="I2078" s="14">
        <v>0.9</v>
      </c>
      <c r="J2078" s="14"/>
      <c r="K2078" s="14" t="str">
        <f>CHPP_DELAY[[#This Row],[NOTE]]</f>
        <v/>
      </c>
      <c r="L2078" s="3"/>
      <c r="M2078" s="6"/>
      <c r="N2078" s="6"/>
      <c r="Q2078" s="11"/>
      <c r="AA2078" t="str" cm="1">
        <f t="array" ref="AA2078">_xlfn.IFS(AND(CHPP_DELAY[[#This Row],[Column1]]="",CHPP_DELAY[[#This Row],[Column2]]=""),"",CHPP_DELAY[[#This Row],[Column1]]&lt;&gt;"",CHPP_DELAY[[#This Row],[Column1]],CHPP_DELAY[[#This Row],[Column2]]&lt;&gt;"",CHPP_DELAY[[#This Row],[Column2]])</f>
        <v/>
      </c>
    </row>
    <row r="2079" spans="2:27" x14ac:dyDescent="0.25">
      <c r="B2079" s="7">
        <f>_xlfn.ISOWEEKNUM(CHPP_DELAY[[#This Row],[DATE]])</f>
        <v>52</v>
      </c>
      <c r="C2079" s="2" t="str">
        <f>UPPER(TEXT(MONTH(CHPP_DELAY[[#This Row],[DATE]])*29,"mmm"))</f>
        <v>JAN</v>
      </c>
      <c r="D2079" s="27">
        <f>YEAR(CHPP_DELAY[[#This Row],[DATE]])</f>
        <v>1900</v>
      </c>
      <c r="E2079" s="11">
        <f>(CHPP_DELAY[[#This Row],[START]]-CHPP_DELAY[[#This Row],[STOP]])*24</f>
        <v>0</v>
      </c>
      <c r="F2079" s="14" t="str" cm="1">
        <f t="array" ref="F2079">_xlfn.IFNA(_xlfn.IFS(CHPP_DELAY[[#This Row],[SCH MTN]]&lt;&gt;"","Scheduled",CHPP_DELAY[[#This Row],[UNSCH MTN]]&lt;&gt;"","Unscheduled"),"")</f>
        <v/>
      </c>
      <c r="G2079" s="26">
        <f>24*(DAY(EOMONTH(CHPP_DELAY[[#This Row],[DATE]],0)))</f>
        <v>744</v>
      </c>
      <c r="H2079" s="14">
        <v>0.85</v>
      </c>
      <c r="I2079" s="14">
        <v>0.9</v>
      </c>
      <c r="J2079" s="14"/>
      <c r="K2079" s="14" t="str">
        <f>CHPP_DELAY[[#This Row],[NOTE]]</f>
        <v/>
      </c>
      <c r="L2079" s="3"/>
      <c r="M2079" s="6"/>
      <c r="N2079" s="6"/>
      <c r="Q2079" s="11"/>
      <c r="AA2079" t="str" cm="1">
        <f t="array" ref="AA2079">_xlfn.IFS(AND(CHPP_DELAY[[#This Row],[Column1]]="",CHPP_DELAY[[#This Row],[Column2]]=""),"",CHPP_DELAY[[#This Row],[Column1]]&lt;&gt;"",CHPP_DELAY[[#This Row],[Column1]],CHPP_DELAY[[#This Row],[Column2]]&lt;&gt;"",CHPP_DELAY[[#This Row],[Column2]])</f>
        <v/>
      </c>
    </row>
    <row r="2080" spans="2:27" x14ac:dyDescent="0.25">
      <c r="B2080" s="7">
        <f>_xlfn.ISOWEEKNUM(CHPP_DELAY[[#This Row],[DATE]])</f>
        <v>52</v>
      </c>
      <c r="C2080" s="2" t="str">
        <f>UPPER(TEXT(MONTH(CHPP_DELAY[[#This Row],[DATE]])*29,"mmm"))</f>
        <v>JAN</v>
      </c>
      <c r="D2080" s="27">
        <f>YEAR(CHPP_DELAY[[#This Row],[DATE]])</f>
        <v>1900</v>
      </c>
      <c r="E2080" s="11">
        <f>(CHPP_DELAY[[#This Row],[START]]-CHPP_DELAY[[#This Row],[STOP]])*24</f>
        <v>0</v>
      </c>
      <c r="F2080" s="14" t="str" cm="1">
        <f t="array" ref="F2080">_xlfn.IFNA(_xlfn.IFS(CHPP_DELAY[[#This Row],[SCH MTN]]&lt;&gt;"","Scheduled",CHPP_DELAY[[#This Row],[UNSCH MTN]]&lt;&gt;"","Unscheduled"),"")</f>
        <v/>
      </c>
      <c r="G2080" s="26">
        <f>24*(DAY(EOMONTH(CHPP_DELAY[[#This Row],[DATE]],0)))</f>
        <v>744</v>
      </c>
      <c r="H2080" s="14">
        <v>0.85</v>
      </c>
      <c r="I2080" s="14">
        <v>0.9</v>
      </c>
      <c r="J2080" s="14"/>
      <c r="K2080" s="14" t="str">
        <f>CHPP_DELAY[[#This Row],[NOTE]]</f>
        <v/>
      </c>
      <c r="L2080" s="3"/>
      <c r="M2080" s="6"/>
      <c r="N2080" s="6"/>
      <c r="Q2080" s="11"/>
      <c r="AA2080" t="str" cm="1">
        <f t="array" ref="AA2080">_xlfn.IFS(AND(CHPP_DELAY[[#This Row],[Column1]]="",CHPP_DELAY[[#This Row],[Column2]]=""),"",CHPP_DELAY[[#This Row],[Column1]]&lt;&gt;"",CHPP_DELAY[[#This Row],[Column1]],CHPP_DELAY[[#This Row],[Column2]]&lt;&gt;"",CHPP_DELAY[[#This Row],[Column2]])</f>
        <v/>
      </c>
    </row>
    <row r="2081" spans="2:27" x14ac:dyDescent="0.25">
      <c r="B2081" s="7">
        <f>_xlfn.ISOWEEKNUM(CHPP_DELAY[[#This Row],[DATE]])</f>
        <v>52</v>
      </c>
      <c r="C2081" s="2" t="str">
        <f>UPPER(TEXT(MONTH(CHPP_DELAY[[#This Row],[DATE]])*29,"mmm"))</f>
        <v>JAN</v>
      </c>
      <c r="D2081" s="27">
        <f>YEAR(CHPP_DELAY[[#This Row],[DATE]])</f>
        <v>1900</v>
      </c>
      <c r="E2081" s="11">
        <f>(CHPP_DELAY[[#This Row],[START]]-CHPP_DELAY[[#This Row],[STOP]])*24</f>
        <v>0</v>
      </c>
      <c r="F2081" s="14" t="str" cm="1">
        <f t="array" ref="F2081">_xlfn.IFNA(_xlfn.IFS(CHPP_DELAY[[#This Row],[SCH MTN]]&lt;&gt;"","Scheduled",CHPP_DELAY[[#This Row],[UNSCH MTN]]&lt;&gt;"","Unscheduled"),"")</f>
        <v/>
      </c>
      <c r="G2081" s="26">
        <f>24*(DAY(EOMONTH(CHPP_DELAY[[#This Row],[DATE]],0)))</f>
        <v>744</v>
      </c>
      <c r="H2081" s="14">
        <v>0.85</v>
      </c>
      <c r="I2081" s="14">
        <v>0.9</v>
      </c>
      <c r="J2081" s="14"/>
      <c r="K2081" s="14" t="str">
        <f>CHPP_DELAY[[#This Row],[NOTE]]</f>
        <v/>
      </c>
      <c r="L2081" s="3"/>
      <c r="M2081" s="6"/>
      <c r="N2081" s="6"/>
      <c r="Q2081" s="11"/>
      <c r="AA2081" t="str" cm="1">
        <f t="array" ref="AA2081">_xlfn.IFS(AND(CHPP_DELAY[[#This Row],[Column1]]="",CHPP_DELAY[[#This Row],[Column2]]=""),"",CHPP_DELAY[[#This Row],[Column1]]&lt;&gt;"",CHPP_DELAY[[#This Row],[Column1]],CHPP_DELAY[[#This Row],[Column2]]&lt;&gt;"",CHPP_DELAY[[#This Row],[Column2]])</f>
        <v/>
      </c>
    </row>
    <row r="2082" spans="2:27" x14ac:dyDescent="0.25">
      <c r="B2082" s="7">
        <f>_xlfn.ISOWEEKNUM(CHPP_DELAY[[#This Row],[DATE]])</f>
        <v>52</v>
      </c>
      <c r="C2082" s="2" t="str">
        <f>UPPER(TEXT(MONTH(CHPP_DELAY[[#This Row],[DATE]])*29,"mmm"))</f>
        <v>JAN</v>
      </c>
      <c r="D2082" s="27">
        <f>YEAR(CHPP_DELAY[[#This Row],[DATE]])</f>
        <v>1900</v>
      </c>
      <c r="E2082" s="11">
        <f>(CHPP_DELAY[[#This Row],[START]]-CHPP_DELAY[[#This Row],[STOP]])*24</f>
        <v>0</v>
      </c>
      <c r="F2082" s="14" t="str" cm="1">
        <f t="array" ref="F2082">_xlfn.IFNA(_xlfn.IFS(CHPP_DELAY[[#This Row],[SCH MTN]]&lt;&gt;"","Scheduled",CHPP_DELAY[[#This Row],[UNSCH MTN]]&lt;&gt;"","Unscheduled"),"")</f>
        <v/>
      </c>
      <c r="G2082" s="26">
        <f>24*(DAY(EOMONTH(CHPP_DELAY[[#This Row],[DATE]],0)))</f>
        <v>744</v>
      </c>
      <c r="H2082" s="14">
        <v>0.85</v>
      </c>
      <c r="I2082" s="14">
        <v>0.9</v>
      </c>
      <c r="J2082" s="14"/>
      <c r="K2082" s="14" t="str">
        <f>CHPP_DELAY[[#This Row],[NOTE]]</f>
        <v/>
      </c>
      <c r="L2082" s="3"/>
      <c r="M2082" s="6"/>
      <c r="N2082" s="6"/>
      <c r="Q2082" s="11"/>
      <c r="AA2082" t="str" cm="1">
        <f t="array" ref="AA2082">_xlfn.IFS(AND(CHPP_DELAY[[#This Row],[Column1]]="",CHPP_DELAY[[#This Row],[Column2]]=""),"",CHPP_DELAY[[#This Row],[Column1]]&lt;&gt;"",CHPP_DELAY[[#This Row],[Column1]],CHPP_DELAY[[#This Row],[Column2]]&lt;&gt;"",CHPP_DELAY[[#This Row],[Column2]])</f>
        <v/>
      </c>
    </row>
    <row r="2083" spans="2:27" x14ac:dyDescent="0.25">
      <c r="B2083" s="7">
        <f>_xlfn.ISOWEEKNUM(CHPP_DELAY[[#This Row],[DATE]])</f>
        <v>52</v>
      </c>
      <c r="C2083" s="2" t="str">
        <f>UPPER(TEXT(MONTH(CHPP_DELAY[[#This Row],[DATE]])*29,"mmm"))</f>
        <v>JAN</v>
      </c>
      <c r="D2083" s="27">
        <f>YEAR(CHPP_DELAY[[#This Row],[DATE]])</f>
        <v>1900</v>
      </c>
      <c r="E2083" s="11">
        <f>(CHPP_DELAY[[#This Row],[START]]-CHPP_DELAY[[#This Row],[STOP]])*24</f>
        <v>0</v>
      </c>
      <c r="F2083" s="14" t="str" cm="1">
        <f t="array" ref="F2083">_xlfn.IFNA(_xlfn.IFS(CHPP_DELAY[[#This Row],[SCH MTN]]&lt;&gt;"","Scheduled",CHPP_DELAY[[#This Row],[UNSCH MTN]]&lt;&gt;"","Unscheduled"),"")</f>
        <v/>
      </c>
      <c r="G2083" s="26">
        <f>24*(DAY(EOMONTH(CHPP_DELAY[[#This Row],[DATE]],0)))</f>
        <v>744</v>
      </c>
      <c r="H2083" s="14">
        <v>0.85</v>
      </c>
      <c r="I2083" s="14">
        <v>0.9</v>
      </c>
      <c r="J2083" s="14"/>
      <c r="K2083" s="14" t="str">
        <f>CHPP_DELAY[[#This Row],[NOTE]]</f>
        <v/>
      </c>
      <c r="L2083" s="3"/>
      <c r="M2083" s="6"/>
      <c r="N2083" s="6"/>
      <c r="Q2083" s="11"/>
      <c r="AA2083" t="str" cm="1">
        <f t="array" ref="AA2083">_xlfn.IFS(AND(CHPP_DELAY[[#This Row],[Column1]]="",CHPP_DELAY[[#This Row],[Column2]]=""),"",CHPP_DELAY[[#This Row],[Column1]]&lt;&gt;"",CHPP_DELAY[[#This Row],[Column1]],CHPP_DELAY[[#This Row],[Column2]]&lt;&gt;"",CHPP_DELAY[[#This Row],[Column2]])</f>
        <v/>
      </c>
    </row>
    <row r="2084" spans="2:27" x14ac:dyDescent="0.25">
      <c r="B2084" s="7">
        <f>_xlfn.ISOWEEKNUM(CHPP_DELAY[[#This Row],[DATE]])</f>
        <v>52</v>
      </c>
      <c r="C2084" s="2" t="str">
        <f>UPPER(TEXT(MONTH(CHPP_DELAY[[#This Row],[DATE]])*29,"mmm"))</f>
        <v>JAN</v>
      </c>
      <c r="D2084" s="27">
        <f>YEAR(CHPP_DELAY[[#This Row],[DATE]])</f>
        <v>1900</v>
      </c>
      <c r="E2084" s="11">
        <f>(CHPP_DELAY[[#This Row],[START]]-CHPP_DELAY[[#This Row],[STOP]])*24</f>
        <v>0</v>
      </c>
      <c r="F2084" s="14" t="str" cm="1">
        <f t="array" ref="F2084">_xlfn.IFNA(_xlfn.IFS(CHPP_DELAY[[#This Row],[SCH MTN]]&lt;&gt;"","Scheduled",CHPP_DELAY[[#This Row],[UNSCH MTN]]&lt;&gt;"","Unscheduled"),"")</f>
        <v/>
      </c>
      <c r="G2084" s="26">
        <f>24*(DAY(EOMONTH(CHPP_DELAY[[#This Row],[DATE]],0)))</f>
        <v>744</v>
      </c>
      <c r="H2084" s="14">
        <v>0.85</v>
      </c>
      <c r="I2084" s="14">
        <v>0.9</v>
      </c>
      <c r="J2084" s="14"/>
      <c r="K2084" s="14" t="str">
        <f>CHPP_DELAY[[#This Row],[NOTE]]</f>
        <v/>
      </c>
      <c r="L2084" s="3"/>
      <c r="M2084" s="6"/>
      <c r="N2084" s="6"/>
      <c r="Q2084" s="11"/>
      <c r="AA2084" t="str" cm="1">
        <f t="array" ref="AA2084">_xlfn.IFS(AND(CHPP_DELAY[[#This Row],[Column1]]="",CHPP_DELAY[[#This Row],[Column2]]=""),"",CHPP_DELAY[[#This Row],[Column1]]&lt;&gt;"",CHPP_DELAY[[#This Row],[Column1]],CHPP_DELAY[[#This Row],[Column2]]&lt;&gt;"",CHPP_DELAY[[#This Row],[Column2]])</f>
        <v/>
      </c>
    </row>
    <row r="2085" spans="2:27" x14ac:dyDescent="0.25">
      <c r="B2085" s="7">
        <f>_xlfn.ISOWEEKNUM(CHPP_DELAY[[#This Row],[DATE]])</f>
        <v>52</v>
      </c>
      <c r="C2085" s="2" t="str">
        <f>UPPER(TEXT(MONTH(CHPP_DELAY[[#This Row],[DATE]])*29,"mmm"))</f>
        <v>JAN</v>
      </c>
      <c r="D2085" s="27">
        <f>YEAR(CHPP_DELAY[[#This Row],[DATE]])</f>
        <v>1900</v>
      </c>
      <c r="E2085" s="11">
        <f>(CHPP_DELAY[[#This Row],[START]]-CHPP_DELAY[[#This Row],[STOP]])*24</f>
        <v>0</v>
      </c>
      <c r="F2085" s="14" t="str" cm="1">
        <f t="array" ref="F2085">_xlfn.IFNA(_xlfn.IFS(CHPP_DELAY[[#This Row],[SCH MTN]]&lt;&gt;"","Scheduled",CHPP_DELAY[[#This Row],[UNSCH MTN]]&lt;&gt;"","Unscheduled"),"")</f>
        <v/>
      </c>
      <c r="G2085" s="26">
        <f>24*(DAY(EOMONTH(CHPP_DELAY[[#This Row],[DATE]],0)))</f>
        <v>744</v>
      </c>
      <c r="H2085" s="14">
        <v>0.85</v>
      </c>
      <c r="I2085" s="14">
        <v>0.9</v>
      </c>
      <c r="J2085" s="14"/>
      <c r="K2085" s="14" t="str">
        <f>CHPP_DELAY[[#This Row],[NOTE]]</f>
        <v/>
      </c>
      <c r="L2085" s="3"/>
      <c r="M2085" s="6"/>
      <c r="N2085" s="6"/>
      <c r="Q2085" s="11"/>
      <c r="AA2085" t="str" cm="1">
        <f t="array" ref="AA2085">_xlfn.IFS(AND(CHPP_DELAY[[#This Row],[Column1]]="",CHPP_DELAY[[#This Row],[Column2]]=""),"",CHPP_DELAY[[#This Row],[Column1]]&lt;&gt;"",CHPP_DELAY[[#This Row],[Column1]],CHPP_DELAY[[#This Row],[Column2]]&lt;&gt;"",CHPP_DELAY[[#This Row],[Column2]])</f>
        <v/>
      </c>
    </row>
    <row r="2086" spans="2:27" x14ac:dyDescent="0.25">
      <c r="B2086" s="7">
        <f>_xlfn.ISOWEEKNUM(CHPP_DELAY[[#This Row],[DATE]])</f>
        <v>52</v>
      </c>
      <c r="C2086" s="2" t="str">
        <f>UPPER(TEXT(MONTH(CHPP_DELAY[[#This Row],[DATE]])*29,"mmm"))</f>
        <v>JAN</v>
      </c>
      <c r="D2086" s="27">
        <f>YEAR(CHPP_DELAY[[#This Row],[DATE]])</f>
        <v>1900</v>
      </c>
      <c r="E2086" s="11">
        <f>(CHPP_DELAY[[#This Row],[START]]-CHPP_DELAY[[#This Row],[STOP]])*24</f>
        <v>0</v>
      </c>
      <c r="F2086" s="14" t="str" cm="1">
        <f t="array" ref="F2086">_xlfn.IFNA(_xlfn.IFS(CHPP_DELAY[[#This Row],[SCH MTN]]&lt;&gt;"","Scheduled",CHPP_DELAY[[#This Row],[UNSCH MTN]]&lt;&gt;"","Unscheduled"),"")</f>
        <v/>
      </c>
      <c r="G2086" s="26">
        <f>24*(DAY(EOMONTH(CHPP_DELAY[[#This Row],[DATE]],0)))</f>
        <v>744</v>
      </c>
      <c r="H2086" s="14">
        <v>0.85</v>
      </c>
      <c r="I2086" s="14">
        <v>0.9</v>
      </c>
      <c r="J2086" s="14"/>
      <c r="K2086" s="14" t="str">
        <f>CHPP_DELAY[[#This Row],[NOTE]]</f>
        <v/>
      </c>
      <c r="L2086" s="3"/>
      <c r="M2086" s="6"/>
      <c r="N2086" s="6"/>
      <c r="Q2086" s="11"/>
      <c r="AA2086" t="str" cm="1">
        <f t="array" ref="AA2086">_xlfn.IFS(AND(CHPP_DELAY[[#This Row],[Column1]]="",CHPP_DELAY[[#This Row],[Column2]]=""),"",CHPP_DELAY[[#This Row],[Column1]]&lt;&gt;"",CHPP_DELAY[[#This Row],[Column1]],CHPP_DELAY[[#This Row],[Column2]]&lt;&gt;"",CHPP_DELAY[[#This Row],[Column2]])</f>
        <v/>
      </c>
    </row>
    <row r="2087" spans="2:27" x14ac:dyDescent="0.25">
      <c r="B2087" s="7">
        <f>_xlfn.ISOWEEKNUM(CHPP_DELAY[[#This Row],[DATE]])</f>
        <v>52</v>
      </c>
      <c r="C2087" s="2" t="str">
        <f>UPPER(TEXT(MONTH(CHPP_DELAY[[#This Row],[DATE]])*29,"mmm"))</f>
        <v>JAN</v>
      </c>
      <c r="D2087" s="27">
        <f>YEAR(CHPP_DELAY[[#This Row],[DATE]])</f>
        <v>1900</v>
      </c>
      <c r="E2087" s="11">
        <f>(CHPP_DELAY[[#This Row],[START]]-CHPP_DELAY[[#This Row],[STOP]])*24</f>
        <v>0</v>
      </c>
      <c r="F2087" s="14" t="str" cm="1">
        <f t="array" ref="F2087">_xlfn.IFNA(_xlfn.IFS(CHPP_DELAY[[#This Row],[SCH MTN]]&lt;&gt;"","Scheduled",CHPP_DELAY[[#This Row],[UNSCH MTN]]&lt;&gt;"","Unscheduled"),"")</f>
        <v/>
      </c>
      <c r="G2087" s="26">
        <f>24*(DAY(EOMONTH(CHPP_DELAY[[#This Row],[DATE]],0)))</f>
        <v>744</v>
      </c>
      <c r="H2087" s="14">
        <v>0.85</v>
      </c>
      <c r="I2087" s="14">
        <v>0.9</v>
      </c>
      <c r="J2087" s="14"/>
      <c r="K2087" s="14" t="str">
        <f>CHPP_DELAY[[#This Row],[NOTE]]</f>
        <v/>
      </c>
      <c r="L2087" s="3"/>
      <c r="M2087" s="6"/>
      <c r="N2087" s="6"/>
      <c r="Q2087" s="11"/>
      <c r="AA2087" t="str" cm="1">
        <f t="array" ref="AA2087">_xlfn.IFS(AND(CHPP_DELAY[[#This Row],[Column1]]="",CHPP_DELAY[[#This Row],[Column2]]=""),"",CHPP_DELAY[[#This Row],[Column1]]&lt;&gt;"",CHPP_DELAY[[#This Row],[Column1]],CHPP_DELAY[[#This Row],[Column2]]&lt;&gt;"",CHPP_DELAY[[#This Row],[Column2]])</f>
        <v/>
      </c>
    </row>
    <row r="2088" spans="2:27" x14ac:dyDescent="0.25">
      <c r="B2088" s="7">
        <f>_xlfn.ISOWEEKNUM(CHPP_DELAY[[#This Row],[DATE]])</f>
        <v>52</v>
      </c>
      <c r="C2088" s="2" t="str">
        <f>UPPER(TEXT(MONTH(CHPP_DELAY[[#This Row],[DATE]])*29,"mmm"))</f>
        <v>JAN</v>
      </c>
      <c r="D2088" s="27">
        <f>YEAR(CHPP_DELAY[[#This Row],[DATE]])</f>
        <v>1900</v>
      </c>
      <c r="E2088" s="11">
        <f>(CHPP_DELAY[[#This Row],[START]]-CHPP_DELAY[[#This Row],[STOP]])*24</f>
        <v>0</v>
      </c>
      <c r="F2088" s="14" t="str" cm="1">
        <f t="array" ref="F2088">_xlfn.IFNA(_xlfn.IFS(CHPP_DELAY[[#This Row],[SCH MTN]]&lt;&gt;"","Scheduled",CHPP_DELAY[[#This Row],[UNSCH MTN]]&lt;&gt;"","Unscheduled"),"")</f>
        <v/>
      </c>
      <c r="G2088" s="26">
        <f>24*(DAY(EOMONTH(CHPP_DELAY[[#This Row],[DATE]],0)))</f>
        <v>744</v>
      </c>
      <c r="H2088" s="14">
        <v>0.85</v>
      </c>
      <c r="I2088" s="14">
        <v>0.9</v>
      </c>
      <c r="J2088" s="14"/>
      <c r="K2088" s="14" t="str">
        <f>CHPP_DELAY[[#This Row],[NOTE]]</f>
        <v/>
      </c>
      <c r="L2088" s="3"/>
      <c r="M2088" s="6"/>
      <c r="N2088" s="6"/>
      <c r="Q2088" s="11"/>
      <c r="AA2088" t="str" cm="1">
        <f t="array" ref="AA2088">_xlfn.IFS(AND(CHPP_DELAY[[#This Row],[Column1]]="",CHPP_DELAY[[#This Row],[Column2]]=""),"",CHPP_DELAY[[#This Row],[Column1]]&lt;&gt;"",CHPP_DELAY[[#This Row],[Column1]],CHPP_DELAY[[#This Row],[Column2]]&lt;&gt;"",CHPP_DELAY[[#This Row],[Column2]])</f>
        <v/>
      </c>
    </row>
    <row r="2089" spans="2:27" x14ac:dyDescent="0.25">
      <c r="B2089" s="7">
        <f>_xlfn.ISOWEEKNUM(CHPP_DELAY[[#This Row],[DATE]])</f>
        <v>52</v>
      </c>
      <c r="C2089" s="2" t="str">
        <f>UPPER(TEXT(MONTH(CHPP_DELAY[[#This Row],[DATE]])*29,"mmm"))</f>
        <v>JAN</v>
      </c>
      <c r="D2089" s="27">
        <f>YEAR(CHPP_DELAY[[#This Row],[DATE]])</f>
        <v>1900</v>
      </c>
      <c r="E2089" s="11">
        <f>(CHPP_DELAY[[#This Row],[START]]-CHPP_DELAY[[#This Row],[STOP]])*24</f>
        <v>0</v>
      </c>
      <c r="F2089" s="14" t="str" cm="1">
        <f t="array" ref="F2089">_xlfn.IFNA(_xlfn.IFS(CHPP_DELAY[[#This Row],[SCH MTN]]&lt;&gt;"","Scheduled",CHPP_DELAY[[#This Row],[UNSCH MTN]]&lt;&gt;"","Unscheduled"),"")</f>
        <v/>
      </c>
      <c r="G2089" s="26">
        <f>24*(DAY(EOMONTH(CHPP_DELAY[[#This Row],[DATE]],0)))</f>
        <v>744</v>
      </c>
      <c r="H2089" s="14">
        <v>0.85</v>
      </c>
      <c r="I2089" s="14">
        <v>0.9</v>
      </c>
      <c r="J2089" s="14"/>
      <c r="K2089" s="14" t="str">
        <f>CHPP_DELAY[[#This Row],[NOTE]]</f>
        <v/>
      </c>
      <c r="L2089" s="3"/>
      <c r="M2089" s="6"/>
      <c r="N2089" s="6"/>
      <c r="Q2089" s="11"/>
      <c r="AA2089" t="str" cm="1">
        <f t="array" ref="AA2089">_xlfn.IFS(AND(CHPP_DELAY[[#This Row],[Column1]]="",CHPP_DELAY[[#This Row],[Column2]]=""),"",CHPP_DELAY[[#This Row],[Column1]]&lt;&gt;"",CHPP_DELAY[[#This Row],[Column1]],CHPP_DELAY[[#This Row],[Column2]]&lt;&gt;"",CHPP_DELAY[[#This Row],[Column2]])</f>
        <v/>
      </c>
    </row>
    <row r="2090" spans="2:27" x14ac:dyDescent="0.25">
      <c r="B2090" s="7">
        <f>_xlfn.ISOWEEKNUM(CHPP_DELAY[[#This Row],[DATE]])</f>
        <v>52</v>
      </c>
      <c r="C2090" s="2" t="str">
        <f>UPPER(TEXT(MONTH(CHPP_DELAY[[#This Row],[DATE]])*29,"mmm"))</f>
        <v>JAN</v>
      </c>
      <c r="D2090" s="27">
        <f>YEAR(CHPP_DELAY[[#This Row],[DATE]])</f>
        <v>1900</v>
      </c>
      <c r="E2090" s="11">
        <f>(CHPP_DELAY[[#This Row],[START]]-CHPP_DELAY[[#This Row],[STOP]])*24</f>
        <v>0</v>
      </c>
      <c r="F2090" s="14" t="str" cm="1">
        <f t="array" ref="F2090">_xlfn.IFNA(_xlfn.IFS(CHPP_DELAY[[#This Row],[SCH MTN]]&lt;&gt;"","Scheduled",CHPP_DELAY[[#This Row],[UNSCH MTN]]&lt;&gt;"","Unscheduled"),"")</f>
        <v/>
      </c>
      <c r="G2090" s="26">
        <f>24*(DAY(EOMONTH(CHPP_DELAY[[#This Row],[DATE]],0)))</f>
        <v>744</v>
      </c>
      <c r="H2090" s="14">
        <v>0.85</v>
      </c>
      <c r="I2090" s="14">
        <v>0.9</v>
      </c>
      <c r="J2090" s="14"/>
      <c r="K2090" s="14" t="str">
        <f>CHPP_DELAY[[#This Row],[NOTE]]</f>
        <v/>
      </c>
      <c r="L2090" s="3"/>
      <c r="M2090" s="6"/>
      <c r="N2090" s="6"/>
      <c r="Q2090" s="11"/>
      <c r="AA2090" t="str" cm="1">
        <f t="array" ref="AA2090">_xlfn.IFS(AND(CHPP_DELAY[[#This Row],[Column1]]="",CHPP_DELAY[[#This Row],[Column2]]=""),"",CHPP_DELAY[[#This Row],[Column1]]&lt;&gt;"",CHPP_DELAY[[#This Row],[Column1]],CHPP_DELAY[[#This Row],[Column2]]&lt;&gt;"",CHPP_DELAY[[#This Row],[Column2]])</f>
        <v/>
      </c>
    </row>
    <row r="2091" spans="2:27" x14ac:dyDescent="0.25">
      <c r="B2091" s="7">
        <f>_xlfn.ISOWEEKNUM(CHPP_DELAY[[#This Row],[DATE]])</f>
        <v>52</v>
      </c>
      <c r="C2091" s="2" t="str">
        <f>UPPER(TEXT(MONTH(CHPP_DELAY[[#This Row],[DATE]])*29,"mmm"))</f>
        <v>JAN</v>
      </c>
      <c r="D2091" s="27">
        <f>YEAR(CHPP_DELAY[[#This Row],[DATE]])</f>
        <v>1900</v>
      </c>
      <c r="E2091" s="11">
        <f>(CHPP_DELAY[[#This Row],[START]]-CHPP_DELAY[[#This Row],[STOP]])*24</f>
        <v>0</v>
      </c>
      <c r="F2091" s="14" t="str" cm="1">
        <f t="array" ref="F2091">_xlfn.IFNA(_xlfn.IFS(CHPP_DELAY[[#This Row],[SCH MTN]]&lt;&gt;"","Scheduled",CHPP_DELAY[[#This Row],[UNSCH MTN]]&lt;&gt;"","Unscheduled"),"")</f>
        <v/>
      </c>
      <c r="G2091" s="26">
        <f>24*(DAY(EOMONTH(CHPP_DELAY[[#This Row],[DATE]],0)))</f>
        <v>744</v>
      </c>
      <c r="H2091" s="14">
        <v>0.85</v>
      </c>
      <c r="I2091" s="14">
        <v>0.9</v>
      </c>
      <c r="J2091" s="14"/>
      <c r="K2091" s="14" t="str">
        <f>CHPP_DELAY[[#This Row],[NOTE]]</f>
        <v/>
      </c>
      <c r="L2091" s="3"/>
      <c r="M2091" s="6"/>
      <c r="N2091" s="6"/>
      <c r="Q2091" s="11"/>
      <c r="AA2091" t="str" cm="1">
        <f t="array" ref="AA2091">_xlfn.IFS(AND(CHPP_DELAY[[#This Row],[Column1]]="",CHPP_DELAY[[#This Row],[Column2]]=""),"",CHPP_DELAY[[#This Row],[Column1]]&lt;&gt;"",CHPP_DELAY[[#This Row],[Column1]],CHPP_DELAY[[#This Row],[Column2]]&lt;&gt;"",CHPP_DELAY[[#This Row],[Column2]])</f>
        <v/>
      </c>
    </row>
    <row r="2092" spans="2:27" x14ac:dyDescent="0.25">
      <c r="B2092" s="7">
        <f>_xlfn.ISOWEEKNUM(CHPP_DELAY[[#This Row],[DATE]])</f>
        <v>52</v>
      </c>
      <c r="C2092" s="2" t="str">
        <f>UPPER(TEXT(MONTH(CHPP_DELAY[[#This Row],[DATE]])*29,"mmm"))</f>
        <v>JAN</v>
      </c>
      <c r="D2092" s="27">
        <f>YEAR(CHPP_DELAY[[#This Row],[DATE]])</f>
        <v>1900</v>
      </c>
      <c r="E2092" s="11">
        <f>(CHPP_DELAY[[#This Row],[START]]-CHPP_DELAY[[#This Row],[STOP]])*24</f>
        <v>0</v>
      </c>
      <c r="F2092" s="14" t="str" cm="1">
        <f t="array" ref="F2092">_xlfn.IFNA(_xlfn.IFS(CHPP_DELAY[[#This Row],[SCH MTN]]&lt;&gt;"","Scheduled",CHPP_DELAY[[#This Row],[UNSCH MTN]]&lt;&gt;"","Unscheduled"),"")</f>
        <v/>
      </c>
      <c r="G2092" s="26">
        <f>24*(DAY(EOMONTH(CHPP_DELAY[[#This Row],[DATE]],0)))</f>
        <v>744</v>
      </c>
      <c r="H2092" s="14">
        <v>0.85</v>
      </c>
      <c r="I2092" s="14">
        <v>0.9</v>
      </c>
      <c r="J2092" s="14"/>
      <c r="K2092" s="14" t="str">
        <f>CHPP_DELAY[[#This Row],[NOTE]]</f>
        <v/>
      </c>
      <c r="L2092" s="3"/>
      <c r="M2092" s="6"/>
      <c r="N2092" s="6"/>
      <c r="Q2092" s="11"/>
      <c r="AA2092" t="str" cm="1">
        <f t="array" ref="AA2092">_xlfn.IFS(AND(CHPP_DELAY[[#This Row],[Column1]]="",CHPP_DELAY[[#This Row],[Column2]]=""),"",CHPP_DELAY[[#This Row],[Column1]]&lt;&gt;"",CHPP_DELAY[[#This Row],[Column1]],CHPP_DELAY[[#This Row],[Column2]]&lt;&gt;"",CHPP_DELAY[[#This Row],[Column2]])</f>
        <v/>
      </c>
    </row>
    <row r="2093" spans="2:27" x14ac:dyDescent="0.25">
      <c r="B2093" s="7">
        <f>_xlfn.ISOWEEKNUM(CHPP_DELAY[[#This Row],[DATE]])</f>
        <v>52</v>
      </c>
      <c r="C2093" s="2" t="str">
        <f>UPPER(TEXT(MONTH(CHPP_DELAY[[#This Row],[DATE]])*29,"mmm"))</f>
        <v>JAN</v>
      </c>
      <c r="D2093" s="27">
        <f>YEAR(CHPP_DELAY[[#This Row],[DATE]])</f>
        <v>1900</v>
      </c>
      <c r="E2093" s="11">
        <f>(CHPP_DELAY[[#This Row],[START]]-CHPP_DELAY[[#This Row],[STOP]])*24</f>
        <v>0</v>
      </c>
      <c r="F2093" s="14" t="str" cm="1">
        <f t="array" ref="F2093">_xlfn.IFNA(_xlfn.IFS(CHPP_DELAY[[#This Row],[SCH MTN]]&lt;&gt;"","Scheduled",CHPP_DELAY[[#This Row],[UNSCH MTN]]&lt;&gt;"","Unscheduled"),"")</f>
        <v/>
      </c>
      <c r="G2093" s="26">
        <f>24*(DAY(EOMONTH(CHPP_DELAY[[#This Row],[DATE]],0)))</f>
        <v>744</v>
      </c>
      <c r="H2093" s="14">
        <v>0.85</v>
      </c>
      <c r="I2093" s="14">
        <v>0.9</v>
      </c>
      <c r="J2093" s="14"/>
      <c r="K2093" s="14" t="str">
        <f>CHPP_DELAY[[#This Row],[NOTE]]</f>
        <v/>
      </c>
      <c r="L2093" s="3"/>
      <c r="M2093" s="6"/>
      <c r="N2093" s="6"/>
      <c r="Q2093" s="11"/>
      <c r="AA2093" t="str" cm="1">
        <f t="array" ref="AA2093">_xlfn.IFS(AND(CHPP_DELAY[[#This Row],[Column1]]="",CHPP_DELAY[[#This Row],[Column2]]=""),"",CHPP_DELAY[[#This Row],[Column1]]&lt;&gt;"",CHPP_DELAY[[#This Row],[Column1]],CHPP_DELAY[[#This Row],[Column2]]&lt;&gt;"",CHPP_DELAY[[#This Row],[Column2]])</f>
        <v/>
      </c>
    </row>
    <row r="2094" spans="2:27" x14ac:dyDescent="0.25">
      <c r="B2094" s="7">
        <f>_xlfn.ISOWEEKNUM(CHPP_DELAY[[#This Row],[DATE]])</f>
        <v>52</v>
      </c>
      <c r="C2094" s="2" t="str">
        <f>UPPER(TEXT(MONTH(CHPP_DELAY[[#This Row],[DATE]])*29,"mmm"))</f>
        <v>JAN</v>
      </c>
      <c r="D2094" s="27">
        <f>YEAR(CHPP_DELAY[[#This Row],[DATE]])</f>
        <v>1900</v>
      </c>
      <c r="E2094" s="11">
        <f>(CHPP_DELAY[[#This Row],[START]]-CHPP_DELAY[[#This Row],[STOP]])*24</f>
        <v>0</v>
      </c>
      <c r="F2094" s="14" t="str" cm="1">
        <f t="array" ref="F2094">_xlfn.IFNA(_xlfn.IFS(CHPP_DELAY[[#This Row],[SCH MTN]]&lt;&gt;"","Scheduled",CHPP_DELAY[[#This Row],[UNSCH MTN]]&lt;&gt;"","Unscheduled"),"")</f>
        <v/>
      </c>
      <c r="G2094" s="26">
        <f>24*(DAY(EOMONTH(CHPP_DELAY[[#This Row],[DATE]],0)))</f>
        <v>744</v>
      </c>
      <c r="H2094" s="14">
        <v>0.85</v>
      </c>
      <c r="I2094" s="14">
        <v>0.9</v>
      </c>
      <c r="J2094" s="14"/>
      <c r="K2094" s="14" t="str">
        <f>CHPP_DELAY[[#This Row],[NOTE]]</f>
        <v/>
      </c>
      <c r="L2094" s="3"/>
      <c r="M2094" s="6"/>
      <c r="N2094" s="6"/>
      <c r="Q2094" s="11"/>
      <c r="AA2094" t="str" cm="1">
        <f t="array" ref="AA2094">_xlfn.IFS(AND(CHPP_DELAY[[#This Row],[Column1]]="",CHPP_DELAY[[#This Row],[Column2]]=""),"",CHPP_DELAY[[#This Row],[Column1]]&lt;&gt;"",CHPP_DELAY[[#This Row],[Column1]],CHPP_DELAY[[#This Row],[Column2]]&lt;&gt;"",CHPP_DELAY[[#This Row],[Column2]])</f>
        <v/>
      </c>
    </row>
    <row r="2095" spans="2:27" x14ac:dyDescent="0.25">
      <c r="B2095" s="7">
        <f>_xlfn.ISOWEEKNUM(CHPP_DELAY[[#This Row],[DATE]])</f>
        <v>52</v>
      </c>
      <c r="C2095" s="2" t="str">
        <f>UPPER(TEXT(MONTH(CHPP_DELAY[[#This Row],[DATE]])*29,"mmm"))</f>
        <v>JAN</v>
      </c>
      <c r="D2095" s="27">
        <f>YEAR(CHPP_DELAY[[#This Row],[DATE]])</f>
        <v>1900</v>
      </c>
      <c r="E2095" s="11">
        <f>(CHPP_DELAY[[#This Row],[START]]-CHPP_DELAY[[#This Row],[STOP]])*24</f>
        <v>0</v>
      </c>
      <c r="F2095" s="14" t="str" cm="1">
        <f t="array" ref="F2095">_xlfn.IFNA(_xlfn.IFS(CHPP_DELAY[[#This Row],[SCH MTN]]&lt;&gt;"","Scheduled",CHPP_DELAY[[#This Row],[UNSCH MTN]]&lt;&gt;"","Unscheduled"),"")</f>
        <v/>
      </c>
      <c r="G2095" s="26">
        <f>24*(DAY(EOMONTH(CHPP_DELAY[[#This Row],[DATE]],0)))</f>
        <v>744</v>
      </c>
      <c r="H2095" s="14">
        <v>0.85</v>
      </c>
      <c r="I2095" s="14">
        <v>0.9</v>
      </c>
      <c r="J2095" s="14"/>
      <c r="K2095" s="14" t="str">
        <f>CHPP_DELAY[[#This Row],[NOTE]]</f>
        <v/>
      </c>
      <c r="L2095" s="3"/>
      <c r="M2095" s="6"/>
      <c r="N2095" s="6"/>
      <c r="Q2095" s="11"/>
      <c r="AA2095" t="str" cm="1">
        <f t="array" ref="AA2095">_xlfn.IFS(AND(CHPP_DELAY[[#This Row],[Column1]]="",CHPP_DELAY[[#This Row],[Column2]]=""),"",CHPP_DELAY[[#This Row],[Column1]]&lt;&gt;"",CHPP_DELAY[[#This Row],[Column1]],CHPP_DELAY[[#This Row],[Column2]]&lt;&gt;"",CHPP_DELAY[[#This Row],[Column2]])</f>
        <v/>
      </c>
    </row>
    <row r="2096" spans="2:27" x14ac:dyDescent="0.25">
      <c r="B2096" s="7">
        <f>_xlfn.ISOWEEKNUM(CHPP_DELAY[[#This Row],[DATE]])</f>
        <v>52</v>
      </c>
      <c r="C2096" s="2" t="str">
        <f>UPPER(TEXT(MONTH(CHPP_DELAY[[#This Row],[DATE]])*29,"mmm"))</f>
        <v>JAN</v>
      </c>
      <c r="D2096" s="27">
        <f>YEAR(CHPP_DELAY[[#This Row],[DATE]])</f>
        <v>1900</v>
      </c>
      <c r="E2096" s="11">
        <f>(CHPP_DELAY[[#This Row],[START]]-CHPP_DELAY[[#This Row],[STOP]])*24</f>
        <v>0</v>
      </c>
      <c r="F2096" s="14" t="str" cm="1">
        <f t="array" ref="F2096">_xlfn.IFNA(_xlfn.IFS(CHPP_DELAY[[#This Row],[SCH MTN]]&lt;&gt;"","Scheduled",CHPP_DELAY[[#This Row],[UNSCH MTN]]&lt;&gt;"","Unscheduled"),"")</f>
        <v/>
      </c>
      <c r="G2096" s="26">
        <f>24*(DAY(EOMONTH(CHPP_DELAY[[#This Row],[DATE]],0)))</f>
        <v>744</v>
      </c>
      <c r="H2096" s="14">
        <v>0.85</v>
      </c>
      <c r="I2096" s="14">
        <v>0.9</v>
      </c>
      <c r="J2096" s="14"/>
      <c r="K2096" s="14" t="str">
        <f>CHPP_DELAY[[#This Row],[NOTE]]</f>
        <v/>
      </c>
      <c r="L2096" s="3"/>
      <c r="M2096" s="6"/>
      <c r="N2096" s="6"/>
      <c r="Q2096" s="11"/>
      <c r="AA2096" t="str" cm="1">
        <f t="array" ref="AA2096">_xlfn.IFS(AND(CHPP_DELAY[[#This Row],[Column1]]="",CHPP_DELAY[[#This Row],[Column2]]=""),"",CHPP_DELAY[[#This Row],[Column1]]&lt;&gt;"",CHPP_DELAY[[#This Row],[Column1]],CHPP_DELAY[[#This Row],[Column2]]&lt;&gt;"",CHPP_DELAY[[#This Row],[Column2]])</f>
        <v/>
      </c>
    </row>
    <row r="2097" spans="2:27" x14ac:dyDescent="0.25">
      <c r="B2097" s="7">
        <f>_xlfn.ISOWEEKNUM(CHPP_DELAY[[#This Row],[DATE]])</f>
        <v>52</v>
      </c>
      <c r="C2097" s="2" t="str">
        <f>UPPER(TEXT(MONTH(CHPP_DELAY[[#This Row],[DATE]])*29,"mmm"))</f>
        <v>JAN</v>
      </c>
      <c r="D2097" s="27">
        <f>YEAR(CHPP_DELAY[[#This Row],[DATE]])</f>
        <v>1900</v>
      </c>
      <c r="E2097" s="11">
        <f>(CHPP_DELAY[[#This Row],[START]]-CHPP_DELAY[[#This Row],[STOP]])*24</f>
        <v>0</v>
      </c>
      <c r="F2097" s="14" t="str" cm="1">
        <f t="array" ref="F2097">_xlfn.IFNA(_xlfn.IFS(CHPP_DELAY[[#This Row],[SCH MTN]]&lt;&gt;"","Scheduled",CHPP_DELAY[[#This Row],[UNSCH MTN]]&lt;&gt;"","Unscheduled"),"")</f>
        <v/>
      </c>
      <c r="G2097" s="26">
        <f>24*(DAY(EOMONTH(CHPP_DELAY[[#This Row],[DATE]],0)))</f>
        <v>744</v>
      </c>
      <c r="H2097" s="14">
        <v>0.85</v>
      </c>
      <c r="I2097" s="14">
        <v>0.9</v>
      </c>
      <c r="J2097" s="14"/>
      <c r="K2097" s="14" t="str">
        <f>CHPP_DELAY[[#This Row],[NOTE]]</f>
        <v/>
      </c>
      <c r="L2097" s="3"/>
      <c r="M2097" s="6"/>
      <c r="N2097" s="6"/>
      <c r="Q2097" s="11"/>
      <c r="AA2097" t="str" cm="1">
        <f t="array" ref="AA2097">_xlfn.IFS(AND(CHPP_DELAY[[#This Row],[Column1]]="",CHPP_DELAY[[#This Row],[Column2]]=""),"",CHPP_DELAY[[#This Row],[Column1]]&lt;&gt;"",CHPP_DELAY[[#This Row],[Column1]],CHPP_DELAY[[#This Row],[Column2]]&lt;&gt;"",CHPP_DELAY[[#This Row],[Column2]])</f>
        <v/>
      </c>
    </row>
    <row r="2098" spans="2:27" x14ac:dyDescent="0.25">
      <c r="B2098" s="7">
        <f>_xlfn.ISOWEEKNUM(CHPP_DELAY[[#This Row],[DATE]])</f>
        <v>52</v>
      </c>
      <c r="C2098" s="2" t="str">
        <f>UPPER(TEXT(MONTH(CHPP_DELAY[[#This Row],[DATE]])*29,"mmm"))</f>
        <v>JAN</v>
      </c>
      <c r="D2098" s="27">
        <f>YEAR(CHPP_DELAY[[#This Row],[DATE]])</f>
        <v>1900</v>
      </c>
      <c r="E2098" s="11">
        <f>(CHPP_DELAY[[#This Row],[START]]-CHPP_DELAY[[#This Row],[STOP]])*24</f>
        <v>0</v>
      </c>
      <c r="F2098" s="14" t="str" cm="1">
        <f t="array" ref="F2098">_xlfn.IFNA(_xlfn.IFS(CHPP_DELAY[[#This Row],[SCH MTN]]&lt;&gt;"","Scheduled",CHPP_DELAY[[#This Row],[UNSCH MTN]]&lt;&gt;"","Unscheduled"),"")</f>
        <v/>
      </c>
      <c r="G2098" s="26">
        <f>24*(DAY(EOMONTH(CHPP_DELAY[[#This Row],[DATE]],0)))</f>
        <v>744</v>
      </c>
      <c r="H2098" s="14">
        <v>0.85</v>
      </c>
      <c r="I2098" s="14">
        <v>0.9</v>
      </c>
      <c r="J2098" s="14"/>
      <c r="K2098" s="14" t="str">
        <f>CHPP_DELAY[[#This Row],[NOTE]]</f>
        <v/>
      </c>
      <c r="L2098" s="3"/>
      <c r="M2098" s="6"/>
      <c r="N2098" s="6"/>
      <c r="Q2098" s="11"/>
      <c r="AA2098" t="str" cm="1">
        <f t="array" ref="AA2098">_xlfn.IFS(AND(CHPP_DELAY[[#This Row],[Column1]]="",CHPP_DELAY[[#This Row],[Column2]]=""),"",CHPP_DELAY[[#This Row],[Column1]]&lt;&gt;"",CHPP_DELAY[[#This Row],[Column1]],CHPP_DELAY[[#This Row],[Column2]]&lt;&gt;"",CHPP_DELAY[[#This Row],[Column2]])</f>
        <v/>
      </c>
    </row>
    <row r="2099" spans="2:27" x14ac:dyDescent="0.25">
      <c r="B2099" s="7">
        <f>_xlfn.ISOWEEKNUM(CHPP_DELAY[[#This Row],[DATE]])</f>
        <v>52</v>
      </c>
      <c r="C2099" s="2" t="str">
        <f>UPPER(TEXT(MONTH(CHPP_DELAY[[#This Row],[DATE]])*29,"mmm"))</f>
        <v>JAN</v>
      </c>
      <c r="D2099" s="27">
        <f>YEAR(CHPP_DELAY[[#This Row],[DATE]])</f>
        <v>1900</v>
      </c>
      <c r="E2099" s="11">
        <f>(CHPP_DELAY[[#This Row],[START]]-CHPP_DELAY[[#This Row],[STOP]])*24</f>
        <v>0</v>
      </c>
      <c r="F2099" s="14" t="str" cm="1">
        <f t="array" ref="F2099">_xlfn.IFNA(_xlfn.IFS(CHPP_DELAY[[#This Row],[SCH MTN]]&lt;&gt;"","Scheduled",CHPP_DELAY[[#This Row],[UNSCH MTN]]&lt;&gt;"","Unscheduled"),"")</f>
        <v/>
      </c>
      <c r="G2099" s="26">
        <f>24*(DAY(EOMONTH(CHPP_DELAY[[#This Row],[DATE]],0)))</f>
        <v>744</v>
      </c>
      <c r="H2099" s="14">
        <v>0.85</v>
      </c>
      <c r="I2099" s="14">
        <v>0.9</v>
      </c>
      <c r="J2099" s="14"/>
      <c r="K2099" s="14" t="str">
        <f>CHPP_DELAY[[#This Row],[NOTE]]</f>
        <v/>
      </c>
      <c r="L2099" s="3"/>
      <c r="M2099" s="6"/>
      <c r="N2099" s="6"/>
      <c r="Q2099" s="11"/>
      <c r="AA2099" t="str" cm="1">
        <f t="array" ref="AA2099">_xlfn.IFS(AND(CHPP_DELAY[[#This Row],[Column1]]="",CHPP_DELAY[[#This Row],[Column2]]=""),"",CHPP_DELAY[[#This Row],[Column1]]&lt;&gt;"",CHPP_DELAY[[#This Row],[Column1]],CHPP_DELAY[[#This Row],[Column2]]&lt;&gt;"",CHPP_DELAY[[#This Row],[Column2]])</f>
        <v/>
      </c>
    </row>
    <row r="2100" spans="2:27" x14ac:dyDescent="0.25">
      <c r="B2100" s="7">
        <f>_xlfn.ISOWEEKNUM(CHPP_DELAY[[#This Row],[DATE]])</f>
        <v>52</v>
      </c>
      <c r="C2100" s="2" t="str">
        <f>UPPER(TEXT(MONTH(CHPP_DELAY[[#This Row],[DATE]])*29,"mmm"))</f>
        <v>JAN</v>
      </c>
      <c r="D2100" s="27">
        <f>YEAR(CHPP_DELAY[[#This Row],[DATE]])</f>
        <v>1900</v>
      </c>
      <c r="E2100" s="11">
        <f>(CHPP_DELAY[[#This Row],[START]]-CHPP_DELAY[[#This Row],[STOP]])*24</f>
        <v>0</v>
      </c>
      <c r="F2100" s="14" t="str" cm="1">
        <f t="array" ref="F2100">_xlfn.IFNA(_xlfn.IFS(CHPP_DELAY[[#This Row],[SCH MTN]]&lt;&gt;"","Scheduled",CHPP_DELAY[[#This Row],[UNSCH MTN]]&lt;&gt;"","Unscheduled"),"")</f>
        <v/>
      </c>
      <c r="G2100" s="26">
        <f>24*(DAY(EOMONTH(CHPP_DELAY[[#This Row],[DATE]],0)))</f>
        <v>744</v>
      </c>
      <c r="H2100" s="14">
        <v>0.85</v>
      </c>
      <c r="I2100" s="14">
        <v>0.9</v>
      </c>
      <c r="J2100" s="14"/>
      <c r="K2100" s="14" t="str">
        <f>CHPP_DELAY[[#This Row],[NOTE]]</f>
        <v/>
      </c>
      <c r="L2100" s="3"/>
      <c r="M2100" s="6"/>
      <c r="N2100" s="6"/>
      <c r="Q2100" s="11"/>
      <c r="AA2100" t="str" cm="1">
        <f t="array" ref="AA2100">_xlfn.IFS(AND(CHPP_DELAY[[#This Row],[Column1]]="",CHPP_DELAY[[#This Row],[Column2]]=""),"",CHPP_DELAY[[#This Row],[Column1]]&lt;&gt;"",CHPP_DELAY[[#This Row],[Column1]],CHPP_DELAY[[#This Row],[Column2]]&lt;&gt;"",CHPP_DELAY[[#This Row],[Column2]])</f>
        <v/>
      </c>
    </row>
    <row r="2101" spans="2:27" x14ac:dyDescent="0.25">
      <c r="B2101" s="7">
        <f>_xlfn.ISOWEEKNUM(CHPP_DELAY[[#This Row],[DATE]])</f>
        <v>52</v>
      </c>
      <c r="C2101" s="2" t="str">
        <f>UPPER(TEXT(MONTH(CHPP_DELAY[[#This Row],[DATE]])*29,"mmm"))</f>
        <v>JAN</v>
      </c>
      <c r="D2101" s="27">
        <f>YEAR(CHPP_DELAY[[#This Row],[DATE]])</f>
        <v>1900</v>
      </c>
      <c r="E2101" s="11">
        <f>(CHPP_DELAY[[#This Row],[START]]-CHPP_DELAY[[#This Row],[STOP]])*24</f>
        <v>0</v>
      </c>
      <c r="F2101" s="14" t="str" cm="1">
        <f t="array" ref="F2101">_xlfn.IFNA(_xlfn.IFS(CHPP_DELAY[[#This Row],[SCH MTN]]&lt;&gt;"","Scheduled",CHPP_DELAY[[#This Row],[UNSCH MTN]]&lt;&gt;"","Unscheduled"),"")</f>
        <v/>
      </c>
      <c r="G2101" s="26">
        <f>24*(DAY(EOMONTH(CHPP_DELAY[[#This Row],[DATE]],0)))</f>
        <v>744</v>
      </c>
      <c r="H2101" s="14">
        <v>0.85</v>
      </c>
      <c r="I2101" s="14">
        <v>0.9</v>
      </c>
      <c r="J2101" s="14"/>
      <c r="K2101" s="14" t="str">
        <f>CHPP_DELAY[[#This Row],[NOTE]]</f>
        <v/>
      </c>
      <c r="L2101" s="3"/>
      <c r="M2101" s="6"/>
      <c r="N2101" s="6"/>
      <c r="Q2101" s="11"/>
      <c r="AA2101" t="str" cm="1">
        <f t="array" ref="AA2101">_xlfn.IFS(AND(CHPP_DELAY[[#This Row],[Column1]]="",CHPP_DELAY[[#This Row],[Column2]]=""),"",CHPP_DELAY[[#This Row],[Column1]]&lt;&gt;"",CHPP_DELAY[[#This Row],[Column1]],CHPP_DELAY[[#This Row],[Column2]]&lt;&gt;"",CHPP_DELAY[[#This Row],[Column2]])</f>
        <v/>
      </c>
    </row>
    <row r="2102" spans="2:27" x14ac:dyDescent="0.25">
      <c r="B2102" s="7">
        <f>_xlfn.ISOWEEKNUM(CHPP_DELAY[[#This Row],[DATE]])</f>
        <v>52</v>
      </c>
      <c r="C2102" s="2" t="str">
        <f>UPPER(TEXT(MONTH(CHPP_DELAY[[#This Row],[DATE]])*29,"mmm"))</f>
        <v>JAN</v>
      </c>
      <c r="D2102" s="27">
        <f>YEAR(CHPP_DELAY[[#This Row],[DATE]])</f>
        <v>1900</v>
      </c>
      <c r="E2102" s="11">
        <f>(CHPP_DELAY[[#This Row],[START]]-CHPP_DELAY[[#This Row],[STOP]])*24</f>
        <v>0</v>
      </c>
      <c r="F2102" s="14" t="str" cm="1">
        <f t="array" ref="F2102">_xlfn.IFNA(_xlfn.IFS(CHPP_DELAY[[#This Row],[SCH MTN]]&lt;&gt;"","Scheduled",CHPP_DELAY[[#This Row],[UNSCH MTN]]&lt;&gt;"","Unscheduled"),"")</f>
        <v/>
      </c>
      <c r="G2102" s="26">
        <f>24*(DAY(EOMONTH(CHPP_DELAY[[#This Row],[DATE]],0)))</f>
        <v>744</v>
      </c>
      <c r="H2102" s="14">
        <v>0.85</v>
      </c>
      <c r="I2102" s="14">
        <v>0.9</v>
      </c>
      <c r="J2102" s="14"/>
      <c r="K2102" s="14" t="str">
        <f>CHPP_DELAY[[#This Row],[NOTE]]</f>
        <v/>
      </c>
      <c r="L2102" s="3"/>
      <c r="M2102" s="6"/>
      <c r="N2102" s="6"/>
      <c r="Q2102" s="11"/>
      <c r="AA2102" t="str" cm="1">
        <f t="array" ref="AA2102">_xlfn.IFS(AND(CHPP_DELAY[[#This Row],[Column1]]="",CHPP_DELAY[[#This Row],[Column2]]=""),"",CHPP_DELAY[[#This Row],[Column1]]&lt;&gt;"",CHPP_DELAY[[#This Row],[Column1]],CHPP_DELAY[[#This Row],[Column2]]&lt;&gt;"",CHPP_DELAY[[#This Row],[Column2]])</f>
        <v/>
      </c>
    </row>
    <row r="2103" spans="2:27" x14ac:dyDescent="0.25">
      <c r="B2103" s="7">
        <f>_xlfn.ISOWEEKNUM(CHPP_DELAY[[#This Row],[DATE]])</f>
        <v>52</v>
      </c>
      <c r="C2103" s="2" t="str">
        <f>UPPER(TEXT(MONTH(CHPP_DELAY[[#This Row],[DATE]])*29,"mmm"))</f>
        <v>JAN</v>
      </c>
      <c r="D2103" s="27">
        <f>YEAR(CHPP_DELAY[[#This Row],[DATE]])</f>
        <v>1900</v>
      </c>
      <c r="E2103" s="11">
        <f>(CHPP_DELAY[[#This Row],[START]]-CHPP_DELAY[[#This Row],[STOP]])*24</f>
        <v>0</v>
      </c>
      <c r="F2103" s="14" t="str" cm="1">
        <f t="array" ref="F2103">_xlfn.IFNA(_xlfn.IFS(CHPP_DELAY[[#This Row],[SCH MTN]]&lt;&gt;"","Scheduled",CHPP_DELAY[[#This Row],[UNSCH MTN]]&lt;&gt;"","Unscheduled"),"")</f>
        <v/>
      </c>
      <c r="G2103" s="26">
        <f>24*(DAY(EOMONTH(CHPP_DELAY[[#This Row],[DATE]],0)))</f>
        <v>744</v>
      </c>
      <c r="H2103" s="14">
        <v>0.85</v>
      </c>
      <c r="I2103" s="14">
        <v>0.9</v>
      </c>
      <c r="J2103" s="14"/>
      <c r="K2103" s="14" t="str">
        <f>CHPP_DELAY[[#This Row],[NOTE]]</f>
        <v/>
      </c>
      <c r="L2103" s="3"/>
      <c r="M2103" s="6"/>
      <c r="N2103" s="6"/>
      <c r="Q2103" s="11"/>
      <c r="AA2103" t="str" cm="1">
        <f t="array" ref="AA2103">_xlfn.IFS(AND(CHPP_DELAY[[#This Row],[Column1]]="",CHPP_DELAY[[#This Row],[Column2]]=""),"",CHPP_DELAY[[#This Row],[Column1]]&lt;&gt;"",CHPP_DELAY[[#This Row],[Column1]],CHPP_DELAY[[#This Row],[Column2]]&lt;&gt;"",CHPP_DELAY[[#This Row],[Column2]])</f>
        <v/>
      </c>
    </row>
    <row r="2104" spans="2:27" x14ac:dyDescent="0.25">
      <c r="B2104" s="7">
        <f>_xlfn.ISOWEEKNUM(CHPP_DELAY[[#This Row],[DATE]])</f>
        <v>52</v>
      </c>
      <c r="C2104" s="2" t="str">
        <f>UPPER(TEXT(MONTH(CHPP_DELAY[[#This Row],[DATE]])*29,"mmm"))</f>
        <v>JAN</v>
      </c>
      <c r="D2104" s="27">
        <f>YEAR(CHPP_DELAY[[#This Row],[DATE]])</f>
        <v>1900</v>
      </c>
      <c r="E2104" s="11">
        <f>(CHPP_DELAY[[#This Row],[START]]-CHPP_DELAY[[#This Row],[STOP]])*24</f>
        <v>0</v>
      </c>
      <c r="F2104" s="14" t="str" cm="1">
        <f t="array" ref="F2104">_xlfn.IFNA(_xlfn.IFS(CHPP_DELAY[[#This Row],[SCH MTN]]&lt;&gt;"","Scheduled",CHPP_DELAY[[#This Row],[UNSCH MTN]]&lt;&gt;"","Unscheduled"),"")</f>
        <v/>
      </c>
      <c r="G2104" s="26">
        <f>24*(DAY(EOMONTH(CHPP_DELAY[[#This Row],[DATE]],0)))</f>
        <v>744</v>
      </c>
      <c r="H2104" s="14">
        <v>0.85</v>
      </c>
      <c r="I2104" s="14">
        <v>0.9</v>
      </c>
      <c r="J2104" s="14"/>
      <c r="K2104" s="14" t="str">
        <f>CHPP_DELAY[[#This Row],[NOTE]]</f>
        <v/>
      </c>
      <c r="L2104" s="3"/>
      <c r="M2104" s="6"/>
      <c r="N2104" s="6"/>
      <c r="Q2104" s="11"/>
      <c r="AA2104" t="str" cm="1">
        <f t="array" ref="AA2104">_xlfn.IFS(AND(CHPP_DELAY[[#This Row],[Column1]]="",CHPP_DELAY[[#This Row],[Column2]]=""),"",CHPP_DELAY[[#This Row],[Column1]]&lt;&gt;"",CHPP_DELAY[[#This Row],[Column1]],CHPP_DELAY[[#This Row],[Column2]]&lt;&gt;"",CHPP_DELAY[[#This Row],[Column2]])</f>
        <v/>
      </c>
    </row>
    <row r="2105" spans="2:27" x14ac:dyDescent="0.25">
      <c r="B2105" s="7">
        <f>_xlfn.ISOWEEKNUM(CHPP_DELAY[[#This Row],[DATE]])</f>
        <v>52</v>
      </c>
      <c r="C2105" s="2" t="str">
        <f>UPPER(TEXT(MONTH(CHPP_DELAY[[#This Row],[DATE]])*29,"mmm"))</f>
        <v>JAN</v>
      </c>
      <c r="D2105" s="27">
        <f>YEAR(CHPP_DELAY[[#This Row],[DATE]])</f>
        <v>1900</v>
      </c>
      <c r="E2105" s="11">
        <f>(CHPP_DELAY[[#This Row],[START]]-CHPP_DELAY[[#This Row],[STOP]])*24</f>
        <v>0</v>
      </c>
      <c r="F2105" s="14" t="str" cm="1">
        <f t="array" ref="F2105">_xlfn.IFNA(_xlfn.IFS(CHPP_DELAY[[#This Row],[SCH MTN]]&lt;&gt;"","Scheduled",CHPP_DELAY[[#This Row],[UNSCH MTN]]&lt;&gt;"","Unscheduled"),"")</f>
        <v/>
      </c>
      <c r="G2105" s="26">
        <f>24*(DAY(EOMONTH(CHPP_DELAY[[#This Row],[DATE]],0)))</f>
        <v>744</v>
      </c>
      <c r="H2105" s="14">
        <v>0.85</v>
      </c>
      <c r="I2105" s="14">
        <v>0.9</v>
      </c>
      <c r="J2105" s="14"/>
      <c r="K2105" s="14" t="str">
        <f>CHPP_DELAY[[#This Row],[NOTE]]</f>
        <v/>
      </c>
      <c r="L2105" s="3"/>
      <c r="M2105" s="6"/>
      <c r="N2105" s="6"/>
      <c r="Q2105" s="11"/>
      <c r="AA2105" t="str" cm="1">
        <f t="array" ref="AA2105">_xlfn.IFS(AND(CHPP_DELAY[[#This Row],[Column1]]="",CHPP_DELAY[[#This Row],[Column2]]=""),"",CHPP_DELAY[[#This Row],[Column1]]&lt;&gt;"",CHPP_DELAY[[#This Row],[Column1]],CHPP_DELAY[[#This Row],[Column2]]&lt;&gt;"",CHPP_DELAY[[#This Row],[Column2]])</f>
        <v/>
      </c>
    </row>
    <row r="2106" spans="2:27" x14ac:dyDescent="0.25">
      <c r="B2106" s="7">
        <f>_xlfn.ISOWEEKNUM(CHPP_DELAY[[#This Row],[DATE]])</f>
        <v>52</v>
      </c>
      <c r="C2106" s="2" t="str">
        <f>UPPER(TEXT(MONTH(CHPP_DELAY[[#This Row],[DATE]])*29,"mmm"))</f>
        <v>JAN</v>
      </c>
      <c r="D2106" s="27">
        <f>YEAR(CHPP_DELAY[[#This Row],[DATE]])</f>
        <v>1900</v>
      </c>
      <c r="E2106" s="11">
        <f>(CHPP_DELAY[[#This Row],[START]]-CHPP_DELAY[[#This Row],[STOP]])*24</f>
        <v>0</v>
      </c>
      <c r="F2106" s="14" t="str" cm="1">
        <f t="array" ref="F2106">_xlfn.IFNA(_xlfn.IFS(CHPP_DELAY[[#This Row],[SCH MTN]]&lt;&gt;"","Scheduled",CHPP_DELAY[[#This Row],[UNSCH MTN]]&lt;&gt;"","Unscheduled"),"")</f>
        <v/>
      </c>
      <c r="G2106" s="26">
        <f>24*(DAY(EOMONTH(CHPP_DELAY[[#This Row],[DATE]],0)))</f>
        <v>744</v>
      </c>
      <c r="H2106" s="14">
        <v>0.85</v>
      </c>
      <c r="I2106" s="14">
        <v>0.9</v>
      </c>
      <c r="J2106" s="14"/>
      <c r="K2106" s="14" t="str">
        <f>CHPP_DELAY[[#This Row],[NOTE]]</f>
        <v/>
      </c>
      <c r="L2106" s="3"/>
      <c r="M2106" s="6"/>
      <c r="N2106" s="6"/>
      <c r="Q2106" s="11"/>
      <c r="AA2106" t="str" cm="1">
        <f t="array" ref="AA2106">_xlfn.IFS(AND(CHPP_DELAY[[#This Row],[Column1]]="",CHPP_DELAY[[#This Row],[Column2]]=""),"",CHPP_DELAY[[#This Row],[Column1]]&lt;&gt;"",CHPP_DELAY[[#This Row],[Column1]],CHPP_DELAY[[#This Row],[Column2]]&lt;&gt;"",CHPP_DELAY[[#This Row],[Column2]])</f>
        <v/>
      </c>
    </row>
    <row r="2107" spans="2:27" x14ac:dyDescent="0.25">
      <c r="B2107" s="7">
        <f>_xlfn.ISOWEEKNUM(CHPP_DELAY[[#This Row],[DATE]])</f>
        <v>52</v>
      </c>
      <c r="C2107" s="2" t="str">
        <f>UPPER(TEXT(MONTH(CHPP_DELAY[[#This Row],[DATE]])*29,"mmm"))</f>
        <v>JAN</v>
      </c>
      <c r="D2107" s="27">
        <f>YEAR(CHPP_DELAY[[#This Row],[DATE]])</f>
        <v>1900</v>
      </c>
      <c r="E2107" s="11">
        <f>(CHPP_DELAY[[#This Row],[START]]-CHPP_DELAY[[#This Row],[STOP]])*24</f>
        <v>0</v>
      </c>
      <c r="F2107" s="14" t="str" cm="1">
        <f t="array" ref="F2107">_xlfn.IFNA(_xlfn.IFS(CHPP_DELAY[[#This Row],[SCH MTN]]&lt;&gt;"","Scheduled",CHPP_DELAY[[#This Row],[UNSCH MTN]]&lt;&gt;"","Unscheduled"),"")</f>
        <v/>
      </c>
      <c r="G2107" s="26">
        <f>24*(DAY(EOMONTH(CHPP_DELAY[[#This Row],[DATE]],0)))</f>
        <v>744</v>
      </c>
      <c r="H2107" s="14">
        <v>0.85</v>
      </c>
      <c r="I2107" s="14">
        <v>0.9</v>
      </c>
      <c r="J2107" s="14"/>
      <c r="K2107" s="14" t="str">
        <f>CHPP_DELAY[[#This Row],[NOTE]]</f>
        <v/>
      </c>
      <c r="L2107" s="3"/>
      <c r="M2107" s="6"/>
      <c r="N2107" s="6"/>
      <c r="Q2107" s="11"/>
      <c r="AA2107" t="str" cm="1">
        <f t="array" ref="AA2107">_xlfn.IFS(AND(CHPP_DELAY[[#This Row],[Column1]]="",CHPP_DELAY[[#This Row],[Column2]]=""),"",CHPP_DELAY[[#This Row],[Column1]]&lt;&gt;"",CHPP_DELAY[[#This Row],[Column1]],CHPP_DELAY[[#This Row],[Column2]]&lt;&gt;"",CHPP_DELAY[[#This Row],[Column2]])</f>
        <v/>
      </c>
    </row>
    <row r="2108" spans="2:27" x14ac:dyDescent="0.25">
      <c r="B2108" s="7">
        <f>_xlfn.ISOWEEKNUM(CHPP_DELAY[[#This Row],[DATE]])</f>
        <v>52</v>
      </c>
      <c r="C2108" s="2" t="str">
        <f>UPPER(TEXT(MONTH(CHPP_DELAY[[#This Row],[DATE]])*29,"mmm"))</f>
        <v>JAN</v>
      </c>
      <c r="D2108" s="27">
        <f>YEAR(CHPP_DELAY[[#This Row],[DATE]])</f>
        <v>1900</v>
      </c>
      <c r="E2108" s="11">
        <f>(CHPP_DELAY[[#This Row],[START]]-CHPP_DELAY[[#This Row],[STOP]])*24</f>
        <v>0</v>
      </c>
      <c r="F2108" s="14" t="str" cm="1">
        <f t="array" ref="F2108">_xlfn.IFNA(_xlfn.IFS(CHPP_DELAY[[#This Row],[SCH MTN]]&lt;&gt;"","Scheduled",CHPP_DELAY[[#This Row],[UNSCH MTN]]&lt;&gt;"","Unscheduled"),"")</f>
        <v/>
      </c>
      <c r="G2108" s="26">
        <f>24*(DAY(EOMONTH(CHPP_DELAY[[#This Row],[DATE]],0)))</f>
        <v>744</v>
      </c>
      <c r="H2108" s="14">
        <v>0.85</v>
      </c>
      <c r="I2108" s="14">
        <v>0.9</v>
      </c>
      <c r="J2108" s="14"/>
      <c r="K2108" s="14" t="str">
        <f>CHPP_DELAY[[#This Row],[NOTE]]</f>
        <v/>
      </c>
      <c r="L2108" s="3"/>
      <c r="M2108" s="6"/>
      <c r="N2108" s="6"/>
      <c r="Q2108" s="11"/>
      <c r="AA2108" t="str" cm="1">
        <f t="array" ref="AA2108">_xlfn.IFS(AND(CHPP_DELAY[[#This Row],[Column1]]="",CHPP_DELAY[[#This Row],[Column2]]=""),"",CHPP_DELAY[[#This Row],[Column1]]&lt;&gt;"",CHPP_DELAY[[#This Row],[Column1]],CHPP_DELAY[[#This Row],[Column2]]&lt;&gt;"",CHPP_DELAY[[#This Row],[Column2]])</f>
        <v/>
      </c>
    </row>
    <row r="2109" spans="2:27" x14ac:dyDescent="0.25">
      <c r="B2109" s="7">
        <f>_xlfn.ISOWEEKNUM(CHPP_DELAY[[#This Row],[DATE]])</f>
        <v>52</v>
      </c>
      <c r="C2109" s="2" t="str">
        <f>UPPER(TEXT(MONTH(CHPP_DELAY[[#This Row],[DATE]])*29,"mmm"))</f>
        <v>JAN</v>
      </c>
      <c r="D2109" s="27">
        <f>YEAR(CHPP_DELAY[[#This Row],[DATE]])</f>
        <v>1900</v>
      </c>
      <c r="E2109" s="11">
        <f>(CHPP_DELAY[[#This Row],[START]]-CHPP_DELAY[[#This Row],[STOP]])*24</f>
        <v>0</v>
      </c>
      <c r="F2109" s="14" t="str" cm="1">
        <f t="array" ref="F2109">_xlfn.IFNA(_xlfn.IFS(CHPP_DELAY[[#This Row],[SCH MTN]]&lt;&gt;"","Scheduled",CHPP_DELAY[[#This Row],[UNSCH MTN]]&lt;&gt;"","Unscheduled"),"")</f>
        <v/>
      </c>
      <c r="G2109" s="26">
        <f>24*(DAY(EOMONTH(CHPP_DELAY[[#This Row],[DATE]],0)))</f>
        <v>744</v>
      </c>
      <c r="H2109" s="14">
        <v>0.85</v>
      </c>
      <c r="I2109" s="14">
        <v>0.9</v>
      </c>
      <c r="J2109" s="14"/>
      <c r="K2109" s="14" t="str">
        <f>CHPP_DELAY[[#This Row],[NOTE]]</f>
        <v/>
      </c>
      <c r="L2109" s="3"/>
      <c r="M2109" s="6"/>
      <c r="N2109" s="6"/>
      <c r="Q2109" s="11"/>
      <c r="AA2109" t="str" cm="1">
        <f t="array" ref="AA2109">_xlfn.IFS(AND(CHPP_DELAY[[#This Row],[Column1]]="",CHPP_DELAY[[#This Row],[Column2]]=""),"",CHPP_DELAY[[#This Row],[Column1]]&lt;&gt;"",CHPP_DELAY[[#This Row],[Column1]],CHPP_DELAY[[#This Row],[Column2]]&lt;&gt;"",CHPP_DELAY[[#This Row],[Column2]])</f>
        <v/>
      </c>
    </row>
    <row r="2110" spans="2:27" x14ac:dyDescent="0.25">
      <c r="B2110" s="7">
        <f>_xlfn.ISOWEEKNUM(CHPP_DELAY[[#This Row],[DATE]])</f>
        <v>52</v>
      </c>
      <c r="C2110" s="2" t="str">
        <f>UPPER(TEXT(MONTH(CHPP_DELAY[[#This Row],[DATE]])*29,"mmm"))</f>
        <v>JAN</v>
      </c>
      <c r="D2110" s="27">
        <f>YEAR(CHPP_DELAY[[#This Row],[DATE]])</f>
        <v>1900</v>
      </c>
      <c r="E2110" s="11">
        <f>(CHPP_DELAY[[#This Row],[START]]-CHPP_DELAY[[#This Row],[STOP]])*24</f>
        <v>0</v>
      </c>
      <c r="F2110" s="14" t="str" cm="1">
        <f t="array" ref="F2110">_xlfn.IFNA(_xlfn.IFS(CHPP_DELAY[[#This Row],[SCH MTN]]&lt;&gt;"","Scheduled",CHPP_DELAY[[#This Row],[UNSCH MTN]]&lt;&gt;"","Unscheduled"),"")</f>
        <v/>
      </c>
      <c r="G2110" s="26">
        <f>24*(DAY(EOMONTH(CHPP_DELAY[[#This Row],[DATE]],0)))</f>
        <v>744</v>
      </c>
      <c r="H2110" s="14">
        <v>0.85</v>
      </c>
      <c r="I2110" s="14">
        <v>0.9</v>
      </c>
      <c r="J2110" s="14"/>
      <c r="K2110" s="14" t="str">
        <f>CHPP_DELAY[[#This Row],[NOTE]]</f>
        <v/>
      </c>
      <c r="L2110" s="3"/>
      <c r="M2110" s="6"/>
      <c r="N2110" s="6"/>
      <c r="Q2110" s="11"/>
      <c r="AA2110" t="str" cm="1">
        <f t="array" ref="AA2110">_xlfn.IFS(AND(CHPP_DELAY[[#This Row],[Column1]]="",CHPP_DELAY[[#This Row],[Column2]]=""),"",CHPP_DELAY[[#This Row],[Column1]]&lt;&gt;"",CHPP_DELAY[[#This Row],[Column1]],CHPP_DELAY[[#This Row],[Column2]]&lt;&gt;"",CHPP_DELAY[[#This Row],[Column2]])</f>
        <v/>
      </c>
    </row>
    <row r="2111" spans="2:27" x14ac:dyDescent="0.25">
      <c r="B2111" s="7">
        <f>_xlfn.ISOWEEKNUM(CHPP_DELAY[[#This Row],[DATE]])</f>
        <v>52</v>
      </c>
      <c r="C2111" s="2" t="str">
        <f>UPPER(TEXT(MONTH(CHPP_DELAY[[#This Row],[DATE]])*29,"mmm"))</f>
        <v>JAN</v>
      </c>
      <c r="D2111" s="27">
        <f>YEAR(CHPP_DELAY[[#This Row],[DATE]])</f>
        <v>1900</v>
      </c>
      <c r="E2111" s="11">
        <f>(CHPP_DELAY[[#This Row],[START]]-CHPP_DELAY[[#This Row],[STOP]])*24</f>
        <v>0</v>
      </c>
      <c r="F2111" s="14" t="str" cm="1">
        <f t="array" ref="F2111">_xlfn.IFNA(_xlfn.IFS(CHPP_DELAY[[#This Row],[SCH MTN]]&lt;&gt;"","Scheduled",CHPP_DELAY[[#This Row],[UNSCH MTN]]&lt;&gt;"","Unscheduled"),"")</f>
        <v/>
      </c>
      <c r="G2111" s="26">
        <f>24*(DAY(EOMONTH(CHPP_DELAY[[#This Row],[DATE]],0)))</f>
        <v>744</v>
      </c>
      <c r="H2111" s="14">
        <v>0.85</v>
      </c>
      <c r="I2111" s="14">
        <v>0.9</v>
      </c>
      <c r="J2111" s="14"/>
      <c r="K2111" s="14" t="str">
        <f>CHPP_DELAY[[#This Row],[NOTE]]</f>
        <v/>
      </c>
      <c r="L2111" s="3"/>
      <c r="M2111" s="6"/>
      <c r="N2111" s="6"/>
      <c r="Q2111" s="11"/>
      <c r="AA2111" t="str" cm="1">
        <f t="array" ref="AA2111">_xlfn.IFS(AND(CHPP_DELAY[[#This Row],[Column1]]="",CHPP_DELAY[[#This Row],[Column2]]=""),"",CHPP_DELAY[[#This Row],[Column1]]&lt;&gt;"",CHPP_DELAY[[#This Row],[Column1]],CHPP_DELAY[[#This Row],[Column2]]&lt;&gt;"",CHPP_DELAY[[#This Row],[Column2]])</f>
        <v/>
      </c>
    </row>
    <row r="2112" spans="2:27" x14ac:dyDescent="0.25">
      <c r="B2112" s="7">
        <f>_xlfn.ISOWEEKNUM(CHPP_DELAY[[#This Row],[DATE]])</f>
        <v>52</v>
      </c>
      <c r="C2112" s="2" t="str">
        <f>UPPER(TEXT(MONTH(CHPP_DELAY[[#This Row],[DATE]])*29,"mmm"))</f>
        <v>JAN</v>
      </c>
      <c r="D2112" s="27">
        <f>YEAR(CHPP_DELAY[[#This Row],[DATE]])</f>
        <v>1900</v>
      </c>
      <c r="E2112" s="11">
        <f>(CHPP_DELAY[[#This Row],[START]]-CHPP_DELAY[[#This Row],[STOP]])*24</f>
        <v>0</v>
      </c>
      <c r="F2112" s="14" t="str" cm="1">
        <f t="array" ref="F2112">_xlfn.IFNA(_xlfn.IFS(CHPP_DELAY[[#This Row],[SCH MTN]]&lt;&gt;"","Scheduled",CHPP_DELAY[[#This Row],[UNSCH MTN]]&lt;&gt;"","Unscheduled"),"")</f>
        <v/>
      </c>
      <c r="G2112" s="26">
        <f>24*(DAY(EOMONTH(CHPP_DELAY[[#This Row],[DATE]],0)))</f>
        <v>744</v>
      </c>
      <c r="H2112" s="14">
        <v>0.85</v>
      </c>
      <c r="I2112" s="14">
        <v>0.9</v>
      </c>
      <c r="J2112" s="14"/>
      <c r="K2112" s="14" t="str">
        <f>CHPP_DELAY[[#This Row],[NOTE]]</f>
        <v/>
      </c>
      <c r="L2112" s="3"/>
      <c r="M2112" s="6"/>
      <c r="N2112" s="6"/>
      <c r="Q2112" s="11"/>
      <c r="AA2112" t="str" cm="1">
        <f t="array" ref="AA2112">_xlfn.IFS(AND(CHPP_DELAY[[#This Row],[Column1]]="",CHPP_DELAY[[#This Row],[Column2]]=""),"",CHPP_DELAY[[#This Row],[Column1]]&lt;&gt;"",CHPP_DELAY[[#This Row],[Column1]],CHPP_DELAY[[#This Row],[Column2]]&lt;&gt;"",CHPP_DELAY[[#This Row],[Column2]])</f>
        <v/>
      </c>
    </row>
    <row r="2113" spans="2:27" x14ac:dyDescent="0.25">
      <c r="B2113" s="7">
        <f>_xlfn.ISOWEEKNUM(CHPP_DELAY[[#This Row],[DATE]])</f>
        <v>52</v>
      </c>
      <c r="C2113" s="2" t="str">
        <f>UPPER(TEXT(MONTH(CHPP_DELAY[[#This Row],[DATE]])*29,"mmm"))</f>
        <v>JAN</v>
      </c>
      <c r="D2113" s="27">
        <f>YEAR(CHPP_DELAY[[#This Row],[DATE]])</f>
        <v>1900</v>
      </c>
      <c r="E2113" s="11">
        <f>(CHPP_DELAY[[#This Row],[START]]-CHPP_DELAY[[#This Row],[STOP]])*24</f>
        <v>0</v>
      </c>
      <c r="F2113" s="14" t="str" cm="1">
        <f t="array" ref="F2113">_xlfn.IFNA(_xlfn.IFS(CHPP_DELAY[[#This Row],[SCH MTN]]&lt;&gt;"","Scheduled",CHPP_DELAY[[#This Row],[UNSCH MTN]]&lt;&gt;"","Unscheduled"),"")</f>
        <v/>
      </c>
      <c r="G2113" s="26">
        <f>24*(DAY(EOMONTH(CHPP_DELAY[[#This Row],[DATE]],0)))</f>
        <v>744</v>
      </c>
      <c r="H2113" s="14">
        <v>0.85</v>
      </c>
      <c r="I2113" s="14">
        <v>0.9</v>
      </c>
      <c r="J2113" s="14"/>
      <c r="K2113" s="14" t="str">
        <f>CHPP_DELAY[[#This Row],[NOTE]]</f>
        <v/>
      </c>
      <c r="L2113" s="3"/>
      <c r="M2113" s="6"/>
      <c r="N2113" s="6"/>
      <c r="Q2113" s="11"/>
      <c r="AA2113" t="str" cm="1">
        <f t="array" ref="AA2113">_xlfn.IFS(AND(CHPP_DELAY[[#This Row],[Column1]]="",CHPP_DELAY[[#This Row],[Column2]]=""),"",CHPP_DELAY[[#This Row],[Column1]]&lt;&gt;"",CHPP_DELAY[[#This Row],[Column1]],CHPP_DELAY[[#This Row],[Column2]]&lt;&gt;"",CHPP_DELAY[[#This Row],[Column2]])</f>
        <v/>
      </c>
    </row>
    <row r="2114" spans="2:27" x14ac:dyDescent="0.25">
      <c r="B2114" s="7">
        <f>_xlfn.ISOWEEKNUM(CHPP_DELAY[[#This Row],[DATE]])</f>
        <v>52</v>
      </c>
      <c r="C2114" s="2" t="str">
        <f>UPPER(TEXT(MONTH(CHPP_DELAY[[#This Row],[DATE]])*29,"mmm"))</f>
        <v>JAN</v>
      </c>
      <c r="D2114" s="27">
        <f>YEAR(CHPP_DELAY[[#This Row],[DATE]])</f>
        <v>1900</v>
      </c>
      <c r="E2114" s="11">
        <f>(CHPP_DELAY[[#This Row],[START]]-CHPP_DELAY[[#This Row],[STOP]])*24</f>
        <v>0</v>
      </c>
      <c r="F2114" s="14" t="str" cm="1">
        <f t="array" ref="F2114">_xlfn.IFNA(_xlfn.IFS(CHPP_DELAY[[#This Row],[SCH MTN]]&lt;&gt;"","Scheduled",CHPP_DELAY[[#This Row],[UNSCH MTN]]&lt;&gt;"","Unscheduled"),"")</f>
        <v/>
      </c>
      <c r="G2114" s="26">
        <f>24*(DAY(EOMONTH(CHPP_DELAY[[#This Row],[DATE]],0)))</f>
        <v>744</v>
      </c>
      <c r="H2114" s="14">
        <v>0.85</v>
      </c>
      <c r="I2114" s="14">
        <v>0.9</v>
      </c>
      <c r="J2114" s="14"/>
      <c r="K2114" s="14" t="str">
        <f>CHPP_DELAY[[#This Row],[NOTE]]</f>
        <v/>
      </c>
      <c r="L2114" s="3"/>
      <c r="M2114" s="6"/>
      <c r="N2114" s="6"/>
      <c r="Q2114" s="11"/>
      <c r="AA2114" t="str" cm="1">
        <f t="array" ref="AA2114">_xlfn.IFS(AND(CHPP_DELAY[[#This Row],[Column1]]="",CHPP_DELAY[[#This Row],[Column2]]=""),"",CHPP_DELAY[[#This Row],[Column1]]&lt;&gt;"",CHPP_DELAY[[#This Row],[Column1]],CHPP_DELAY[[#This Row],[Column2]]&lt;&gt;"",CHPP_DELAY[[#This Row],[Column2]])</f>
        <v/>
      </c>
    </row>
    <row r="2115" spans="2:27" x14ac:dyDescent="0.25">
      <c r="B2115" s="7">
        <f>_xlfn.ISOWEEKNUM(CHPP_DELAY[[#This Row],[DATE]])</f>
        <v>52</v>
      </c>
      <c r="C2115" s="2" t="str">
        <f>UPPER(TEXT(MONTH(CHPP_DELAY[[#This Row],[DATE]])*29,"mmm"))</f>
        <v>JAN</v>
      </c>
      <c r="D2115" s="27">
        <f>YEAR(CHPP_DELAY[[#This Row],[DATE]])</f>
        <v>1900</v>
      </c>
      <c r="E2115" s="11">
        <f>(CHPP_DELAY[[#This Row],[START]]-CHPP_DELAY[[#This Row],[STOP]])*24</f>
        <v>0</v>
      </c>
      <c r="F2115" s="14" t="str" cm="1">
        <f t="array" ref="F2115">_xlfn.IFNA(_xlfn.IFS(CHPP_DELAY[[#This Row],[SCH MTN]]&lt;&gt;"","Scheduled",CHPP_DELAY[[#This Row],[UNSCH MTN]]&lt;&gt;"","Unscheduled"),"")</f>
        <v/>
      </c>
      <c r="G2115" s="26">
        <f>24*(DAY(EOMONTH(CHPP_DELAY[[#This Row],[DATE]],0)))</f>
        <v>744</v>
      </c>
      <c r="H2115" s="14">
        <v>0.85</v>
      </c>
      <c r="I2115" s="14">
        <v>0.9</v>
      </c>
      <c r="J2115" s="14"/>
      <c r="K2115" s="14" t="str">
        <f>CHPP_DELAY[[#This Row],[NOTE]]</f>
        <v/>
      </c>
      <c r="L2115" s="3"/>
      <c r="M2115" s="6"/>
      <c r="N2115" s="6"/>
      <c r="Q2115" s="11"/>
      <c r="AA2115" t="str" cm="1">
        <f t="array" ref="AA2115">_xlfn.IFS(AND(CHPP_DELAY[[#This Row],[Column1]]="",CHPP_DELAY[[#This Row],[Column2]]=""),"",CHPP_DELAY[[#This Row],[Column1]]&lt;&gt;"",CHPP_DELAY[[#This Row],[Column1]],CHPP_DELAY[[#This Row],[Column2]]&lt;&gt;"",CHPP_DELAY[[#This Row],[Column2]])</f>
        <v/>
      </c>
    </row>
    <row r="2116" spans="2:27" x14ac:dyDescent="0.25">
      <c r="B2116" s="7">
        <f>_xlfn.ISOWEEKNUM(CHPP_DELAY[[#This Row],[DATE]])</f>
        <v>52</v>
      </c>
      <c r="C2116" s="2" t="str">
        <f>UPPER(TEXT(MONTH(CHPP_DELAY[[#This Row],[DATE]])*29,"mmm"))</f>
        <v>JAN</v>
      </c>
      <c r="D2116" s="27">
        <f>YEAR(CHPP_DELAY[[#This Row],[DATE]])</f>
        <v>1900</v>
      </c>
      <c r="E2116" s="11">
        <f>(CHPP_DELAY[[#This Row],[START]]-CHPP_DELAY[[#This Row],[STOP]])*24</f>
        <v>0</v>
      </c>
      <c r="F2116" s="14" t="str" cm="1">
        <f t="array" ref="F2116">_xlfn.IFNA(_xlfn.IFS(CHPP_DELAY[[#This Row],[SCH MTN]]&lt;&gt;"","Scheduled",CHPP_DELAY[[#This Row],[UNSCH MTN]]&lt;&gt;"","Unscheduled"),"")</f>
        <v/>
      </c>
      <c r="G2116" s="26">
        <f>24*(DAY(EOMONTH(CHPP_DELAY[[#This Row],[DATE]],0)))</f>
        <v>744</v>
      </c>
      <c r="H2116" s="14">
        <v>0.85</v>
      </c>
      <c r="I2116" s="14">
        <v>0.9</v>
      </c>
      <c r="J2116" s="14"/>
      <c r="K2116" s="14" t="str">
        <f>CHPP_DELAY[[#This Row],[NOTE]]</f>
        <v/>
      </c>
      <c r="L2116" s="3"/>
      <c r="M2116" s="6"/>
      <c r="N2116" s="6"/>
      <c r="Q2116" s="11"/>
      <c r="AA2116" t="str" cm="1">
        <f t="array" ref="AA2116">_xlfn.IFS(AND(CHPP_DELAY[[#This Row],[Column1]]="",CHPP_DELAY[[#This Row],[Column2]]=""),"",CHPP_DELAY[[#This Row],[Column1]]&lt;&gt;"",CHPP_DELAY[[#This Row],[Column1]],CHPP_DELAY[[#This Row],[Column2]]&lt;&gt;"",CHPP_DELAY[[#This Row],[Column2]])</f>
        <v/>
      </c>
    </row>
    <row r="2117" spans="2:27" x14ac:dyDescent="0.25">
      <c r="B2117" s="7">
        <f>_xlfn.ISOWEEKNUM(CHPP_DELAY[[#This Row],[DATE]])</f>
        <v>52</v>
      </c>
      <c r="C2117" s="2" t="str">
        <f>UPPER(TEXT(MONTH(CHPP_DELAY[[#This Row],[DATE]])*29,"mmm"))</f>
        <v>JAN</v>
      </c>
      <c r="D2117" s="27">
        <f>YEAR(CHPP_DELAY[[#This Row],[DATE]])</f>
        <v>1900</v>
      </c>
      <c r="E2117" s="11">
        <f>(CHPP_DELAY[[#This Row],[START]]-CHPP_DELAY[[#This Row],[STOP]])*24</f>
        <v>0</v>
      </c>
      <c r="F2117" s="14" t="str" cm="1">
        <f t="array" ref="F2117">_xlfn.IFNA(_xlfn.IFS(CHPP_DELAY[[#This Row],[SCH MTN]]&lt;&gt;"","Scheduled",CHPP_DELAY[[#This Row],[UNSCH MTN]]&lt;&gt;"","Unscheduled"),"")</f>
        <v/>
      </c>
      <c r="G2117" s="26">
        <f>24*(DAY(EOMONTH(CHPP_DELAY[[#This Row],[DATE]],0)))</f>
        <v>744</v>
      </c>
      <c r="H2117" s="14">
        <v>0.85</v>
      </c>
      <c r="I2117" s="14">
        <v>0.9</v>
      </c>
      <c r="J2117" s="14"/>
      <c r="K2117" s="14" t="str">
        <f>CHPP_DELAY[[#This Row],[NOTE]]</f>
        <v/>
      </c>
      <c r="L2117" s="3"/>
      <c r="M2117" s="6"/>
      <c r="N2117" s="6"/>
      <c r="Q2117" s="11"/>
      <c r="AA2117" t="str" cm="1">
        <f t="array" ref="AA2117">_xlfn.IFS(AND(CHPP_DELAY[[#This Row],[Column1]]="",CHPP_DELAY[[#This Row],[Column2]]=""),"",CHPP_DELAY[[#This Row],[Column1]]&lt;&gt;"",CHPP_DELAY[[#This Row],[Column1]],CHPP_DELAY[[#This Row],[Column2]]&lt;&gt;"",CHPP_DELAY[[#This Row],[Column2]])</f>
        <v/>
      </c>
    </row>
    <row r="2118" spans="2:27" x14ac:dyDescent="0.25">
      <c r="B2118" s="7">
        <f>_xlfn.ISOWEEKNUM(CHPP_DELAY[[#This Row],[DATE]])</f>
        <v>52</v>
      </c>
      <c r="C2118" s="2" t="str">
        <f>UPPER(TEXT(MONTH(CHPP_DELAY[[#This Row],[DATE]])*29,"mmm"))</f>
        <v>JAN</v>
      </c>
      <c r="D2118" s="27">
        <f>YEAR(CHPP_DELAY[[#This Row],[DATE]])</f>
        <v>1900</v>
      </c>
      <c r="E2118" s="11">
        <f>(CHPP_DELAY[[#This Row],[START]]-CHPP_DELAY[[#This Row],[STOP]])*24</f>
        <v>0</v>
      </c>
      <c r="F2118" s="14" t="str" cm="1">
        <f t="array" ref="F2118">_xlfn.IFNA(_xlfn.IFS(CHPP_DELAY[[#This Row],[SCH MTN]]&lt;&gt;"","Scheduled",CHPP_DELAY[[#This Row],[UNSCH MTN]]&lt;&gt;"","Unscheduled"),"")</f>
        <v/>
      </c>
      <c r="G2118" s="26">
        <f>24*(DAY(EOMONTH(CHPP_DELAY[[#This Row],[DATE]],0)))</f>
        <v>744</v>
      </c>
      <c r="H2118" s="14">
        <v>0.85</v>
      </c>
      <c r="I2118" s="14">
        <v>0.9</v>
      </c>
      <c r="J2118" s="14"/>
      <c r="K2118" s="14" t="str">
        <f>CHPP_DELAY[[#This Row],[NOTE]]</f>
        <v/>
      </c>
      <c r="L2118" s="3"/>
      <c r="M2118" s="6"/>
      <c r="N2118" s="6"/>
      <c r="Q2118" s="11"/>
      <c r="AA2118" t="str" cm="1">
        <f t="array" ref="AA2118">_xlfn.IFS(AND(CHPP_DELAY[[#This Row],[Column1]]="",CHPP_DELAY[[#This Row],[Column2]]=""),"",CHPP_DELAY[[#This Row],[Column1]]&lt;&gt;"",CHPP_DELAY[[#This Row],[Column1]],CHPP_DELAY[[#This Row],[Column2]]&lt;&gt;"",CHPP_DELAY[[#This Row],[Column2]])</f>
        <v/>
      </c>
    </row>
    <row r="2119" spans="2:27" x14ac:dyDescent="0.25">
      <c r="B2119" s="7">
        <f>_xlfn.ISOWEEKNUM(CHPP_DELAY[[#This Row],[DATE]])</f>
        <v>52</v>
      </c>
      <c r="C2119" s="2" t="str">
        <f>UPPER(TEXT(MONTH(CHPP_DELAY[[#This Row],[DATE]])*29,"mmm"))</f>
        <v>JAN</v>
      </c>
      <c r="D2119" s="27">
        <f>YEAR(CHPP_DELAY[[#This Row],[DATE]])</f>
        <v>1900</v>
      </c>
      <c r="E2119" s="11">
        <f>(CHPP_DELAY[[#This Row],[START]]-CHPP_DELAY[[#This Row],[STOP]])*24</f>
        <v>0</v>
      </c>
      <c r="F2119" s="14" t="str" cm="1">
        <f t="array" ref="F2119">_xlfn.IFNA(_xlfn.IFS(CHPP_DELAY[[#This Row],[SCH MTN]]&lt;&gt;"","Scheduled",CHPP_DELAY[[#This Row],[UNSCH MTN]]&lt;&gt;"","Unscheduled"),"")</f>
        <v/>
      </c>
      <c r="G2119" s="26">
        <f>24*(DAY(EOMONTH(CHPP_DELAY[[#This Row],[DATE]],0)))</f>
        <v>744</v>
      </c>
      <c r="H2119" s="14">
        <v>0.85</v>
      </c>
      <c r="I2119" s="14">
        <v>0.9</v>
      </c>
      <c r="J2119" s="14"/>
      <c r="K2119" s="14" t="str">
        <f>CHPP_DELAY[[#This Row],[NOTE]]</f>
        <v/>
      </c>
      <c r="L2119" s="3"/>
      <c r="M2119" s="6"/>
      <c r="N2119" s="6"/>
      <c r="Q2119" s="11"/>
      <c r="AA2119" t="str" cm="1">
        <f t="array" ref="AA2119">_xlfn.IFS(AND(CHPP_DELAY[[#This Row],[Column1]]="",CHPP_DELAY[[#This Row],[Column2]]=""),"",CHPP_DELAY[[#This Row],[Column1]]&lt;&gt;"",CHPP_DELAY[[#This Row],[Column1]],CHPP_DELAY[[#This Row],[Column2]]&lt;&gt;"",CHPP_DELAY[[#This Row],[Column2]])</f>
        <v/>
      </c>
    </row>
    <row r="2120" spans="2:27" x14ac:dyDescent="0.25">
      <c r="B2120" s="7">
        <f>_xlfn.ISOWEEKNUM(CHPP_DELAY[[#This Row],[DATE]])</f>
        <v>52</v>
      </c>
      <c r="C2120" s="2" t="str">
        <f>UPPER(TEXT(MONTH(CHPP_DELAY[[#This Row],[DATE]])*29,"mmm"))</f>
        <v>JAN</v>
      </c>
      <c r="D2120" s="27">
        <f>YEAR(CHPP_DELAY[[#This Row],[DATE]])</f>
        <v>1900</v>
      </c>
      <c r="E2120" s="11">
        <f>(CHPP_DELAY[[#This Row],[START]]-CHPP_DELAY[[#This Row],[STOP]])*24</f>
        <v>0</v>
      </c>
      <c r="F2120" s="14" t="str" cm="1">
        <f t="array" ref="F2120">_xlfn.IFNA(_xlfn.IFS(CHPP_DELAY[[#This Row],[SCH MTN]]&lt;&gt;"","Scheduled",CHPP_DELAY[[#This Row],[UNSCH MTN]]&lt;&gt;"","Unscheduled"),"")</f>
        <v/>
      </c>
      <c r="G2120" s="26">
        <f>24*(DAY(EOMONTH(CHPP_DELAY[[#This Row],[DATE]],0)))</f>
        <v>744</v>
      </c>
      <c r="H2120" s="14">
        <v>0.85</v>
      </c>
      <c r="I2120" s="14">
        <v>0.9</v>
      </c>
      <c r="J2120" s="14"/>
      <c r="K2120" s="14" t="str">
        <f>CHPP_DELAY[[#This Row],[NOTE]]</f>
        <v/>
      </c>
      <c r="L2120" s="3"/>
      <c r="M2120" s="6"/>
      <c r="N2120" s="6"/>
      <c r="Q2120" s="11"/>
      <c r="AA2120" t="str" cm="1">
        <f t="array" ref="AA2120">_xlfn.IFS(AND(CHPP_DELAY[[#This Row],[Column1]]="",CHPP_DELAY[[#This Row],[Column2]]=""),"",CHPP_DELAY[[#This Row],[Column1]]&lt;&gt;"",CHPP_DELAY[[#This Row],[Column1]],CHPP_DELAY[[#This Row],[Column2]]&lt;&gt;"",CHPP_DELAY[[#This Row],[Column2]])</f>
        <v/>
      </c>
    </row>
    <row r="2121" spans="2:27" x14ac:dyDescent="0.25">
      <c r="B2121" s="7">
        <f>_xlfn.ISOWEEKNUM(CHPP_DELAY[[#This Row],[DATE]])</f>
        <v>52</v>
      </c>
      <c r="C2121" s="2" t="str">
        <f>UPPER(TEXT(MONTH(CHPP_DELAY[[#This Row],[DATE]])*29,"mmm"))</f>
        <v>JAN</v>
      </c>
      <c r="D2121" s="27">
        <f>YEAR(CHPP_DELAY[[#This Row],[DATE]])</f>
        <v>1900</v>
      </c>
      <c r="E2121" s="11">
        <f>(CHPP_DELAY[[#This Row],[START]]-CHPP_DELAY[[#This Row],[STOP]])*24</f>
        <v>0</v>
      </c>
      <c r="F2121" s="14" t="str" cm="1">
        <f t="array" ref="F2121">_xlfn.IFNA(_xlfn.IFS(CHPP_DELAY[[#This Row],[SCH MTN]]&lt;&gt;"","Scheduled",CHPP_DELAY[[#This Row],[UNSCH MTN]]&lt;&gt;"","Unscheduled"),"")</f>
        <v/>
      </c>
      <c r="G2121" s="26">
        <f>24*(DAY(EOMONTH(CHPP_DELAY[[#This Row],[DATE]],0)))</f>
        <v>744</v>
      </c>
      <c r="H2121" s="14">
        <v>0.85</v>
      </c>
      <c r="I2121" s="14">
        <v>0.9</v>
      </c>
      <c r="J2121" s="14"/>
      <c r="K2121" s="14" t="str">
        <f>CHPP_DELAY[[#This Row],[NOTE]]</f>
        <v/>
      </c>
      <c r="L2121" s="3"/>
      <c r="M2121" s="6"/>
      <c r="N2121" s="6"/>
      <c r="Q2121" s="11"/>
      <c r="AA2121" t="str" cm="1">
        <f t="array" ref="AA2121">_xlfn.IFS(AND(CHPP_DELAY[[#This Row],[Column1]]="",CHPP_DELAY[[#This Row],[Column2]]=""),"",CHPP_DELAY[[#This Row],[Column1]]&lt;&gt;"",CHPP_DELAY[[#This Row],[Column1]],CHPP_DELAY[[#This Row],[Column2]]&lt;&gt;"",CHPP_DELAY[[#This Row],[Column2]])</f>
        <v/>
      </c>
    </row>
    <row r="2122" spans="2:27" x14ac:dyDescent="0.25">
      <c r="B2122" s="7">
        <f>_xlfn.ISOWEEKNUM(CHPP_DELAY[[#This Row],[DATE]])</f>
        <v>52</v>
      </c>
      <c r="C2122" s="2" t="str">
        <f>UPPER(TEXT(MONTH(CHPP_DELAY[[#This Row],[DATE]])*29,"mmm"))</f>
        <v>JAN</v>
      </c>
      <c r="D2122" s="27">
        <f>YEAR(CHPP_DELAY[[#This Row],[DATE]])</f>
        <v>1900</v>
      </c>
      <c r="E2122" s="11">
        <f>(CHPP_DELAY[[#This Row],[START]]-CHPP_DELAY[[#This Row],[STOP]])*24</f>
        <v>0</v>
      </c>
      <c r="F2122" s="14" t="str" cm="1">
        <f t="array" ref="F2122">_xlfn.IFNA(_xlfn.IFS(CHPP_DELAY[[#This Row],[SCH MTN]]&lt;&gt;"","Scheduled",CHPP_DELAY[[#This Row],[UNSCH MTN]]&lt;&gt;"","Unscheduled"),"")</f>
        <v/>
      </c>
      <c r="G2122" s="26">
        <f>24*(DAY(EOMONTH(CHPP_DELAY[[#This Row],[DATE]],0)))</f>
        <v>744</v>
      </c>
      <c r="H2122" s="14">
        <v>0.85</v>
      </c>
      <c r="I2122" s="14">
        <v>0.9</v>
      </c>
      <c r="J2122" s="14"/>
      <c r="K2122" s="14" t="str">
        <f>CHPP_DELAY[[#This Row],[NOTE]]</f>
        <v/>
      </c>
      <c r="L2122" s="3"/>
      <c r="M2122" s="6"/>
      <c r="N2122" s="6"/>
      <c r="Q2122" s="11"/>
      <c r="AA2122" t="str" cm="1">
        <f t="array" ref="AA2122">_xlfn.IFS(AND(CHPP_DELAY[[#This Row],[Column1]]="",CHPP_DELAY[[#This Row],[Column2]]=""),"",CHPP_DELAY[[#This Row],[Column1]]&lt;&gt;"",CHPP_DELAY[[#This Row],[Column1]],CHPP_DELAY[[#This Row],[Column2]]&lt;&gt;"",CHPP_DELAY[[#This Row],[Column2]])</f>
        <v/>
      </c>
    </row>
    <row r="2123" spans="2:27" x14ac:dyDescent="0.25">
      <c r="B2123" s="7">
        <f>_xlfn.ISOWEEKNUM(CHPP_DELAY[[#This Row],[DATE]])</f>
        <v>52</v>
      </c>
      <c r="C2123" s="2" t="str">
        <f>UPPER(TEXT(MONTH(CHPP_DELAY[[#This Row],[DATE]])*29,"mmm"))</f>
        <v>JAN</v>
      </c>
      <c r="D2123" s="27">
        <f>YEAR(CHPP_DELAY[[#This Row],[DATE]])</f>
        <v>1900</v>
      </c>
      <c r="E2123" s="11">
        <f>(CHPP_DELAY[[#This Row],[START]]-CHPP_DELAY[[#This Row],[STOP]])*24</f>
        <v>0</v>
      </c>
      <c r="F2123" s="14" t="str" cm="1">
        <f t="array" ref="F2123">_xlfn.IFNA(_xlfn.IFS(CHPP_DELAY[[#This Row],[SCH MTN]]&lt;&gt;"","Scheduled",CHPP_DELAY[[#This Row],[UNSCH MTN]]&lt;&gt;"","Unscheduled"),"")</f>
        <v/>
      </c>
      <c r="G2123" s="26">
        <f>24*(DAY(EOMONTH(CHPP_DELAY[[#This Row],[DATE]],0)))</f>
        <v>744</v>
      </c>
      <c r="H2123" s="14">
        <v>0.85</v>
      </c>
      <c r="I2123" s="14">
        <v>0.9</v>
      </c>
      <c r="J2123" s="14"/>
      <c r="K2123" s="14" t="str">
        <f>CHPP_DELAY[[#This Row],[NOTE]]</f>
        <v/>
      </c>
      <c r="L2123" s="3"/>
      <c r="M2123" s="6"/>
      <c r="N2123" s="6"/>
      <c r="Q2123" s="11"/>
      <c r="AA2123" t="str" cm="1">
        <f t="array" ref="AA2123">_xlfn.IFS(AND(CHPP_DELAY[[#This Row],[Column1]]="",CHPP_DELAY[[#This Row],[Column2]]=""),"",CHPP_DELAY[[#This Row],[Column1]]&lt;&gt;"",CHPP_DELAY[[#This Row],[Column1]],CHPP_DELAY[[#This Row],[Column2]]&lt;&gt;"",CHPP_DELAY[[#This Row],[Column2]])</f>
        <v/>
      </c>
    </row>
    <row r="2124" spans="2:27" x14ac:dyDescent="0.25">
      <c r="B2124" s="7">
        <f>_xlfn.ISOWEEKNUM(CHPP_DELAY[[#This Row],[DATE]])</f>
        <v>52</v>
      </c>
      <c r="C2124" s="2" t="str">
        <f>UPPER(TEXT(MONTH(CHPP_DELAY[[#This Row],[DATE]])*29,"mmm"))</f>
        <v>JAN</v>
      </c>
      <c r="D2124" s="27">
        <f>YEAR(CHPP_DELAY[[#This Row],[DATE]])</f>
        <v>1900</v>
      </c>
      <c r="E2124" s="11">
        <f>(CHPP_DELAY[[#This Row],[START]]-CHPP_DELAY[[#This Row],[STOP]])*24</f>
        <v>0</v>
      </c>
      <c r="F2124" s="14" t="str" cm="1">
        <f t="array" ref="F2124">_xlfn.IFNA(_xlfn.IFS(CHPP_DELAY[[#This Row],[SCH MTN]]&lt;&gt;"","Scheduled",CHPP_DELAY[[#This Row],[UNSCH MTN]]&lt;&gt;"","Unscheduled"),"")</f>
        <v/>
      </c>
      <c r="G2124" s="26">
        <f>24*(DAY(EOMONTH(CHPP_DELAY[[#This Row],[DATE]],0)))</f>
        <v>744</v>
      </c>
      <c r="H2124" s="14">
        <v>0.85</v>
      </c>
      <c r="I2124" s="14">
        <v>0.9</v>
      </c>
      <c r="J2124" s="14"/>
      <c r="K2124" s="14" t="str">
        <f>CHPP_DELAY[[#This Row],[NOTE]]</f>
        <v/>
      </c>
      <c r="L2124" s="3"/>
      <c r="M2124" s="6"/>
      <c r="N2124" s="6"/>
      <c r="Q2124" s="11"/>
      <c r="AA2124" t="str" cm="1">
        <f t="array" ref="AA2124">_xlfn.IFS(AND(CHPP_DELAY[[#This Row],[Column1]]="",CHPP_DELAY[[#This Row],[Column2]]=""),"",CHPP_DELAY[[#This Row],[Column1]]&lt;&gt;"",CHPP_DELAY[[#This Row],[Column1]],CHPP_DELAY[[#This Row],[Column2]]&lt;&gt;"",CHPP_DELAY[[#This Row],[Column2]])</f>
        <v/>
      </c>
    </row>
    <row r="2125" spans="2:27" x14ac:dyDescent="0.25">
      <c r="B2125" s="7">
        <f>_xlfn.ISOWEEKNUM(CHPP_DELAY[[#This Row],[DATE]])</f>
        <v>52</v>
      </c>
      <c r="C2125" s="2" t="str">
        <f>UPPER(TEXT(MONTH(CHPP_DELAY[[#This Row],[DATE]])*29,"mmm"))</f>
        <v>JAN</v>
      </c>
      <c r="D2125" s="27">
        <f>YEAR(CHPP_DELAY[[#This Row],[DATE]])</f>
        <v>1900</v>
      </c>
      <c r="E2125" s="11">
        <f>(CHPP_DELAY[[#This Row],[START]]-CHPP_DELAY[[#This Row],[STOP]])*24</f>
        <v>0</v>
      </c>
      <c r="F2125" s="14" t="str" cm="1">
        <f t="array" ref="F2125">_xlfn.IFNA(_xlfn.IFS(CHPP_DELAY[[#This Row],[SCH MTN]]&lt;&gt;"","Scheduled",CHPP_DELAY[[#This Row],[UNSCH MTN]]&lt;&gt;"","Unscheduled"),"")</f>
        <v/>
      </c>
      <c r="G2125" s="26">
        <f>24*(DAY(EOMONTH(CHPP_DELAY[[#This Row],[DATE]],0)))</f>
        <v>744</v>
      </c>
      <c r="H2125" s="14">
        <v>0.85</v>
      </c>
      <c r="I2125" s="14">
        <v>0.9</v>
      </c>
      <c r="J2125" s="14"/>
      <c r="K2125" s="14" t="str">
        <f>CHPP_DELAY[[#This Row],[NOTE]]</f>
        <v/>
      </c>
      <c r="L2125" s="3"/>
      <c r="M2125" s="6"/>
      <c r="N2125" s="6"/>
      <c r="Q2125" s="11"/>
      <c r="AA2125" t="str" cm="1">
        <f t="array" ref="AA2125">_xlfn.IFS(AND(CHPP_DELAY[[#This Row],[Column1]]="",CHPP_DELAY[[#This Row],[Column2]]=""),"",CHPP_DELAY[[#This Row],[Column1]]&lt;&gt;"",CHPP_DELAY[[#This Row],[Column1]],CHPP_DELAY[[#This Row],[Column2]]&lt;&gt;"",CHPP_DELAY[[#This Row],[Column2]])</f>
        <v/>
      </c>
    </row>
    <row r="2126" spans="2:27" x14ac:dyDescent="0.25">
      <c r="B2126" s="7">
        <f>_xlfn.ISOWEEKNUM(CHPP_DELAY[[#This Row],[DATE]])</f>
        <v>52</v>
      </c>
      <c r="C2126" s="2" t="str">
        <f>UPPER(TEXT(MONTH(CHPP_DELAY[[#This Row],[DATE]])*29,"mmm"))</f>
        <v>JAN</v>
      </c>
      <c r="D2126" s="27">
        <f>YEAR(CHPP_DELAY[[#This Row],[DATE]])</f>
        <v>1900</v>
      </c>
      <c r="E2126" s="11">
        <f>(CHPP_DELAY[[#This Row],[START]]-CHPP_DELAY[[#This Row],[STOP]])*24</f>
        <v>0</v>
      </c>
      <c r="F2126" s="14" t="str" cm="1">
        <f t="array" ref="F2126">_xlfn.IFNA(_xlfn.IFS(CHPP_DELAY[[#This Row],[SCH MTN]]&lt;&gt;"","Scheduled",CHPP_DELAY[[#This Row],[UNSCH MTN]]&lt;&gt;"","Unscheduled"),"")</f>
        <v/>
      </c>
      <c r="G2126" s="26">
        <f>24*(DAY(EOMONTH(CHPP_DELAY[[#This Row],[DATE]],0)))</f>
        <v>744</v>
      </c>
      <c r="H2126" s="14">
        <v>0.85</v>
      </c>
      <c r="I2126" s="14">
        <v>0.9</v>
      </c>
      <c r="J2126" s="14"/>
      <c r="K2126" s="14" t="str">
        <f>CHPP_DELAY[[#This Row],[NOTE]]</f>
        <v/>
      </c>
      <c r="L2126" s="3"/>
      <c r="M2126" s="6"/>
      <c r="N2126" s="6"/>
      <c r="Q2126" s="11"/>
      <c r="AA2126" t="str" cm="1">
        <f t="array" ref="AA2126">_xlfn.IFS(AND(CHPP_DELAY[[#This Row],[Column1]]="",CHPP_DELAY[[#This Row],[Column2]]=""),"",CHPP_DELAY[[#This Row],[Column1]]&lt;&gt;"",CHPP_DELAY[[#This Row],[Column1]],CHPP_DELAY[[#This Row],[Column2]]&lt;&gt;"",CHPP_DELAY[[#This Row],[Column2]])</f>
        <v/>
      </c>
    </row>
    <row r="2127" spans="2:27" x14ac:dyDescent="0.25">
      <c r="B2127" s="7">
        <f>_xlfn.ISOWEEKNUM(CHPP_DELAY[[#This Row],[DATE]])</f>
        <v>52</v>
      </c>
      <c r="C2127" s="2" t="str">
        <f>UPPER(TEXT(MONTH(CHPP_DELAY[[#This Row],[DATE]])*29,"mmm"))</f>
        <v>JAN</v>
      </c>
      <c r="D2127" s="27">
        <f>YEAR(CHPP_DELAY[[#This Row],[DATE]])</f>
        <v>1900</v>
      </c>
      <c r="E2127" s="11">
        <f>(CHPP_DELAY[[#This Row],[START]]-CHPP_DELAY[[#This Row],[STOP]])*24</f>
        <v>0</v>
      </c>
      <c r="F2127" s="14" t="str" cm="1">
        <f t="array" ref="F2127">_xlfn.IFNA(_xlfn.IFS(CHPP_DELAY[[#This Row],[SCH MTN]]&lt;&gt;"","Scheduled",CHPP_DELAY[[#This Row],[UNSCH MTN]]&lt;&gt;"","Unscheduled"),"")</f>
        <v/>
      </c>
      <c r="G2127" s="26">
        <f>24*(DAY(EOMONTH(CHPP_DELAY[[#This Row],[DATE]],0)))</f>
        <v>744</v>
      </c>
      <c r="H2127" s="14">
        <v>0.85</v>
      </c>
      <c r="I2127" s="14">
        <v>0.9</v>
      </c>
      <c r="J2127" s="14"/>
      <c r="K2127" s="14" t="str">
        <f>CHPP_DELAY[[#This Row],[NOTE]]</f>
        <v/>
      </c>
      <c r="L2127" s="3"/>
      <c r="M2127" s="6"/>
      <c r="N2127" s="6"/>
      <c r="Q2127" s="11"/>
      <c r="AA2127" t="str" cm="1">
        <f t="array" ref="AA2127">_xlfn.IFS(AND(CHPP_DELAY[[#This Row],[Column1]]="",CHPP_DELAY[[#This Row],[Column2]]=""),"",CHPP_DELAY[[#This Row],[Column1]]&lt;&gt;"",CHPP_DELAY[[#This Row],[Column1]],CHPP_DELAY[[#This Row],[Column2]]&lt;&gt;"",CHPP_DELAY[[#This Row],[Column2]])</f>
        <v/>
      </c>
    </row>
    <row r="2128" spans="2:27" x14ac:dyDescent="0.25">
      <c r="B2128" s="7">
        <f>_xlfn.ISOWEEKNUM(CHPP_DELAY[[#This Row],[DATE]])</f>
        <v>52</v>
      </c>
      <c r="C2128" s="2" t="str">
        <f>UPPER(TEXT(MONTH(CHPP_DELAY[[#This Row],[DATE]])*29,"mmm"))</f>
        <v>JAN</v>
      </c>
      <c r="D2128" s="27">
        <f>YEAR(CHPP_DELAY[[#This Row],[DATE]])</f>
        <v>1900</v>
      </c>
      <c r="E2128" s="11">
        <f>(CHPP_DELAY[[#This Row],[START]]-CHPP_DELAY[[#This Row],[STOP]])*24</f>
        <v>0</v>
      </c>
      <c r="F2128" s="14" t="str" cm="1">
        <f t="array" ref="F2128">_xlfn.IFNA(_xlfn.IFS(CHPP_DELAY[[#This Row],[SCH MTN]]&lt;&gt;"","Scheduled",CHPP_DELAY[[#This Row],[UNSCH MTN]]&lt;&gt;"","Unscheduled"),"")</f>
        <v/>
      </c>
      <c r="G2128" s="26">
        <f>24*(DAY(EOMONTH(CHPP_DELAY[[#This Row],[DATE]],0)))</f>
        <v>744</v>
      </c>
      <c r="H2128" s="14">
        <v>0.85</v>
      </c>
      <c r="I2128" s="14">
        <v>0.9</v>
      </c>
      <c r="J2128" s="14"/>
      <c r="K2128" s="14" t="str">
        <f>CHPP_DELAY[[#This Row],[NOTE]]</f>
        <v/>
      </c>
      <c r="L2128" s="3"/>
      <c r="M2128" s="6"/>
      <c r="N2128" s="6"/>
      <c r="Q2128" s="11"/>
      <c r="AA2128" t="str" cm="1">
        <f t="array" ref="AA2128">_xlfn.IFS(AND(CHPP_DELAY[[#This Row],[Column1]]="",CHPP_DELAY[[#This Row],[Column2]]=""),"",CHPP_DELAY[[#This Row],[Column1]]&lt;&gt;"",CHPP_DELAY[[#This Row],[Column1]],CHPP_DELAY[[#This Row],[Column2]]&lt;&gt;"",CHPP_DELAY[[#This Row],[Column2]])</f>
        <v/>
      </c>
    </row>
    <row r="2129" spans="2:27" x14ac:dyDescent="0.25">
      <c r="B2129" s="7">
        <f>_xlfn.ISOWEEKNUM(CHPP_DELAY[[#This Row],[DATE]])</f>
        <v>52</v>
      </c>
      <c r="C2129" s="2" t="str">
        <f>UPPER(TEXT(MONTH(CHPP_DELAY[[#This Row],[DATE]])*29,"mmm"))</f>
        <v>JAN</v>
      </c>
      <c r="D2129" s="27">
        <f>YEAR(CHPP_DELAY[[#This Row],[DATE]])</f>
        <v>1900</v>
      </c>
      <c r="E2129" s="11">
        <f>(CHPP_DELAY[[#This Row],[START]]-CHPP_DELAY[[#This Row],[STOP]])*24</f>
        <v>0</v>
      </c>
      <c r="F2129" s="14" t="str" cm="1">
        <f t="array" ref="F2129">_xlfn.IFNA(_xlfn.IFS(CHPP_DELAY[[#This Row],[SCH MTN]]&lt;&gt;"","Scheduled",CHPP_DELAY[[#This Row],[UNSCH MTN]]&lt;&gt;"","Unscheduled"),"")</f>
        <v/>
      </c>
      <c r="G2129" s="26">
        <f>24*(DAY(EOMONTH(CHPP_DELAY[[#This Row],[DATE]],0)))</f>
        <v>744</v>
      </c>
      <c r="H2129" s="14">
        <v>0.85</v>
      </c>
      <c r="I2129" s="14">
        <v>0.9</v>
      </c>
      <c r="J2129" s="14"/>
      <c r="K2129" s="14" t="str">
        <f>CHPP_DELAY[[#This Row],[NOTE]]</f>
        <v/>
      </c>
      <c r="L2129" s="3"/>
      <c r="M2129" s="6"/>
      <c r="N2129" s="6"/>
      <c r="Q2129" s="11"/>
      <c r="AA2129" t="str" cm="1">
        <f t="array" ref="AA2129">_xlfn.IFS(AND(CHPP_DELAY[[#This Row],[Column1]]="",CHPP_DELAY[[#This Row],[Column2]]=""),"",CHPP_DELAY[[#This Row],[Column1]]&lt;&gt;"",CHPP_DELAY[[#This Row],[Column1]],CHPP_DELAY[[#This Row],[Column2]]&lt;&gt;"",CHPP_DELAY[[#This Row],[Column2]])</f>
        <v/>
      </c>
    </row>
    <row r="2130" spans="2:27" x14ac:dyDescent="0.25">
      <c r="B2130" s="7">
        <f>_xlfn.ISOWEEKNUM(CHPP_DELAY[[#This Row],[DATE]])</f>
        <v>52</v>
      </c>
      <c r="C2130" s="2" t="str">
        <f>UPPER(TEXT(MONTH(CHPP_DELAY[[#This Row],[DATE]])*29,"mmm"))</f>
        <v>JAN</v>
      </c>
      <c r="D2130" s="27">
        <f>YEAR(CHPP_DELAY[[#This Row],[DATE]])</f>
        <v>1900</v>
      </c>
      <c r="E2130" s="11">
        <f>(CHPP_DELAY[[#This Row],[START]]-CHPP_DELAY[[#This Row],[STOP]])*24</f>
        <v>0</v>
      </c>
      <c r="F2130" s="14" t="str" cm="1">
        <f t="array" ref="F2130">_xlfn.IFNA(_xlfn.IFS(CHPP_DELAY[[#This Row],[SCH MTN]]&lt;&gt;"","Scheduled",CHPP_DELAY[[#This Row],[UNSCH MTN]]&lt;&gt;"","Unscheduled"),"")</f>
        <v/>
      </c>
      <c r="G2130" s="26">
        <f>24*(DAY(EOMONTH(CHPP_DELAY[[#This Row],[DATE]],0)))</f>
        <v>744</v>
      </c>
      <c r="H2130" s="14">
        <v>0.85</v>
      </c>
      <c r="I2130" s="14">
        <v>0.9</v>
      </c>
      <c r="J2130" s="14"/>
      <c r="K2130" s="14" t="str">
        <f>CHPP_DELAY[[#This Row],[NOTE]]</f>
        <v/>
      </c>
      <c r="L2130" s="3"/>
      <c r="M2130" s="6"/>
      <c r="N2130" s="6"/>
      <c r="Q2130" s="11"/>
      <c r="AA2130" t="str" cm="1">
        <f t="array" ref="AA2130">_xlfn.IFS(AND(CHPP_DELAY[[#This Row],[Column1]]="",CHPP_DELAY[[#This Row],[Column2]]=""),"",CHPP_DELAY[[#This Row],[Column1]]&lt;&gt;"",CHPP_DELAY[[#This Row],[Column1]],CHPP_DELAY[[#This Row],[Column2]]&lt;&gt;"",CHPP_DELAY[[#This Row],[Column2]])</f>
        <v/>
      </c>
    </row>
    <row r="2131" spans="2:27" x14ac:dyDescent="0.25">
      <c r="B2131" s="7">
        <f>_xlfn.ISOWEEKNUM(CHPP_DELAY[[#This Row],[DATE]])</f>
        <v>52</v>
      </c>
      <c r="C2131" s="2" t="str">
        <f>UPPER(TEXT(MONTH(CHPP_DELAY[[#This Row],[DATE]])*29,"mmm"))</f>
        <v>JAN</v>
      </c>
      <c r="D2131" s="27">
        <f>YEAR(CHPP_DELAY[[#This Row],[DATE]])</f>
        <v>1900</v>
      </c>
      <c r="E2131" s="11">
        <f>(CHPP_DELAY[[#This Row],[START]]-CHPP_DELAY[[#This Row],[STOP]])*24</f>
        <v>0</v>
      </c>
      <c r="F2131" s="14" t="str" cm="1">
        <f t="array" ref="F2131">_xlfn.IFNA(_xlfn.IFS(CHPP_DELAY[[#This Row],[SCH MTN]]&lt;&gt;"","Scheduled",CHPP_DELAY[[#This Row],[UNSCH MTN]]&lt;&gt;"","Unscheduled"),"")</f>
        <v/>
      </c>
      <c r="G2131" s="26">
        <f>24*(DAY(EOMONTH(CHPP_DELAY[[#This Row],[DATE]],0)))</f>
        <v>744</v>
      </c>
      <c r="H2131" s="14">
        <v>0.85</v>
      </c>
      <c r="I2131" s="14">
        <v>0.9</v>
      </c>
      <c r="J2131" s="14"/>
      <c r="K2131" s="14" t="str">
        <f>CHPP_DELAY[[#This Row],[NOTE]]</f>
        <v/>
      </c>
      <c r="L2131" s="3"/>
      <c r="M2131" s="6"/>
      <c r="N2131" s="6"/>
      <c r="Q2131" s="11"/>
      <c r="AA2131" t="str" cm="1">
        <f t="array" ref="AA2131">_xlfn.IFS(AND(CHPP_DELAY[[#This Row],[Column1]]="",CHPP_DELAY[[#This Row],[Column2]]=""),"",CHPP_DELAY[[#This Row],[Column1]]&lt;&gt;"",CHPP_DELAY[[#This Row],[Column1]],CHPP_DELAY[[#This Row],[Column2]]&lt;&gt;"",CHPP_DELAY[[#This Row],[Column2]])</f>
        <v/>
      </c>
    </row>
    <row r="2132" spans="2:27" x14ac:dyDescent="0.25">
      <c r="B2132" s="7">
        <f>_xlfn.ISOWEEKNUM(CHPP_DELAY[[#This Row],[DATE]])</f>
        <v>52</v>
      </c>
      <c r="C2132" s="2" t="str">
        <f>UPPER(TEXT(MONTH(CHPP_DELAY[[#This Row],[DATE]])*29,"mmm"))</f>
        <v>JAN</v>
      </c>
      <c r="D2132" s="27">
        <f>YEAR(CHPP_DELAY[[#This Row],[DATE]])</f>
        <v>1900</v>
      </c>
      <c r="E2132" s="11">
        <f>(CHPP_DELAY[[#This Row],[START]]-CHPP_DELAY[[#This Row],[STOP]])*24</f>
        <v>0</v>
      </c>
      <c r="F2132" s="14" t="str" cm="1">
        <f t="array" ref="F2132">_xlfn.IFNA(_xlfn.IFS(CHPP_DELAY[[#This Row],[SCH MTN]]&lt;&gt;"","Scheduled",CHPP_DELAY[[#This Row],[UNSCH MTN]]&lt;&gt;"","Unscheduled"),"")</f>
        <v/>
      </c>
      <c r="G2132" s="26">
        <f>24*(DAY(EOMONTH(CHPP_DELAY[[#This Row],[DATE]],0)))</f>
        <v>744</v>
      </c>
      <c r="H2132" s="14">
        <v>0.85</v>
      </c>
      <c r="I2132" s="14">
        <v>0.9</v>
      </c>
      <c r="J2132" s="14"/>
      <c r="K2132" s="14" t="str">
        <f>CHPP_DELAY[[#This Row],[NOTE]]</f>
        <v/>
      </c>
      <c r="L2132" s="3"/>
      <c r="M2132" s="6"/>
      <c r="N2132" s="6"/>
      <c r="Q2132" s="11"/>
      <c r="AA2132" t="str" cm="1">
        <f t="array" ref="AA2132">_xlfn.IFS(AND(CHPP_DELAY[[#This Row],[Column1]]="",CHPP_DELAY[[#This Row],[Column2]]=""),"",CHPP_DELAY[[#This Row],[Column1]]&lt;&gt;"",CHPP_DELAY[[#This Row],[Column1]],CHPP_DELAY[[#This Row],[Column2]]&lt;&gt;"",CHPP_DELAY[[#This Row],[Column2]])</f>
        <v/>
      </c>
    </row>
    <row r="2133" spans="2:27" x14ac:dyDescent="0.25">
      <c r="B2133" s="7">
        <f>_xlfn.ISOWEEKNUM(CHPP_DELAY[[#This Row],[DATE]])</f>
        <v>52</v>
      </c>
      <c r="C2133" s="2" t="str">
        <f>UPPER(TEXT(MONTH(CHPP_DELAY[[#This Row],[DATE]])*29,"mmm"))</f>
        <v>JAN</v>
      </c>
      <c r="D2133" s="27">
        <f>YEAR(CHPP_DELAY[[#This Row],[DATE]])</f>
        <v>1900</v>
      </c>
      <c r="E2133" s="11">
        <f>(CHPP_DELAY[[#This Row],[START]]-CHPP_DELAY[[#This Row],[STOP]])*24</f>
        <v>0</v>
      </c>
      <c r="F2133" s="14" t="str" cm="1">
        <f t="array" ref="F2133">_xlfn.IFNA(_xlfn.IFS(CHPP_DELAY[[#This Row],[SCH MTN]]&lt;&gt;"","Scheduled",CHPP_DELAY[[#This Row],[UNSCH MTN]]&lt;&gt;"","Unscheduled"),"")</f>
        <v/>
      </c>
      <c r="G2133" s="26">
        <f>24*(DAY(EOMONTH(CHPP_DELAY[[#This Row],[DATE]],0)))</f>
        <v>744</v>
      </c>
      <c r="H2133" s="14">
        <v>0.85</v>
      </c>
      <c r="I2133" s="14">
        <v>0.9</v>
      </c>
      <c r="J2133" s="14"/>
      <c r="K2133" s="14" t="str">
        <f>CHPP_DELAY[[#This Row],[NOTE]]</f>
        <v/>
      </c>
      <c r="L2133" s="3"/>
      <c r="M2133" s="6"/>
      <c r="N2133" s="6"/>
      <c r="Q2133" s="11"/>
      <c r="AA2133" t="str" cm="1">
        <f t="array" ref="AA2133">_xlfn.IFS(AND(CHPP_DELAY[[#This Row],[Column1]]="",CHPP_DELAY[[#This Row],[Column2]]=""),"",CHPP_DELAY[[#This Row],[Column1]]&lt;&gt;"",CHPP_DELAY[[#This Row],[Column1]],CHPP_DELAY[[#This Row],[Column2]]&lt;&gt;"",CHPP_DELAY[[#This Row],[Column2]])</f>
        <v/>
      </c>
    </row>
    <row r="2134" spans="2:27" x14ac:dyDescent="0.25">
      <c r="B2134" s="7">
        <f>_xlfn.ISOWEEKNUM(CHPP_DELAY[[#This Row],[DATE]])</f>
        <v>52</v>
      </c>
      <c r="C2134" s="2" t="str">
        <f>UPPER(TEXT(MONTH(CHPP_DELAY[[#This Row],[DATE]])*29,"mmm"))</f>
        <v>JAN</v>
      </c>
      <c r="D2134" s="27">
        <f>YEAR(CHPP_DELAY[[#This Row],[DATE]])</f>
        <v>1900</v>
      </c>
      <c r="E2134" s="11">
        <f>(CHPP_DELAY[[#This Row],[START]]-CHPP_DELAY[[#This Row],[STOP]])*24</f>
        <v>0</v>
      </c>
      <c r="F2134" s="14" t="str" cm="1">
        <f t="array" ref="F2134">_xlfn.IFNA(_xlfn.IFS(CHPP_DELAY[[#This Row],[SCH MTN]]&lt;&gt;"","Scheduled",CHPP_DELAY[[#This Row],[UNSCH MTN]]&lt;&gt;"","Unscheduled"),"")</f>
        <v/>
      </c>
      <c r="G2134" s="26">
        <f>24*(DAY(EOMONTH(CHPP_DELAY[[#This Row],[DATE]],0)))</f>
        <v>744</v>
      </c>
      <c r="H2134" s="14">
        <v>0.85</v>
      </c>
      <c r="I2134" s="14">
        <v>0.9</v>
      </c>
      <c r="J2134" s="14"/>
      <c r="K2134" s="14" t="str">
        <f>CHPP_DELAY[[#This Row],[NOTE]]</f>
        <v/>
      </c>
      <c r="L2134" s="3"/>
      <c r="M2134" s="6"/>
      <c r="N2134" s="6"/>
      <c r="Q2134" s="11"/>
      <c r="AA2134" t="str" cm="1">
        <f t="array" ref="AA2134">_xlfn.IFS(AND(CHPP_DELAY[[#This Row],[Column1]]="",CHPP_DELAY[[#This Row],[Column2]]=""),"",CHPP_DELAY[[#This Row],[Column1]]&lt;&gt;"",CHPP_DELAY[[#This Row],[Column1]],CHPP_DELAY[[#This Row],[Column2]]&lt;&gt;"",CHPP_DELAY[[#This Row],[Column2]])</f>
        <v/>
      </c>
    </row>
    <row r="2135" spans="2:27" x14ac:dyDescent="0.25">
      <c r="B2135" s="7">
        <f>_xlfn.ISOWEEKNUM(CHPP_DELAY[[#This Row],[DATE]])</f>
        <v>52</v>
      </c>
      <c r="C2135" s="2" t="str">
        <f>UPPER(TEXT(MONTH(CHPP_DELAY[[#This Row],[DATE]])*29,"mmm"))</f>
        <v>JAN</v>
      </c>
      <c r="D2135" s="27">
        <f>YEAR(CHPP_DELAY[[#This Row],[DATE]])</f>
        <v>1900</v>
      </c>
      <c r="E2135" s="11">
        <f>(CHPP_DELAY[[#This Row],[START]]-CHPP_DELAY[[#This Row],[STOP]])*24</f>
        <v>0</v>
      </c>
      <c r="F2135" s="14" t="str" cm="1">
        <f t="array" ref="F2135">_xlfn.IFNA(_xlfn.IFS(CHPP_DELAY[[#This Row],[SCH MTN]]&lt;&gt;"","Scheduled",CHPP_DELAY[[#This Row],[UNSCH MTN]]&lt;&gt;"","Unscheduled"),"")</f>
        <v/>
      </c>
      <c r="G2135" s="26">
        <f>24*(DAY(EOMONTH(CHPP_DELAY[[#This Row],[DATE]],0)))</f>
        <v>744</v>
      </c>
      <c r="H2135" s="14">
        <v>0.85</v>
      </c>
      <c r="I2135" s="14">
        <v>0.9</v>
      </c>
      <c r="J2135" s="14"/>
      <c r="K2135" s="14" t="str">
        <f>CHPP_DELAY[[#This Row],[NOTE]]</f>
        <v/>
      </c>
      <c r="L2135" s="3"/>
      <c r="M2135" s="6"/>
      <c r="N2135" s="6"/>
      <c r="Q2135" s="11"/>
      <c r="AA2135" t="str" cm="1">
        <f t="array" ref="AA2135">_xlfn.IFS(AND(CHPP_DELAY[[#This Row],[Column1]]="",CHPP_DELAY[[#This Row],[Column2]]=""),"",CHPP_DELAY[[#This Row],[Column1]]&lt;&gt;"",CHPP_DELAY[[#This Row],[Column1]],CHPP_DELAY[[#This Row],[Column2]]&lt;&gt;"",CHPP_DELAY[[#This Row],[Column2]])</f>
        <v/>
      </c>
    </row>
    <row r="2136" spans="2:27" x14ac:dyDescent="0.25">
      <c r="B2136" s="7">
        <f>_xlfn.ISOWEEKNUM(CHPP_DELAY[[#This Row],[DATE]])</f>
        <v>52</v>
      </c>
      <c r="C2136" s="2" t="str">
        <f>UPPER(TEXT(MONTH(CHPP_DELAY[[#This Row],[DATE]])*29,"mmm"))</f>
        <v>JAN</v>
      </c>
      <c r="D2136" s="27">
        <f>YEAR(CHPP_DELAY[[#This Row],[DATE]])</f>
        <v>1900</v>
      </c>
      <c r="E2136" s="11">
        <f>(CHPP_DELAY[[#This Row],[START]]-CHPP_DELAY[[#This Row],[STOP]])*24</f>
        <v>0</v>
      </c>
      <c r="F2136" s="14" t="str" cm="1">
        <f t="array" ref="F2136">_xlfn.IFNA(_xlfn.IFS(CHPP_DELAY[[#This Row],[SCH MTN]]&lt;&gt;"","Scheduled",CHPP_DELAY[[#This Row],[UNSCH MTN]]&lt;&gt;"","Unscheduled"),"")</f>
        <v/>
      </c>
      <c r="G2136" s="26">
        <f>24*(DAY(EOMONTH(CHPP_DELAY[[#This Row],[DATE]],0)))</f>
        <v>744</v>
      </c>
      <c r="H2136" s="14">
        <v>0.85</v>
      </c>
      <c r="I2136" s="14">
        <v>0.9</v>
      </c>
      <c r="J2136" s="14"/>
      <c r="K2136" s="14" t="str">
        <f>CHPP_DELAY[[#This Row],[NOTE]]</f>
        <v/>
      </c>
      <c r="L2136" s="3"/>
      <c r="M2136" s="6"/>
      <c r="N2136" s="6"/>
      <c r="Q2136" s="11"/>
      <c r="AA2136" t="str" cm="1">
        <f t="array" ref="AA2136">_xlfn.IFS(AND(CHPP_DELAY[[#This Row],[Column1]]="",CHPP_DELAY[[#This Row],[Column2]]=""),"",CHPP_DELAY[[#This Row],[Column1]]&lt;&gt;"",CHPP_DELAY[[#This Row],[Column1]],CHPP_DELAY[[#This Row],[Column2]]&lt;&gt;"",CHPP_DELAY[[#This Row],[Column2]])</f>
        <v/>
      </c>
    </row>
    <row r="2137" spans="2:27" x14ac:dyDescent="0.25">
      <c r="B2137" s="7">
        <f>_xlfn.ISOWEEKNUM(CHPP_DELAY[[#This Row],[DATE]])</f>
        <v>52</v>
      </c>
      <c r="C2137" s="2" t="str">
        <f>UPPER(TEXT(MONTH(CHPP_DELAY[[#This Row],[DATE]])*29,"mmm"))</f>
        <v>JAN</v>
      </c>
      <c r="D2137" s="27">
        <f>YEAR(CHPP_DELAY[[#This Row],[DATE]])</f>
        <v>1900</v>
      </c>
      <c r="E2137" s="11">
        <f>(CHPP_DELAY[[#This Row],[START]]-CHPP_DELAY[[#This Row],[STOP]])*24</f>
        <v>0</v>
      </c>
      <c r="F2137" s="14" t="str" cm="1">
        <f t="array" ref="F2137">_xlfn.IFNA(_xlfn.IFS(CHPP_DELAY[[#This Row],[SCH MTN]]&lt;&gt;"","Scheduled",CHPP_DELAY[[#This Row],[UNSCH MTN]]&lt;&gt;"","Unscheduled"),"")</f>
        <v/>
      </c>
      <c r="G2137" s="26">
        <f>24*(DAY(EOMONTH(CHPP_DELAY[[#This Row],[DATE]],0)))</f>
        <v>744</v>
      </c>
      <c r="H2137" s="14">
        <v>0.85</v>
      </c>
      <c r="I2137" s="14">
        <v>0.9</v>
      </c>
      <c r="J2137" s="14"/>
      <c r="K2137" s="14" t="str">
        <f>CHPP_DELAY[[#This Row],[NOTE]]</f>
        <v/>
      </c>
      <c r="L2137" s="3"/>
      <c r="M2137" s="6"/>
      <c r="N2137" s="6"/>
      <c r="Q2137" s="11"/>
      <c r="AA2137" t="str" cm="1">
        <f t="array" ref="AA2137">_xlfn.IFS(AND(CHPP_DELAY[[#This Row],[Column1]]="",CHPP_DELAY[[#This Row],[Column2]]=""),"",CHPP_DELAY[[#This Row],[Column1]]&lt;&gt;"",CHPP_DELAY[[#This Row],[Column1]],CHPP_DELAY[[#This Row],[Column2]]&lt;&gt;"",CHPP_DELAY[[#This Row],[Column2]])</f>
        <v/>
      </c>
    </row>
    <row r="2138" spans="2:27" x14ac:dyDescent="0.25">
      <c r="B2138" s="7">
        <f>_xlfn.ISOWEEKNUM(CHPP_DELAY[[#This Row],[DATE]])</f>
        <v>52</v>
      </c>
      <c r="C2138" s="2" t="str">
        <f>UPPER(TEXT(MONTH(CHPP_DELAY[[#This Row],[DATE]])*29,"mmm"))</f>
        <v>JAN</v>
      </c>
      <c r="D2138" s="27">
        <f>YEAR(CHPP_DELAY[[#This Row],[DATE]])</f>
        <v>1900</v>
      </c>
      <c r="E2138" s="11">
        <f>(CHPP_DELAY[[#This Row],[START]]-CHPP_DELAY[[#This Row],[STOP]])*24</f>
        <v>0</v>
      </c>
      <c r="F2138" s="14" t="str" cm="1">
        <f t="array" ref="F2138">_xlfn.IFNA(_xlfn.IFS(CHPP_DELAY[[#This Row],[SCH MTN]]&lt;&gt;"","Scheduled",CHPP_DELAY[[#This Row],[UNSCH MTN]]&lt;&gt;"","Unscheduled"),"")</f>
        <v/>
      </c>
      <c r="G2138" s="26">
        <f>24*(DAY(EOMONTH(CHPP_DELAY[[#This Row],[DATE]],0)))</f>
        <v>744</v>
      </c>
      <c r="H2138" s="14">
        <v>0.85</v>
      </c>
      <c r="I2138" s="14">
        <v>0.9</v>
      </c>
      <c r="J2138" s="14"/>
      <c r="K2138" s="14" t="str">
        <f>CHPP_DELAY[[#This Row],[NOTE]]</f>
        <v/>
      </c>
      <c r="L2138" s="3"/>
      <c r="M2138" s="6"/>
      <c r="N2138" s="6"/>
      <c r="Q2138" s="11"/>
      <c r="AA2138" t="str" cm="1">
        <f t="array" ref="AA2138">_xlfn.IFS(AND(CHPP_DELAY[[#This Row],[Column1]]="",CHPP_DELAY[[#This Row],[Column2]]=""),"",CHPP_DELAY[[#This Row],[Column1]]&lt;&gt;"",CHPP_DELAY[[#This Row],[Column1]],CHPP_DELAY[[#This Row],[Column2]]&lt;&gt;"",CHPP_DELAY[[#This Row],[Column2]])</f>
        <v/>
      </c>
    </row>
    <row r="2139" spans="2:27" x14ac:dyDescent="0.25">
      <c r="B2139" s="7">
        <f>_xlfn.ISOWEEKNUM(CHPP_DELAY[[#This Row],[DATE]])</f>
        <v>52</v>
      </c>
      <c r="C2139" s="2" t="str">
        <f>UPPER(TEXT(MONTH(CHPP_DELAY[[#This Row],[DATE]])*29,"mmm"))</f>
        <v>JAN</v>
      </c>
      <c r="D2139" s="27">
        <f>YEAR(CHPP_DELAY[[#This Row],[DATE]])</f>
        <v>1900</v>
      </c>
      <c r="E2139" s="11">
        <f>(CHPP_DELAY[[#This Row],[START]]-CHPP_DELAY[[#This Row],[STOP]])*24</f>
        <v>0</v>
      </c>
      <c r="F2139" s="14" t="str" cm="1">
        <f t="array" ref="F2139">_xlfn.IFNA(_xlfn.IFS(CHPP_DELAY[[#This Row],[SCH MTN]]&lt;&gt;"","Scheduled",CHPP_DELAY[[#This Row],[UNSCH MTN]]&lt;&gt;"","Unscheduled"),"")</f>
        <v/>
      </c>
      <c r="G2139" s="26">
        <f>24*(DAY(EOMONTH(CHPP_DELAY[[#This Row],[DATE]],0)))</f>
        <v>744</v>
      </c>
      <c r="H2139" s="14">
        <v>0.85</v>
      </c>
      <c r="I2139" s="14">
        <v>0.9</v>
      </c>
      <c r="J2139" s="14"/>
      <c r="K2139" s="14" t="str">
        <f>CHPP_DELAY[[#This Row],[NOTE]]</f>
        <v/>
      </c>
      <c r="L2139" s="3"/>
      <c r="M2139" s="6"/>
      <c r="N2139" s="6"/>
      <c r="Q2139" s="11"/>
      <c r="AA2139" t="str" cm="1">
        <f t="array" ref="AA2139">_xlfn.IFS(AND(CHPP_DELAY[[#This Row],[Column1]]="",CHPP_DELAY[[#This Row],[Column2]]=""),"",CHPP_DELAY[[#This Row],[Column1]]&lt;&gt;"",CHPP_DELAY[[#This Row],[Column1]],CHPP_DELAY[[#This Row],[Column2]]&lt;&gt;"",CHPP_DELAY[[#This Row],[Column2]])</f>
        <v/>
      </c>
    </row>
    <row r="2140" spans="2:27" x14ac:dyDescent="0.25">
      <c r="B2140" s="7">
        <f>_xlfn.ISOWEEKNUM(CHPP_DELAY[[#This Row],[DATE]])</f>
        <v>52</v>
      </c>
      <c r="C2140" s="2" t="str">
        <f>UPPER(TEXT(MONTH(CHPP_DELAY[[#This Row],[DATE]])*29,"mmm"))</f>
        <v>JAN</v>
      </c>
      <c r="D2140" s="27">
        <f>YEAR(CHPP_DELAY[[#This Row],[DATE]])</f>
        <v>1900</v>
      </c>
      <c r="E2140" s="11">
        <f>(CHPP_DELAY[[#This Row],[START]]-CHPP_DELAY[[#This Row],[STOP]])*24</f>
        <v>0</v>
      </c>
      <c r="F2140" s="14" t="str" cm="1">
        <f t="array" ref="F2140">_xlfn.IFNA(_xlfn.IFS(CHPP_DELAY[[#This Row],[SCH MTN]]&lt;&gt;"","Scheduled",CHPP_DELAY[[#This Row],[UNSCH MTN]]&lt;&gt;"","Unscheduled"),"")</f>
        <v/>
      </c>
      <c r="G2140" s="26">
        <f>24*(DAY(EOMONTH(CHPP_DELAY[[#This Row],[DATE]],0)))</f>
        <v>744</v>
      </c>
      <c r="H2140" s="14">
        <v>0.85</v>
      </c>
      <c r="I2140" s="14">
        <v>0.9</v>
      </c>
      <c r="J2140" s="14"/>
      <c r="K2140" s="14" t="str">
        <f>CHPP_DELAY[[#This Row],[NOTE]]</f>
        <v/>
      </c>
      <c r="L2140" s="3"/>
      <c r="M2140" s="6"/>
      <c r="N2140" s="6"/>
      <c r="Q2140" s="11"/>
      <c r="AA2140" t="str" cm="1">
        <f t="array" ref="AA2140">_xlfn.IFS(AND(CHPP_DELAY[[#This Row],[Column1]]="",CHPP_DELAY[[#This Row],[Column2]]=""),"",CHPP_DELAY[[#This Row],[Column1]]&lt;&gt;"",CHPP_DELAY[[#This Row],[Column1]],CHPP_DELAY[[#This Row],[Column2]]&lt;&gt;"",CHPP_DELAY[[#This Row],[Column2]])</f>
        <v/>
      </c>
    </row>
    <row r="2141" spans="2:27" x14ac:dyDescent="0.25">
      <c r="B2141" s="7">
        <f>_xlfn.ISOWEEKNUM(CHPP_DELAY[[#This Row],[DATE]])</f>
        <v>52</v>
      </c>
      <c r="C2141" s="2" t="str">
        <f>UPPER(TEXT(MONTH(CHPP_DELAY[[#This Row],[DATE]])*29,"mmm"))</f>
        <v>JAN</v>
      </c>
      <c r="D2141" s="27">
        <f>YEAR(CHPP_DELAY[[#This Row],[DATE]])</f>
        <v>1900</v>
      </c>
      <c r="E2141" s="11">
        <f>(CHPP_DELAY[[#This Row],[START]]-CHPP_DELAY[[#This Row],[STOP]])*24</f>
        <v>0</v>
      </c>
      <c r="F2141" s="14" t="str" cm="1">
        <f t="array" ref="F2141">_xlfn.IFNA(_xlfn.IFS(CHPP_DELAY[[#This Row],[SCH MTN]]&lt;&gt;"","Scheduled",CHPP_DELAY[[#This Row],[UNSCH MTN]]&lt;&gt;"","Unscheduled"),"")</f>
        <v/>
      </c>
      <c r="G2141" s="26">
        <f>24*(DAY(EOMONTH(CHPP_DELAY[[#This Row],[DATE]],0)))</f>
        <v>744</v>
      </c>
      <c r="H2141" s="14">
        <v>0.85</v>
      </c>
      <c r="I2141" s="14">
        <v>0.9</v>
      </c>
      <c r="J2141" s="14"/>
      <c r="K2141" s="14" t="str">
        <f>CHPP_DELAY[[#This Row],[NOTE]]</f>
        <v/>
      </c>
      <c r="L2141" s="3"/>
      <c r="M2141" s="6"/>
      <c r="N2141" s="6"/>
      <c r="Q2141" s="11"/>
      <c r="AA2141" t="str" cm="1">
        <f t="array" ref="AA2141">_xlfn.IFS(AND(CHPP_DELAY[[#This Row],[Column1]]="",CHPP_DELAY[[#This Row],[Column2]]=""),"",CHPP_DELAY[[#This Row],[Column1]]&lt;&gt;"",CHPP_DELAY[[#This Row],[Column1]],CHPP_DELAY[[#This Row],[Column2]]&lt;&gt;"",CHPP_DELAY[[#This Row],[Column2]])</f>
        <v/>
      </c>
    </row>
    <row r="2142" spans="2:27" x14ac:dyDescent="0.25">
      <c r="B2142" s="7">
        <f>_xlfn.ISOWEEKNUM(CHPP_DELAY[[#This Row],[DATE]])</f>
        <v>52</v>
      </c>
      <c r="C2142" s="2" t="str">
        <f>UPPER(TEXT(MONTH(CHPP_DELAY[[#This Row],[DATE]])*29,"mmm"))</f>
        <v>JAN</v>
      </c>
      <c r="D2142" s="27">
        <f>YEAR(CHPP_DELAY[[#This Row],[DATE]])</f>
        <v>1900</v>
      </c>
      <c r="E2142" s="11">
        <f>(CHPP_DELAY[[#This Row],[START]]-CHPP_DELAY[[#This Row],[STOP]])*24</f>
        <v>0</v>
      </c>
      <c r="F2142" s="14" t="str" cm="1">
        <f t="array" ref="F2142">_xlfn.IFNA(_xlfn.IFS(CHPP_DELAY[[#This Row],[SCH MTN]]&lt;&gt;"","Scheduled",CHPP_DELAY[[#This Row],[UNSCH MTN]]&lt;&gt;"","Unscheduled"),"")</f>
        <v/>
      </c>
      <c r="G2142" s="26">
        <f>24*(DAY(EOMONTH(CHPP_DELAY[[#This Row],[DATE]],0)))</f>
        <v>744</v>
      </c>
      <c r="H2142" s="14">
        <v>0.85</v>
      </c>
      <c r="I2142" s="14">
        <v>0.9</v>
      </c>
      <c r="J2142" s="14"/>
      <c r="K2142" s="14" t="str">
        <f>CHPP_DELAY[[#This Row],[NOTE]]</f>
        <v/>
      </c>
      <c r="L2142" s="3"/>
      <c r="M2142" s="6"/>
      <c r="N2142" s="6"/>
      <c r="Q2142" s="11"/>
      <c r="AA2142" t="str" cm="1">
        <f t="array" ref="AA2142">_xlfn.IFS(AND(CHPP_DELAY[[#This Row],[Column1]]="",CHPP_DELAY[[#This Row],[Column2]]=""),"",CHPP_DELAY[[#This Row],[Column1]]&lt;&gt;"",CHPP_DELAY[[#This Row],[Column1]],CHPP_DELAY[[#This Row],[Column2]]&lt;&gt;"",CHPP_DELAY[[#This Row],[Column2]])</f>
        <v/>
      </c>
    </row>
    <row r="2143" spans="2:27" x14ac:dyDescent="0.25">
      <c r="B2143" s="7">
        <f>_xlfn.ISOWEEKNUM(CHPP_DELAY[[#This Row],[DATE]])</f>
        <v>52</v>
      </c>
      <c r="C2143" s="2" t="str">
        <f>UPPER(TEXT(MONTH(CHPP_DELAY[[#This Row],[DATE]])*29,"mmm"))</f>
        <v>JAN</v>
      </c>
      <c r="D2143" s="27">
        <f>YEAR(CHPP_DELAY[[#This Row],[DATE]])</f>
        <v>1900</v>
      </c>
      <c r="E2143" s="11">
        <f>(CHPP_DELAY[[#This Row],[START]]-CHPP_DELAY[[#This Row],[STOP]])*24</f>
        <v>0</v>
      </c>
      <c r="F2143" s="14" t="str" cm="1">
        <f t="array" ref="F2143">_xlfn.IFNA(_xlfn.IFS(CHPP_DELAY[[#This Row],[SCH MTN]]&lt;&gt;"","Scheduled",CHPP_DELAY[[#This Row],[UNSCH MTN]]&lt;&gt;"","Unscheduled"),"")</f>
        <v/>
      </c>
      <c r="G2143" s="26">
        <f>24*(DAY(EOMONTH(CHPP_DELAY[[#This Row],[DATE]],0)))</f>
        <v>744</v>
      </c>
      <c r="H2143" s="14">
        <v>0.85</v>
      </c>
      <c r="I2143" s="14">
        <v>0.9</v>
      </c>
      <c r="J2143" s="14"/>
      <c r="K2143" s="14" t="str">
        <f>CHPP_DELAY[[#This Row],[NOTE]]</f>
        <v/>
      </c>
      <c r="L2143" s="3"/>
      <c r="M2143" s="6"/>
      <c r="N2143" s="6"/>
      <c r="Q2143" s="11"/>
      <c r="AA2143" t="str" cm="1">
        <f t="array" ref="AA2143">_xlfn.IFS(AND(CHPP_DELAY[[#This Row],[Column1]]="",CHPP_DELAY[[#This Row],[Column2]]=""),"",CHPP_DELAY[[#This Row],[Column1]]&lt;&gt;"",CHPP_DELAY[[#This Row],[Column1]],CHPP_DELAY[[#This Row],[Column2]]&lt;&gt;"",CHPP_DELAY[[#This Row],[Column2]])</f>
        <v/>
      </c>
    </row>
    <row r="2144" spans="2:27" x14ac:dyDescent="0.25">
      <c r="B2144" s="7">
        <f>_xlfn.ISOWEEKNUM(CHPP_DELAY[[#This Row],[DATE]])</f>
        <v>52</v>
      </c>
      <c r="C2144" s="2" t="str">
        <f>UPPER(TEXT(MONTH(CHPP_DELAY[[#This Row],[DATE]])*29,"mmm"))</f>
        <v>JAN</v>
      </c>
      <c r="D2144" s="27">
        <f>YEAR(CHPP_DELAY[[#This Row],[DATE]])</f>
        <v>1900</v>
      </c>
      <c r="E2144" s="11">
        <f>(CHPP_DELAY[[#This Row],[START]]-CHPP_DELAY[[#This Row],[STOP]])*24</f>
        <v>0</v>
      </c>
      <c r="F2144" s="14" t="str" cm="1">
        <f t="array" ref="F2144">_xlfn.IFNA(_xlfn.IFS(CHPP_DELAY[[#This Row],[SCH MTN]]&lt;&gt;"","Scheduled",CHPP_DELAY[[#This Row],[UNSCH MTN]]&lt;&gt;"","Unscheduled"),"")</f>
        <v/>
      </c>
      <c r="G2144" s="26">
        <f>24*(DAY(EOMONTH(CHPP_DELAY[[#This Row],[DATE]],0)))</f>
        <v>744</v>
      </c>
      <c r="H2144" s="14">
        <v>0.85</v>
      </c>
      <c r="I2144" s="14">
        <v>0.9</v>
      </c>
      <c r="J2144" s="14"/>
      <c r="K2144" s="14" t="str">
        <f>CHPP_DELAY[[#This Row],[NOTE]]</f>
        <v/>
      </c>
      <c r="L2144" s="3"/>
      <c r="M2144" s="6"/>
      <c r="N2144" s="6"/>
      <c r="Q2144" s="11"/>
      <c r="AA2144" t="str" cm="1">
        <f t="array" ref="AA2144">_xlfn.IFS(AND(CHPP_DELAY[[#This Row],[Column1]]="",CHPP_DELAY[[#This Row],[Column2]]=""),"",CHPP_DELAY[[#This Row],[Column1]]&lt;&gt;"",CHPP_DELAY[[#This Row],[Column1]],CHPP_DELAY[[#This Row],[Column2]]&lt;&gt;"",CHPP_DELAY[[#This Row],[Column2]])</f>
        <v/>
      </c>
    </row>
    <row r="2145" spans="2:27" x14ac:dyDescent="0.25">
      <c r="B2145" s="7">
        <f>_xlfn.ISOWEEKNUM(CHPP_DELAY[[#This Row],[DATE]])</f>
        <v>52</v>
      </c>
      <c r="C2145" s="2" t="str">
        <f>UPPER(TEXT(MONTH(CHPP_DELAY[[#This Row],[DATE]])*29,"mmm"))</f>
        <v>JAN</v>
      </c>
      <c r="D2145" s="27">
        <f>YEAR(CHPP_DELAY[[#This Row],[DATE]])</f>
        <v>1900</v>
      </c>
      <c r="E2145" s="11">
        <f>(CHPP_DELAY[[#This Row],[START]]-CHPP_DELAY[[#This Row],[STOP]])*24</f>
        <v>0</v>
      </c>
      <c r="F2145" s="14" t="str" cm="1">
        <f t="array" ref="F2145">_xlfn.IFNA(_xlfn.IFS(CHPP_DELAY[[#This Row],[SCH MTN]]&lt;&gt;"","Scheduled",CHPP_DELAY[[#This Row],[UNSCH MTN]]&lt;&gt;"","Unscheduled"),"")</f>
        <v/>
      </c>
      <c r="G2145" s="26">
        <f>24*(DAY(EOMONTH(CHPP_DELAY[[#This Row],[DATE]],0)))</f>
        <v>744</v>
      </c>
      <c r="H2145" s="14">
        <v>0.85</v>
      </c>
      <c r="I2145" s="14">
        <v>0.9</v>
      </c>
      <c r="J2145" s="14"/>
      <c r="K2145" s="14" t="str">
        <f>CHPP_DELAY[[#This Row],[NOTE]]</f>
        <v/>
      </c>
      <c r="L2145" s="3"/>
      <c r="M2145" s="6"/>
      <c r="N2145" s="6"/>
      <c r="Q2145" s="11"/>
      <c r="AA2145" t="str" cm="1">
        <f t="array" ref="AA2145">_xlfn.IFS(AND(CHPP_DELAY[[#This Row],[Column1]]="",CHPP_DELAY[[#This Row],[Column2]]=""),"",CHPP_DELAY[[#This Row],[Column1]]&lt;&gt;"",CHPP_DELAY[[#This Row],[Column1]],CHPP_DELAY[[#This Row],[Column2]]&lt;&gt;"",CHPP_DELAY[[#This Row],[Column2]])</f>
        <v/>
      </c>
    </row>
    <row r="2146" spans="2:27" x14ac:dyDescent="0.25">
      <c r="B2146" s="7">
        <f>_xlfn.ISOWEEKNUM(CHPP_DELAY[[#This Row],[DATE]])</f>
        <v>52</v>
      </c>
      <c r="C2146" s="2" t="str">
        <f>UPPER(TEXT(MONTH(CHPP_DELAY[[#This Row],[DATE]])*29,"mmm"))</f>
        <v>JAN</v>
      </c>
      <c r="D2146" s="27">
        <f>YEAR(CHPP_DELAY[[#This Row],[DATE]])</f>
        <v>1900</v>
      </c>
      <c r="E2146" s="11">
        <f>(CHPP_DELAY[[#This Row],[START]]-CHPP_DELAY[[#This Row],[STOP]])*24</f>
        <v>0</v>
      </c>
      <c r="F2146" s="14" t="str" cm="1">
        <f t="array" ref="F2146">_xlfn.IFNA(_xlfn.IFS(CHPP_DELAY[[#This Row],[SCH MTN]]&lt;&gt;"","Scheduled",CHPP_DELAY[[#This Row],[UNSCH MTN]]&lt;&gt;"","Unscheduled"),"")</f>
        <v/>
      </c>
      <c r="G2146" s="26">
        <f>24*(DAY(EOMONTH(CHPP_DELAY[[#This Row],[DATE]],0)))</f>
        <v>744</v>
      </c>
      <c r="H2146" s="14">
        <v>0.85</v>
      </c>
      <c r="I2146" s="14">
        <v>0.9</v>
      </c>
      <c r="J2146" s="14"/>
      <c r="K2146" s="14" t="str">
        <f>CHPP_DELAY[[#This Row],[NOTE]]</f>
        <v/>
      </c>
      <c r="L2146" s="3"/>
      <c r="M2146" s="6"/>
      <c r="N2146" s="6"/>
      <c r="Q2146" s="11"/>
      <c r="AA2146" t="str" cm="1">
        <f t="array" ref="AA2146">_xlfn.IFS(AND(CHPP_DELAY[[#This Row],[Column1]]="",CHPP_DELAY[[#This Row],[Column2]]=""),"",CHPP_DELAY[[#This Row],[Column1]]&lt;&gt;"",CHPP_DELAY[[#This Row],[Column1]],CHPP_DELAY[[#This Row],[Column2]]&lt;&gt;"",CHPP_DELAY[[#This Row],[Column2]])</f>
        <v/>
      </c>
    </row>
    <row r="2147" spans="2:27" x14ac:dyDescent="0.25">
      <c r="B2147" s="7">
        <f>_xlfn.ISOWEEKNUM(CHPP_DELAY[[#This Row],[DATE]])</f>
        <v>52</v>
      </c>
      <c r="C2147" s="2" t="str">
        <f>UPPER(TEXT(MONTH(CHPP_DELAY[[#This Row],[DATE]])*29,"mmm"))</f>
        <v>JAN</v>
      </c>
      <c r="D2147" s="27">
        <f>YEAR(CHPP_DELAY[[#This Row],[DATE]])</f>
        <v>1900</v>
      </c>
      <c r="E2147" s="11">
        <f>(CHPP_DELAY[[#This Row],[START]]-CHPP_DELAY[[#This Row],[STOP]])*24</f>
        <v>0</v>
      </c>
      <c r="F2147" s="14" t="str" cm="1">
        <f t="array" ref="F2147">_xlfn.IFNA(_xlfn.IFS(CHPP_DELAY[[#This Row],[SCH MTN]]&lt;&gt;"","Scheduled",CHPP_DELAY[[#This Row],[UNSCH MTN]]&lt;&gt;"","Unscheduled"),"")</f>
        <v/>
      </c>
      <c r="G2147" s="26">
        <f>24*(DAY(EOMONTH(CHPP_DELAY[[#This Row],[DATE]],0)))</f>
        <v>744</v>
      </c>
      <c r="H2147" s="14">
        <v>0.85</v>
      </c>
      <c r="I2147" s="14">
        <v>0.9</v>
      </c>
      <c r="J2147" s="14"/>
      <c r="K2147" s="14" t="str">
        <f>CHPP_DELAY[[#This Row],[NOTE]]</f>
        <v/>
      </c>
      <c r="L2147" s="3"/>
      <c r="M2147" s="6"/>
      <c r="N2147" s="6"/>
      <c r="Q2147" s="11"/>
      <c r="AA2147" t="str" cm="1">
        <f t="array" ref="AA2147">_xlfn.IFS(AND(CHPP_DELAY[[#This Row],[Column1]]="",CHPP_DELAY[[#This Row],[Column2]]=""),"",CHPP_DELAY[[#This Row],[Column1]]&lt;&gt;"",CHPP_DELAY[[#This Row],[Column1]],CHPP_DELAY[[#This Row],[Column2]]&lt;&gt;"",CHPP_DELAY[[#This Row],[Column2]])</f>
        <v/>
      </c>
    </row>
    <row r="2148" spans="2:27" x14ac:dyDescent="0.25">
      <c r="B2148" s="7">
        <f>_xlfn.ISOWEEKNUM(CHPP_DELAY[[#This Row],[DATE]])</f>
        <v>52</v>
      </c>
      <c r="C2148" s="2" t="str">
        <f>UPPER(TEXT(MONTH(CHPP_DELAY[[#This Row],[DATE]])*29,"mmm"))</f>
        <v>JAN</v>
      </c>
      <c r="D2148" s="27">
        <f>YEAR(CHPP_DELAY[[#This Row],[DATE]])</f>
        <v>1900</v>
      </c>
      <c r="E2148" s="11">
        <f>(CHPP_DELAY[[#This Row],[START]]-CHPP_DELAY[[#This Row],[STOP]])*24</f>
        <v>0</v>
      </c>
      <c r="F2148" s="14" t="str" cm="1">
        <f t="array" ref="F2148">_xlfn.IFNA(_xlfn.IFS(CHPP_DELAY[[#This Row],[SCH MTN]]&lt;&gt;"","Scheduled",CHPP_DELAY[[#This Row],[UNSCH MTN]]&lt;&gt;"","Unscheduled"),"")</f>
        <v/>
      </c>
      <c r="G2148" s="26">
        <f>24*(DAY(EOMONTH(CHPP_DELAY[[#This Row],[DATE]],0)))</f>
        <v>744</v>
      </c>
      <c r="H2148" s="14">
        <v>0.85</v>
      </c>
      <c r="I2148" s="14">
        <v>0.9</v>
      </c>
      <c r="J2148" s="14"/>
      <c r="K2148" s="14" t="str">
        <f>CHPP_DELAY[[#This Row],[NOTE]]</f>
        <v/>
      </c>
      <c r="L2148" s="3"/>
      <c r="M2148" s="6"/>
      <c r="N2148" s="6"/>
      <c r="Q2148" s="11"/>
      <c r="AA2148" t="str" cm="1">
        <f t="array" ref="AA2148">_xlfn.IFS(AND(CHPP_DELAY[[#This Row],[Column1]]="",CHPP_DELAY[[#This Row],[Column2]]=""),"",CHPP_DELAY[[#This Row],[Column1]]&lt;&gt;"",CHPP_DELAY[[#This Row],[Column1]],CHPP_DELAY[[#This Row],[Column2]]&lt;&gt;"",CHPP_DELAY[[#This Row],[Column2]])</f>
        <v/>
      </c>
    </row>
    <row r="2149" spans="2:27" x14ac:dyDescent="0.25">
      <c r="B2149" s="7">
        <f>_xlfn.ISOWEEKNUM(CHPP_DELAY[[#This Row],[DATE]])</f>
        <v>52</v>
      </c>
      <c r="C2149" s="2" t="str">
        <f>UPPER(TEXT(MONTH(CHPP_DELAY[[#This Row],[DATE]])*29,"mmm"))</f>
        <v>JAN</v>
      </c>
      <c r="D2149" s="27">
        <f>YEAR(CHPP_DELAY[[#This Row],[DATE]])</f>
        <v>1900</v>
      </c>
      <c r="E2149" s="11">
        <f>(CHPP_DELAY[[#This Row],[START]]-CHPP_DELAY[[#This Row],[STOP]])*24</f>
        <v>0</v>
      </c>
      <c r="F2149" s="14" t="str" cm="1">
        <f t="array" ref="F2149">_xlfn.IFNA(_xlfn.IFS(CHPP_DELAY[[#This Row],[SCH MTN]]&lt;&gt;"","Scheduled",CHPP_DELAY[[#This Row],[UNSCH MTN]]&lt;&gt;"","Unscheduled"),"")</f>
        <v/>
      </c>
      <c r="G2149" s="26">
        <f>24*(DAY(EOMONTH(CHPP_DELAY[[#This Row],[DATE]],0)))</f>
        <v>744</v>
      </c>
      <c r="H2149" s="14">
        <v>0.85</v>
      </c>
      <c r="I2149" s="14">
        <v>0.9</v>
      </c>
      <c r="J2149" s="14"/>
      <c r="K2149" s="14" t="str">
        <f>CHPP_DELAY[[#This Row],[NOTE]]</f>
        <v/>
      </c>
      <c r="L2149" s="3"/>
      <c r="M2149" s="6"/>
      <c r="N2149" s="6"/>
      <c r="Q2149" s="11"/>
      <c r="AA2149" t="str" cm="1">
        <f t="array" ref="AA2149">_xlfn.IFS(AND(CHPP_DELAY[[#This Row],[Column1]]="",CHPP_DELAY[[#This Row],[Column2]]=""),"",CHPP_DELAY[[#This Row],[Column1]]&lt;&gt;"",CHPP_DELAY[[#This Row],[Column1]],CHPP_DELAY[[#This Row],[Column2]]&lt;&gt;"",CHPP_DELAY[[#This Row],[Column2]])</f>
        <v/>
      </c>
    </row>
    <row r="2150" spans="2:27" x14ac:dyDescent="0.25">
      <c r="B2150" s="7">
        <f>_xlfn.ISOWEEKNUM(CHPP_DELAY[[#This Row],[DATE]])</f>
        <v>52</v>
      </c>
      <c r="C2150" s="2" t="str">
        <f>UPPER(TEXT(MONTH(CHPP_DELAY[[#This Row],[DATE]])*29,"mmm"))</f>
        <v>JAN</v>
      </c>
      <c r="D2150" s="27">
        <f>YEAR(CHPP_DELAY[[#This Row],[DATE]])</f>
        <v>1900</v>
      </c>
      <c r="E2150" s="11">
        <f>(CHPP_DELAY[[#This Row],[START]]-CHPP_DELAY[[#This Row],[STOP]])*24</f>
        <v>0</v>
      </c>
      <c r="F2150" s="14" t="str" cm="1">
        <f t="array" ref="F2150">_xlfn.IFNA(_xlfn.IFS(CHPP_DELAY[[#This Row],[SCH MTN]]&lt;&gt;"","Scheduled",CHPP_DELAY[[#This Row],[UNSCH MTN]]&lt;&gt;"","Unscheduled"),"")</f>
        <v/>
      </c>
      <c r="G2150" s="26">
        <f>24*(DAY(EOMONTH(CHPP_DELAY[[#This Row],[DATE]],0)))</f>
        <v>744</v>
      </c>
      <c r="H2150" s="14">
        <v>0.85</v>
      </c>
      <c r="I2150" s="14">
        <v>0.9</v>
      </c>
      <c r="J2150" s="14"/>
      <c r="K2150" s="14" t="str">
        <f>CHPP_DELAY[[#This Row],[NOTE]]</f>
        <v/>
      </c>
      <c r="L2150" s="3"/>
      <c r="M2150" s="6"/>
      <c r="N2150" s="6"/>
      <c r="Q2150" s="11"/>
      <c r="AA2150" t="str" cm="1">
        <f t="array" ref="AA2150">_xlfn.IFS(AND(CHPP_DELAY[[#This Row],[Column1]]="",CHPP_DELAY[[#This Row],[Column2]]=""),"",CHPP_DELAY[[#This Row],[Column1]]&lt;&gt;"",CHPP_DELAY[[#This Row],[Column1]],CHPP_DELAY[[#This Row],[Column2]]&lt;&gt;"",CHPP_DELAY[[#This Row],[Column2]])</f>
        <v/>
      </c>
    </row>
    <row r="2151" spans="2:27" x14ac:dyDescent="0.25">
      <c r="B2151" s="7">
        <f>_xlfn.ISOWEEKNUM(CHPP_DELAY[[#This Row],[DATE]])</f>
        <v>52</v>
      </c>
      <c r="C2151" s="2" t="str">
        <f>UPPER(TEXT(MONTH(CHPP_DELAY[[#This Row],[DATE]])*29,"mmm"))</f>
        <v>JAN</v>
      </c>
      <c r="D2151" s="27">
        <f>YEAR(CHPP_DELAY[[#This Row],[DATE]])</f>
        <v>1900</v>
      </c>
      <c r="E2151" s="11">
        <f>(CHPP_DELAY[[#This Row],[START]]-CHPP_DELAY[[#This Row],[STOP]])*24</f>
        <v>0</v>
      </c>
      <c r="F2151" s="14" t="str" cm="1">
        <f t="array" ref="F2151">_xlfn.IFNA(_xlfn.IFS(CHPP_DELAY[[#This Row],[SCH MTN]]&lt;&gt;"","Scheduled",CHPP_DELAY[[#This Row],[UNSCH MTN]]&lt;&gt;"","Unscheduled"),"")</f>
        <v/>
      </c>
      <c r="G2151" s="26">
        <f>24*(DAY(EOMONTH(CHPP_DELAY[[#This Row],[DATE]],0)))</f>
        <v>744</v>
      </c>
      <c r="H2151" s="14">
        <v>0.85</v>
      </c>
      <c r="I2151" s="14">
        <v>0.9</v>
      </c>
      <c r="J2151" s="14"/>
      <c r="K2151" s="14" t="str">
        <f>CHPP_DELAY[[#This Row],[NOTE]]</f>
        <v/>
      </c>
      <c r="L2151" s="3"/>
      <c r="M2151" s="6"/>
      <c r="N2151" s="6"/>
      <c r="Q2151" s="11">
        <f>(CHPP_DELAY[[#This Row],[START]]-CHPP_DELAY[[#This Row],[STOP]])*24</f>
        <v>0</v>
      </c>
      <c r="AA2151" t="str" cm="1">
        <f t="array" ref="AA2151">_xlfn.IFS(AND(CHPP_DELAY[[#This Row],[Column1]]="",CHPP_DELAY[[#This Row],[Column2]]=""),"",CHPP_DELAY[[#This Row],[Column1]]&lt;&gt;"",CHPP_DELAY[[#This Row],[Column1]],CHPP_DELAY[[#This Row],[Column2]]&lt;&gt;"",CHPP_DELAY[[#This Row],[Column2]])</f>
        <v/>
      </c>
    </row>
    <row r="2160" spans="2:27" x14ac:dyDescent="0.25">
      <c r="K2160" s="3"/>
    </row>
  </sheetData>
  <phoneticPr fontId="4" type="noConversion"/>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5F6E6-8D59-468C-AEBE-46D8F8D00BBF}">
  <dimension ref="A1:B290"/>
  <sheetViews>
    <sheetView workbookViewId="0">
      <selection activeCell="A248" sqref="A248"/>
    </sheetView>
  </sheetViews>
  <sheetFormatPr defaultRowHeight="15" x14ac:dyDescent="0.25"/>
  <cols>
    <col min="1" max="1" width="14" customWidth="1"/>
    <col min="2" max="2" width="41.5703125" customWidth="1"/>
  </cols>
  <sheetData>
    <row r="1" spans="1:2" x14ac:dyDescent="0.25">
      <c r="A1" t="s">
        <v>148</v>
      </c>
      <c r="B1" t="s">
        <v>420</v>
      </c>
    </row>
    <row r="2" spans="1:2" x14ac:dyDescent="0.25">
      <c r="A2" t="s">
        <v>421</v>
      </c>
      <c r="B2" t="s">
        <v>234</v>
      </c>
    </row>
    <row r="3" spans="1:2" hidden="1" x14ac:dyDescent="0.25">
      <c r="A3" t="s">
        <v>53</v>
      </c>
      <c r="B3" t="s">
        <v>54</v>
      </c>
    </row>
    <row r="4" spans="1:2" hidden="1" x14ac:dyDescent="0.25">
      <c r="A4" t="s">
        <v>45</v>
      </c>
      <c r="B4" t="s">
        <v>235</v>
      </c>
    </row>
    <row r="5" spans="1:2" hidden="1" x14ac:dyDescent="0.25">
      <c r="A5" t="s">
        <v>422</v>
      </c>
      <c r="B5" t="s">
        <v>236</v>
      </c>
    </row>
    <row r="6" spans="1:2" hidden="1" x14ac:dyDescent="0.25">
      <c r="A6" t="s">
        <v>423</v>
      </c>
      <c r="B6" t="s">
        <v>237</v>
      </c>
    </row>
    <row r="7" spans="1:2" hidden="1" x14ac:dyDescent="0.25">
      <c r="A7" t="s">
        <v>424</v>
      </c>
      <c r="B7" t="s">
        <v>49</v>
      </c>
    </row>
    <row r="8" spans="1:2" hidden="1" x14ac:dyDescent="0.25">
      <c r="A8" t="s">
        <v>425</v>
      </c>
      <c r="B8" t="s">
        <v>238</v>
      </c>
    </row>
    <row r="9" spans="1:2" hidden="1" x14ac:dyDescent="0.25">
      <c r="A9" t="s">
        <v>426</v>
      </c>
      <c r="B9" t="s">
        <v>239</v>
      </c>
    </row>
    <row r="10" spans="1:2" hidden="1" x14ac:dyDescent="0.25">
      <c r="A10" t="s">
        <v>63</v>
      </c>
      <c r="B10" t="s">
        <v>64</v>
      </c>
    </row>
    <row r="11" spans="1:2" hidden="1" x14ac:dyDescent="0.25">
      <c r="A11" t="s">
        <v>95</v>
      </c>
      <c r="B11" t="s">
        <v>96</v>
      </c>
    </row>
    <row r="12" spans="1:2" hidden="1" x14ac:dyDescent="0.25">
      <c r="A12" t="s">
        <v>427</v>
      </c>
      <c r="B12" t="s">
        <v>240</v>
      </c>
    </row>
    <row r="13" spans="1:2" hidden="1" x14ac:dyDescent="0.25">
      <c r="A13" t="s">
        <v>428</v>
      </c>
      <c r="B13" t="s">
        <v>241</v>
      </c>
    </row>
    <row r="14" spans="1:2" hidden="1" x14ac:dyDescent="0.25">
      <c r="A14" t="s">
        <v>429</v>
      </c>
      <c r="B14" t="s">
        <v>242</v>
      </c>
    </row>
    <row r="15" spans="1:2" hidden="1" x14ac:dyDescent="0.25">
      <c r="A15" t="s">
        <v>430</v>
      </c>
      <c r="B15" t="s">
        <v>243</v>
      </c>
    </row>
    <row r="16" spans="1:2" hidden="1" x14ac:dyDescent="0.25">
      <c r="A16" t="s">
        <v>431</v>
      </c>
      <c r="B16" t="s">
        <v>244</v>
      </c>
    </row>
    <row r="17" spans="1:2" hidden="1" x14ac:dyDescent="0.25">
      <c r="A17" t="s">
        <v>93</v>
      </c>
      <c r="B17" t="s">
        <v>245</v>
      </c>
    </row>
    <row r="18" spans="1:2" hidden="1" x14ac:dyDescent="0.25">
      <c r="A18" t="s">
        <v>432</v>
      </c>
      <c r="B18" t="s">
        <v>246</v>
      </c>
    </row>
    <row r="19" spans="1:2" hidden="1" x14ac:dyDescent="0.25">
      <c r="A19" t="s">
        <v>79</v>
      </c>
      <c r="B19" t="s">
        <v>80</v>
      </c>
    </row>
    <row r="20" spans="1:2" hidden="1" x14ac:dyDescent="0.25">
      <c r="A20" t="s">
        <v>77</v>
      </c>
      <c r="B20" t="s">
        <v>78</v>
      </c>
    </row>
    <row r="21" spans="1:2" hidden="1" x14ac:dyDescent="0.25">
      <c r="A21" t="s">
        <v>97</v>
      </c>
      <c r="B21" t="s">
        <v>98</v>
      </c>
    </row>
    <row r="22" spans="1:2" hidden="1" x14ac:dyDescent="0.25">
      <c r="A22" t="s">
        <v>433</v>
      </c>
      <c r="B22" t="s">
        <v>247</v>
      </c>
    </row>
    <row r="23" spans="1:2" x14ac:dyDescent="0.25">
      <c r="A23" t="s">
        <v>81</v>
      </c>
      <c r="B23" t="s">
        <v>82</v>
      </c>
    </row>
    <row r="24" spans="1:2" hidden="1" x14ac:dyDescent="0.25">
      <c r="A24" t="s">
        <v>434</v>
      </c>
      <c r="B24" t="s">
        <v>248</v>
      </c>
    </row>
    <row r="25" spans="1:2" hidden="1" x14ac:dyDescent="0.25">
      <c r="A25" t="s">
        <v>37</v>
      </c>
      <c r="B25" t="s">
        <v>38</v>
      </c>
    </row>
    <row r="26" spans="1:2" hidden="1" x14ac:dyDescent="0.25">
      <c r="A26" t="s">
        <v>435</v>
      </c>
      <c r="B26" t="s">
        <v>249</v>
      </c>
    </row>
    <row r="27" spans="1:2" hidden="1" x14ac:dyDescent="0.25">
      <c r="A27" t="s">
        <v>31</v>
      </c>
      <c r="B27" t="s">
        <v>250</v>
      </c>
    </row>
    <row r="28" spans="1:2" hidden="1" x14ac:dyDescent="0.25">
      <c r="A28" t="s">
        <v>41</v>
      </c>
      <c r="B28" t="s">
        <v>42</v>
      </c>
    </row>
    <row r="29" spans="1:2" hidden="1" x14ac:dyDescent="0.25">
      <c r="A29" t="s">
        <v>436</v>
      </c>
      <c r="B29" t="s">
        <v>251</v>
      </c>
    </row>
    <row r="30" spans="1:2" hidden="1" x14ac:dyDescent="0.25">
      <c r="A30" t="s">
        <v>437</v>
      </c>
      <c r="B30" t="s">
        <v>252</v>
      </c>
    </row>
    <row r="31" spans="1:2" hidden="1" x14ac:dyDescent="0.25">
      <c r="A31" t="s">
        <v>438</v>
      </c>
      <c r="B31" t="s">
        <v>253</v>
      </c>
    </row>
    <row r="32" spans="1:2" hidden="1" x14ac:dyDescent="0.25">
      <c r="A32" t="s">
        <v>439</v>
      </c>
      <c r="B32" t="s">
        <v>254</v>
      </c>
    </row>
    <row r="33" spans="1:2" hidden="1" x14ac:dyDescent="0.25">
      <c r="A33" t="s">
        <v>440</v>
      </c>
      <c r="B33" t="s">
        <v>255</v>
      </c>
    </row>
    <row r="34" spans="1:2" hidden="1" x14ac:dyDescent="0.25">
      <c r="A34" t="s">
        <v>441</v>
      </c>
      <c r="B34" t="s">
        <v>256</v>
      </c>
    </row>
    <row r="35" spans="1:2" hidden="1" x14ac:dyDescent="0.25">
      <c r="A35" t="s">
        <v>442</v>
      </c>
      <c r="B35" t="s">
        <v>257</v>
      </c>
    </row>
    <row r="36" spans="1:2" hidden="1" x14ac:dyDescent="0.25">
      <c r="A36" t="s">
        <v>443</v>
      </c>
      <c r="B36" t="s">
        <v>258</v>
      </c>
    </row>
    <row r="37" spans="1:2" hidden="1" x14ac:dyDescent="0.25">
      <c r="A37" t="s">
        <v>444</v>
      </c>
      <c r="B37" t="s">
        <v>259</v>
      </c>
    </row>
    <row r="38" spans="1:2" hidden="1" x14ac:dyDescent="0.25">
      <c r="A38" t="s">
        <v>445</v>
      </c>
      <c r="B38" t="s">
        <v>260</v>
      </c>
    </row>
    <row r="39" spans="1:2" hidden="1" x14ac:dyDescent="0.25">
      <c r="A39" t="s">
        <v>446</v>
      </c>
      <c r="B39" t="s">
        <v>261</v>
      </c>
    </row>
    <row r="40" spans="1:2" hidden="1" x14ac:dyDescent="0.25">
      <c r="A40" t="s">
        <v>447</v>
      </c>
      <c r="B40" t="s">
        <v>262</v>
      </c>
    </row>
    <row r="41" spans="1:2" hidden="1" x14ac:dyDescent="0.25">
      <c r="A41" t="s">
        <v>448</v>
      </c>
      <c r="B41" t="s">
        <v>263</v>
      </c>
    </row>
    <row r="42" spans="1:2" hidden="1" x14ac:dyDescent="0.25">
      <c r="A42" t="s">
        <v>449</v>
      </c>
      <c r="B42" t="s">
        <v>264</v>
      </c>
    </row>
    <row r="43" spans="1:2" hidden="1" x14ac:dyDescent="0.25">
      <c r="A43" t="s">
        <v>16</v>
      </c>
      <c r="B43" t="s">
        <v>17</v>
      </c>
    </row>
    <row r="44" spans="1:2" hidden="1" x14ac:dyDescent="0.25">
      <c r="A44" t="s">
        <v>450</v>
      </c>
      <c r="B44" t="s">
        <v>265</v>
      </c>
    </row>
    <row r="45" spans="1:2" hidden="1" x14ac:dyDescent="0.25">
      <c r="A45" t="s">
        <v>451</v>
      </c>
      <c r="B45" t="s">
        <v>266</v>
      </c>
    </row>
    <row r="46" spans="1:2" hidden="1" x14ac:dyDescent="0.25">
      <c r="A46" t="s">
        <v>50</v>
      </c>
      <c r="B46" t="s">
        <v>65</v>
      </c>
    </row>
    <row r="47" spans="1:2" hidden="1" x14ac:dyDescent="0.25">
      <c r="A47" t="s">
        <v>68</v>
      </c>
      <c r="B47" t="s">
        <v>69</v>
      </c>
    </row>
    <row r="48" spans="1:2" hidden="1" x14ac:dyDescent="0.25">
      <c r="A48" t="s">
        <v>116</v>
      </c>
      <c r="B48" t="s">
        <v>117</v>
      </c>
    </row>
    <row r="49" spans="1:2" hidden="1" x14ac:dyDescent="0.25">
      <c r="A49" t="s">
        <v>190</v>
      </c>
      <c r="B49" t="s">
        <v>191</v>
      </c>
    </row>
    <row r="50" spans="1:2" hidden="1" x14ac:dyDescent="0.25">
      <c r="A50" t="s">
        <v>33</v>
      </c>
      <c r="B50" t="s">
        <v>34</v>
      </c>
    </row>
    <row r="51" spans="1:2" hidden="1" x14ac:dyDescent="0.25">
      <c r="A51" t="s">
        <v>43</v>
      </c>
      <c r="B51" t="s">
        <v>267</v>
      </c>
    </row>
    <row r="52" spans="1:2" hidden="1" x14ac:dyDescent="0.25">
      <c r="A52" t="s">
        <v>452</v>
      </c>
      <c r="B52" t="s">
        <v>268</v>
      </c>
    </row>
    <row r="53" spans="1:2" hidden="1" x14ac:dyDescent="0.25">
      <c r="A53" t="s">
        <v>453</v>
      </c>
      <c r="B53" t="s">
        <v>269</v>
      </c>
    </row>
    <row r="54" spans="1:2" hidden="1" x14ac:dyDescent="0.25">
      <c r="A54" t="s">
        <v>454</v>
      </c>
      <c r="B54" t="s">
        <v>270</v>
      </c>
    </row>
    <row r="55" spans="1:2" hidden="1" x14ac:dyDescent="0.25">
      <c r="A55" t="s">
        <v>35</v>
      </c>
      <c r="B55" t="s">
        <v>36</v>
      </c>
    </row>
    <row r="56" spans="1:2" hidden="1" x14ac:dyDescent="0.25">
      <c r="A56" t="s">
        <v>455</v>
      </c>
      <c r="B56" t="s">
        <v>271</v>
      </c>
    </row>
    <row r="57" spans="1:2" hidden="1" x14ac:dyDescent="0.25">
      <c r="A57" t="s">
        <v>456</v>
      </c>
      <c r="B57" t="s">
        <v>272</v>
      </c>
    </row>
    <row r="58" spans="1:2" hidden="1" x14ac:dyDescent="0.25">
      <c r="A58" t="s">
        <v>457</v>
      </c>
      <c r="B58" t="s">
        <v>273</v>
      </c>
    </row>
    <row r="59" spans="1:2" hidden="1" x14ac:dyDescent="0.25">
      <c r="A59" t="s">
        <v>458</v>
      </c>
      <c r="B59" t="s">
        <v>274</v>
      </c>
    </row>
    <row r="60" spans="1:2" hidden="1" x14ac:dyDescent="0.25">
      <c r="A60" t="s">
        <v>19</v>
      </c>
      <c r="B60" t="s">
        <v>20</v>
      </c>
    </row>
    <row r="61" spans="1:2" hidden="1" x14ac:dyDescent="0.25">
      <c r="A61" t="s">
        <v>459</v>
      </c>
      <c r="B61" t="s">
        <v>275</v>
      </c>
    </row>
    <row r="62" spans="1:2" hidden="1" x14ac:dyDescent="0.25">
      <c r="A62" t="s">
        <v>460</v>
      </c>
      <c r="B62" t="s">
        <v>276</v>
      </c>
    </row>
    <row r="63" spans="1:2" hidden="1" x14ac:dyDescent="0.25">
      <c r="A63" t="s">
        <v>461</v>
      </c>
      <c r="B63" t="s">
        <v>277</v>
      </c>
    </row>
    <row r="64" spans="1:2" hidden="1" x14ac:dyDescent="0.25">
      <c r="A64" t="s">
        <v>462</v>
      </c>
      <c r="B64" t="s">
        <v>278</v>
      </c>
    </row>
    <row r="65" spans="1:2" hidden="1" x14ac:dyDescent="0.25">
      <c r="A65" t="s">
        <v>73</v>
      </c>
      <c r="B65" t="s">
        <v>74</v>
      </c>
    </row>
    <row r="66" spans="1:2" hidden="1" x14ac:dyDescent="0.25">
      <c r="A66" t="s">
        <v>30</v>
      </c>
      <c r="B66" t="s">
        <v>279</v>
      </c>
    </row>
    <row r="67" spans="1:2" hidden="1" x14ac:dyDescent="0.25">
      <c r="A67" t="s">
        <v>463</v>
      </c>
      <c r="B67" t="s">
        <v>280</v>
      </c>
    </row>
    <row r="68" spans="1:2" hidden="1" x14ac:dyDescent="0.25">
      <c r="A68" t="s">
        <v>464</v>
      </c>
      <c r="B68" t="s">
        <v>281</v>
      </c>
    </row>
    <row r="69" spans="1:2" hidden="1" x14ac:dyDescent="0.25">
      <c r="A69" t="s">
        <v>465</v>
      </c>
      <c r="B69" t="s">
        <v>282</v>
      </c>
    </row>
    <row r="70" spans="1:2" hidden="1" x14ac:dyDescent="0.25">
      <c r="A70" t="s">
        <v>466</v>
      </c>
      <c r="B70" t="s">
        <v>283</v>
      </c>
    </row>
    <row r="71" spans="1:2" hidden="1" x14ac:dyDescent="0.25">
      <c r="A71" t="s">
        <v>467</v>
      </c>
      <c r="B71" t="s">
        <v>284</v>
      </c>
    </row>
    <row r="72" spans="1:2" hidden="1" x14ac:dyDescent="0.25">
      <c r="A72" t="s">
        <v>47</v>
      </c>
      <c r="B72" t="s">
        <v>48</v>
      </c>
    </row>
    <row r="73" spans="1:2" hidden="1" x14ac:dyDescent="0.25">
      <c r="A73" t="s">
        <v>468</v>
      </c>
      <c r="B73" t="s">
        <v>285</v>
      </c>
    </row>
    <row r="74" spans="1:2" hidden="1" x14ac:dyDescent="0.25">
      <c r="A74" t="s">
        <v>469</v>
      </c>
      <c r="B74" t="s">
        <v>286</v>
      </c>
    </row>
    <row r="75" spans="1:2" hidden="1" x14ac:dyDescent="0.25">
      <c r="A75" t="s">
        <v>470</v>
      </c>
      <c r="B75" t="s">
        <v>287</v>
      </c>
    </row>
    <row r="76" spans="1:2" hidden="1" x14ac:dyDescent="0.25">
      <c r="A76" t="s">
        <v>471</v>
      </c>
      <c r="B76" t="s">
        <v>288</v>
      </c>
    </row>
    <row r="77" spans="1:2" hidden="1" x14ac:dyDescent="0.25">
      <c r="A77" t="s">
        <v>126</v>
      </c>
      <c r="B77" t="s">
        <v>127</v>
      </c>
    </row>
    <row r="78" spans="1:2" hidden="1" x14ac:dyDescent="0.25">
      <c r="A78" t="s">
        <v>472</v>
      </c>
      <c r="B78" t="s">
        <v>289</v>
      </c>
    </row>
    <row r="79" spans="1:2" hidden="1" x14ac:dyDescent="0.25">
      <c r="A79" t="s">
        <v>473</v>
      </c>
      <c r="B79" t="s">
        <v>290</v>
      </c>
    </row>
    <row r="80" spans="1:2" hidden="1" x14ac:dyDescent="0.25">
      <c r="A80" t="s">
        <v>474</v>
      </c>
      <c r="B80" t="s">
        <v>291</v>
      </c>
    </row>
    <row r="81" spans="1:2" hidden="1" x14ac:dyDescent="0.25">
      <c r="A81" t="s">
        <v>475</v>
      </c>
      <c r="B81" t="s">
        <v>292</v>
      </c>
    </row>
    <row r="82" spans="1:2" hidden="1" x14ac:dyDescent="0.25">
      <c r="A82" t="s">
        <v>86</v>
      </c>
      <c r="B82" t="s">
        <v>87</v>
      </c>
    </row>
    <row r="83" spans="1:2" hidden="1" x14ac:dyDescent="0.25">
      <c r="A83" t="s">
        <v>476</v>
      </c>
      <c r="B83" t="s">
        <v>293</v>
      </c>
    </row>
    <row r="84" spans="1:2" hidden="1" x14ac:dyDescent="0.25">
      <c r="A84" t="s">
        <v>477</v>
      </c>
      <c r="B84" t="s">
        <v>294</v>
      </c>
    </row>
    <row r="85" spans="1:2" hidden="1" x14ac:dyDescent="0.25">
      <c r="A85" t="s">
        <v>478</v>
      </c>
      <c r="B85" t="s">
        <v>295</v>
      </c>
    </row>
    <row r="86" spans="1:2" hidden="1" x14ac:dyDescent="0.25">
      <c r="A86" t="s">
        <v>479</v>
      </c>
      <c r="B86" t="s">
        <v>296</v>
      </c>
    </row>
    <row r="87" spans="1:2" hidden="1" x14ac:dyDescent="0.25">
      <c r="A87" t="s">
        <v>480</v>
      </c>
      <c r="B87" t="s">
        <v>297</v>
      </c>
    </row>
    <row r="88" spans="1:2" hidden="1" x14ac:dyDescent="0.25">
      <c r="A88" t="s">
        <v>66</v>
      </c>
      <c r="B88" t="s">
        <v>67</v>
      </c>
    </row>
    <row r="89" spans="1:2" hidden="1" x14ac:dyDescent="0.25">
      <c r="A89" t="s">
        <v>481</v>
      </c>
      <c r="B89" t="s">
        <v>298</v>
      </c>
    </row>
    <row r="90" spans="1:2" hidden="1" x14ac:dyDescent="0.25">
      <c r="A90" t="s">
        <v>482</v>
      </c>
      <c r="B90" t="s">
        <v>299</v>
      </c>
    </row>
    <row r="91" spans="1:2" hidden="1" x14ac:dyDescent="0.25">
      <c r="A91" t="s">
        <v>483</v>
      </c>
      <c r="B91" t="s">
        <v>300</v>
      </c>
    </row>
    <row r="92" spans="1:2" hidden="1" x14ac:dyDescent="0.25">
      <c r="A92" t="s">
        <v>484</v>
      </c>
      <c r="B92" t="s">
        <v>301</v>
      </c>
    </row>
    <row r="93" spans="1:2" hidden="1" x14ac:dyDescent="0.25">
      <c r="A93" t="s">
        <v>485</v>
      </c>
      <c r="B93" t="s">
        <v>302</v>
      </c>
    </row>
    <row r="94" spans="1:2" hidden="1" x14ac:dyDescent="0.25">
      <c r="A94" t="s">
        <v>486</v>
      </c>
      <c r="B94" t="s">
        <v>303</v>
      </c>
    </row>
    <row r="95" spans="1:2" hidden="1" x14ac:dyDescent="0.25">
      <c r="A95" t="s">
        <v>197</v>
      </c>
      <c r="B95" t="s">
        <v>198</v>
      </c>
    </row>
    <row r="96" spans="1:2" hidden="1" x14ac:dyDescent="0.25">
      <c r="A96" t="s">
        <v>487</v>
      </c>
      <c r="B96" t="s">
        <v>304</v>
      </c>
    </row>
    <row r="97" spans="1:2" hidden="1" x14ac:dyDescent="0.25">
      <c r="A97" t="s">
        <v>488</v>
      </c>
      <c r="B97" t="s">
        <v>198</v>
      </c>
    </row>
    <row r="98" spans="1:2" hidden="1" x14ac:dyDescent="0.25">
      <c r="A98" t="s">
        <v>489</v>
      </c>
      <c r="B98" t="s">
        <v>304</v>
      </c>
    </row>
    <row r="99" spans="1:2" hidden="1" x14ac:dyDescent="0.25">
      <c r="A99" t="s">
        <v>490</v>
      </c>
      <c r="B99" t="s">
        <v>198</v>
      </c>
    </row>
    <row r="100" spans="1:2" hidden="1" x14ac:dyDescent="0.25">
      <c r="A100" t="s">
        <v>491</v>
      </c>
      <c r="B100" t="s">
        <v>304</v>
      </c>
    </row>
    <row r="101" spans="1:2" hidden="1" x14ac:dyDescent="0.25">
      <c r="A101" t="s">
        <v>492</v>
      </c>
      <c r="B101" t="s">
        <v>198</v>
      </c>
    </row>
    <row r="102" spans="1:2" hidden="1" x14ac:dyDescent="0.25">
      <c r="A102" t="s">
        <v>493</v>
      </c>
      <c r="B102" t="s">
        <v>304</v>
      </c>
    </row>
    <row r="103" spans="1:2" hidden="1" x14ac:dyDescent="0.25">
      <c r="A103" t="s">
        <v>494</v>
      </c>
      <c r="B103" t="s">
        <v>305</v>
      </c>
    </row>
    <row r="104" spans="1:2" hidden="1" x14ac:dyDescent="0.25">
      <c r="A104" t="s">
        <v>495</v>
      </c>
      <c r="B104" t="s">
        <v>306</v>
      </c>
    </row>
    <row r="105" spans="1:2" hidden="1" x14ac:dyDescent="0.25">
      <c r="A105" t="s">
        <v>496</v>
      </c>
      <c r="B105" t="s">
        <v>307</v>
      </c>
    </row>
    <row r="106" spans="1:2" hidden="1" x14ac:dyDescent="0.25">
      <c r="A106" t="s">
        <v>109</v>
      </c>
      <c r="B106" t="s">
        <v>110</v>
      </c>
    </row>
    <row r="107" spans="1:2" hidden="1" x14ac:dyDescent="0.25">
      <c r="A107" t="s">
        <v>163</v>
      </c>
      <c r="B107" t="s">
        <v>164</v>
      </c>
    </row>
    <row r="108" spans="1:2" hidden="1" x14ac:dyDescent="0.25">
      <c r="A108" t="s">
        <v>497</v>
      </c>
      <c r="B108" t="s">
        <v>115</v>
      </c>
    </row>
    <row r="109" spans="1:2" hidden="1" x14ac:dyDescent="0.25">
      <c r="A109" t="s">
        <v>498</v>
      </c>
      <c r="B109" t="s">
        <v>308</v>
      </c>
    </row>
    <row r="110" spans="1:2" hidden="1" x14ac:dyDescent="0.25">
      <c r="A110" t="s">
        <v>499</v>
      </c>
      <c r="B110" t="s">
        <v>309</v>
      </c>
    </row>
    <row r="111" spans="1:2" hidden="1" x14ac:dyDescent="0.25">
      <c r="A111" t="s">
        <v>500</v>
      </c>
      <c r="B111" t="s">
        <v>310</v>
      </c>
    </row>
    <row r="112" spans="1:2" hidden="1" x14ac:dyDescent="0.25">
      <c r="A112" t="s">
        <v>501</v>
      </c>
      <c r="B112" t="s">
        <v>311</v>
      </c>
    </row>
    <row r="113" spans="1:2" hidden="1" x14ac:dyDescent="0.25">
      <c r="A113" t="s">
        <v>114</v>
      </c>
      <c r="B113" t="s">
        <v>115</v>
      </c>
    </row>
    <row r="114" spans="1:2" hidden="1" x14ac:dyDescent="0.25">
      <c r="A114" t="s">
        <v>502</v>
      </c>
      <c r="B114" t="s">
        <v>308</v>
      </c>
    </row>
    <row r="115" spans="1:2" hidden="1" x14ac:dyDescent="0.25">
      <c r="A115" t="s">
        <v>503</v>
      </c>
      <c r="B115" t="s">
        <v>309</v>
      </c>
    </row>
    <row r="116" spans="1:2" hidden="1" x14ac:dyDescent="0.25">
      <c r="A116" t="s">
        <v>504</v>
      </c>
      <c r="B116" t="s">
        <v>310</v>
      </c>
    </row>
    <row r="117" spans="1:2" hidden="1" x14ac:dyDescent="0.25">
      <c r="A117" t="s">
        <v>505</v>
      </c>
      <c r="B117" t="s">
        <v>312</v>
      </c>
    </row>
    <row r="118" spans="1:2" hidden="1" x14ac:dyDescent="0.25">
      <c r="A118" t="s">
        <v>506</v>
      </c>
      <c r="B118" t="s">
        <v>313</v>
      </c>
    </row>
    <row r="119" spans="1:2" hidden="1" x14ac:dyDescent="0.25">
      <c r="A119" t="s">
        <v>507</v>
      </c>
      <c r="B119" t="s">
        <v>314</v>
      </c>
    </row>
    <row r="120" spans="1:2" hidden="1" x14ac:dyDescent="0.25">
      <c r="A120" t="s">
        <v>22</v>
      </c>
      <c r="B120" t="s">
        <v>108</v>
      </c>
    </row>
    <row r="121" spans="1:2" hidden="1" x14ac:dyDescent="0.25">
      <c r="A121" t="s">
        <v>508</v>
      </c>
      <c r="B121" t="s">
        <v>315</v>
      </c>
    </row>
    <row r="122" spans="1:2" hidden="1" x14ac:dyDescent="0.25">
      <c r="A122" t="s">
        <v>509</v>
      </c>
      <c r="B122" t="s">
        <v>316</v>
      </c>
    </row>
    <row r="123" spans="1:2" hidden="1" x14ac:dyDescent="0.25">
      <c r="A123" t="s">
        <v>510</v>
      </c>
      <c r="B123" t="s">
        <v>317</v>
      </c>
    </row>
    <row r="124" spans="1:2" hidden="1" x14ac:dyDescent="0.25">
      <c r="A124" t="s">
        <v>104</v>
      </c>
      <c r="B124" t="s">
        <v>105</v>
      </c>
    </row>
    <row r="125" spans="1:2" hidden="1" x14ac:dyDescent="0.25">
      <c r="A125" t="s">
        <v>121</v>
      </c>
      <c r="B125" t="s">
        <v>122</v>
      </c>
    </row>
    <row r="126" spans="1:2" hidden="1" x14ac:dyDescent="0.25">
      <c r="A126" t="s">
        <v>511</v>
      </c>
      <c r="B126" t="s">
        <v>122</v>
      </c>
    </row>
    <row r="127" spans="1:2" hidden="1" x14ac:dyDescent="0.25">
      <c r="A127" t="s">
        <v>512</v>
      </c>
      <c r="B127" t="s">
        <v>318</v>
      </c>
    </row>
    <row r="128" spans="1:2" hidden="1" x14ac:dyDescent="0.25">
      <c r="A128" t="s">
        <v>60</v>
      </c>
      <c r="B128" t="s">
        <v>61</v>
      </c>
    </row>
    <row r="129" spans="1:2" hidden="1" x14ac:dyDescent="0.25">
      <c r="A129" t="s">
        <v>513</v>
      </c>
      <c r="B129" t="s">
        <v>319</v>
      </c>
    </row>
    <row r="130" spans="1:2" hidden="1" x14ac:dyDescent="0.25">
      <c r="A130" t="s">
        <v>514</v>
      </c>
      <c r="B130" t="s">
        <v>320</v>
      </c>
    </row>
    <row r="131" spans="1:2" hidden="1" x14ac:dyDescent="0.25">
      <c r="A131" t="s">
        <v>515</v>
      </c>
      <c r="B131" t="s">
        <v>321</v>
      </c>
    </row>
    <row r="132" spans="1:2" hidden="1" x14ac:dyDescent="0.25">
      <c r="A132" t="s">
        <v>113</v>
      </c>
      <c r="B132" t="s">
        <v>322</v>
      </c>
    </row>
    <row r="133" spans="1:2" hidden="1" x14ac:dyDescent="0.25">
      <c r="A133" t="s">
        <v>516</v>
      </c>
      <c r="B133" t="s">
        <v>323</v>
      </c>
    </row>
    <row r="134" spans="1:2" hidden="1" x14ac:dyDescent="0.25">
      <c r="A134" t="s">
        <v>517</v>
      </c>
      <c r="B134" t="s">
        <v>324</v>
      </c>
    </row>
    <row r="135" spans="1:2" hidden="1" x14ac:dyDescent="0.25">
      <c r="A135" t="s">
        <v>518</v>
      </c>
      <c r="B135" t="s">
        <v>325</v>
      </c>
    </row>
    <row r="136" spans="1:2" hidden="1" x14ac:dyDescent="0.25">
      <c r="A136" t="s">
        <v>90</v>
      </c>
      <c r="B136" t="s">
        <v>326</v>
      </c>
    </row>
    <row r="137" spans="1:2" hidden="1" x14ac:dyDescent="0.25">
      <c r="A137" t="s">
        <v>519</v>
      </c>
      <c r="B137" t="s">
        <v>323</v>
      </c>
    </row>
    <row r="138" spans="1:2" hidden="1" x14ac:dyDescent="0.25">
      <c r="A138" t="s">
        <v>520</v>
      </c>
      <c r="B138" t="s">
        <v>327</v>
      </c>
    </row>
    <row r="139" spans="1:2" hidden="1" x14ac:dyDescent="0.25">
      <c r="A139" t="s">
        <v>521</v>
      </c>
      <c r="B139" t="s">
        <v>325</v>
      </c>
    </row>
    <row r="140" spans="1:2" hidden="1" x14ac:dyDescent="0.25">
      <c r="A140" t="s">
        <v>522</v>
      </c>
      <c r="B140" t="s">
        <v>328</v>
      </c>
    </row>
    <row r="141" spans="1:2" hidden="1" x14ac:dyDescent="0.25">
      <c r="A141" t="s">
        <v>523</v>
      </c>
      <c r="B141" t="s">
        <v>284</v>
      </c>
    </row>
    <row r="142" spans="1:2" hidden="1" x14ac:dyDescent="0.25">
      <c r="A142" t="s">
        <v>195</v>
      </c>
      <c r="B142" t="s">
        <v>48</v>
      </c>
    </row>
    <row r="143" spans="1:2" hidden="1" x14ac:dyDescent="0.25">
      <c r="A143" t="s">
        <v>524</v>
      </c>
      <c r="B143" t="s">
        <v>329</v>
      </c>
    </row>
    <row r="144" spans="1:2" hidden="1" x14ac:dyDescent="0.25">
      <c r="A144" t="s">
        <v>525</v>
      </c>
      <c r="B144" t="s">
        <v>330</v>
      </c>
    </row>
    <row r="145" spans="1:2" hidden="1" x14ac:dyDescent="0.25">
      <c r="A145" t="s">
        <v>526</v>
      </c>
      <c r="B145" t="s">
        <v>331</v>
      </c>
    </row>
    <row r="146" spans="1:2" hidden="1" x14ac:dyDescent="0.25">
      <c r="A146" t="s">
        <v>527</v>
      </c>
      <c r="B146" t="s">
        <v>332</v>
      </c>
    </row>
    <row r="147" spans="1:2" hidden="1" x14ac:dyDescent="0.25">
      <c r="A147" t="s">
        <v>528</v>
      </c>
      <c r="B147" t="s">
        <v>333</v>
      </c>
    </row>
    <row r="148" spans="1:2" hidden="1" x14ac:dyDescent="0.25">
      <c r="A148" t="s">
        <v>176</v>
      </c>
      <c r="B148" t="s">
        <v>177</v>
      </c>
    </row>
    <row r="149" spans="1:2" hidden="1" x14ac:dyDescent="0.25">
      <c r="A149" t="s">
        <v>529</v>
      </c>
      <c r="B149" t="s">
        <v>334</v>
      </c>
    </row>
    <row r="150" spans="1:2" hidden="1" x14ac:dyDescent="0.25">
      <c r="A150" t="s">
        <v>530</v>
      </c>
      <c r="B150" t="s">
        <v>335</v>
      </c>
    </row>
    <row r="151" spans="1:2" hidden="1" x14ac:dyDescent="0.25">
      <c r="A151" t="s">
        <v>531</v>
      </c>
      <c r="B151" t="s">
        <v>336</v>
      </c>
    </row>
    <row r="152" spans="1:2" hidden="1" x14ac:dyDescent="0.25">
      <c r="A152" t="s">
        <v>56</v>
      </c>
      <c r="B152" t="s">
        <v>59</v>
      </c>
    </row>
    <row r="153" spans="1:2" hidden="1" x14ac:dyDescent="0.25">
      <c r="A153" t="s">
        <v>532</v>
      </c>
      <c r="B153" t="s">
        <v>337</v>
      </c>
    </row>
    <row r="154" spans="1:2" hidden="1" x14ac:dyDescent="0.25">
      <c r="A154" t="s">
        <v>533</v>
      </c>
      <c r="B154" t="s">
        <v>338</v>
      </c>
    </row>
    <row r="155" spans="1:2" hidden="1" x14ac:dyDescent="0.25">
      <c r="A155" t="s">
        <v>534</v>
      </c>
      <c r="B155" t="s">
        <v>339</v>
      </c>
    </row>
    <row r="156" spans="1:2" hidden="1" x14ac:dyDescent="0.25">
      <c r="A156" t="s">
        <v>535</v>
      </c>
      <c r="B156" t="s">
        <v>340</v>
      </c>
    </row>
    <row r="157" spans="1:2" hidden="1" x14ac:dyDescent="0.25">
      <c r="A157" t="s">
        <v>134</v>
      </c>
      <c r="B157" t="s">
        <v>341</v>
      </c>
    </row>
    <row r="158" spans="1:2" hidden="1" x14ac:dyDescent="0.25">
      <c r="A158" t="s">
        <v>536</v>
      </c>
      <c r="B158" t="s">
        <v>342</v>
      </c>
    </row>
    <row r="159" spans="1:2" hidden="1" x14ac:dyDescent="0.25">
      <c r="A159" t="s">
        <v>537</v>
      </c>
      <c r="B159" t="s">
        <v>343</v>
      </c>
    </row>
    <row r="160" spans="1:2" hidden="1" x14ac:dyDescent="0.25">
      <c r="A160" t="s">
        <v>538</v>
      </c>
      <c r="B160" t="s">
        <v>344</v>
      </c>
    </row>
    <row r="161" spans="1:2" hidden="1" x14ac:dyDescent="0.25">
      <c r="A161" t="s">
        <v>539</v>
      </c>
      <c r="B161" t="s">
        <v>345</v>
      </c>
    </row>
    <row r="162" spans="1:2" hidden="1" x14ac:dyDescent="0.25">
      <c r="A162" t="s">
        <v>119</v>
      </c>
      <c r="B162" t="s">
        <v>120</v>
      </c>
    </row>
    <row r="163" spans="1:2" hidden="1" x14ac:dyDescent="0.25">
      <c r="A163" t="s">
        <v>88</v>
      </c>
      <c r="B163" t="s">
        <v>89</v>
      </c>
    </row>
    <row r="164" spans="1:2" hidden="1" x14ac:dyDescent="0.25">
      <c r="A164" t="s">
        <v>540</v>
      </c>
      <c r="B164" t="s">
        <v>346</v>
      </c>
    </row>
    <row r="165" spans="1:2" hidden="1" x14ac:dyDescent="0.25">
      <c r="A165" t="s">
        <v>541</v>
      </c>
      <c r="B165" t="s">
        <v>347</v>
      </c>
    </row>
    <row r="166" spans="1:2" hidden="1" x14ac:dyDescent="0.25">
      <c r="A166" t="s">
        <v>542</v>
      </c>
      <c r="B166" t="s">
        <v>348</v>
      </c>
    </row>
    <row r="167" spans="1:2" hidden="1" x14ac:dyDescent="0.25">
      <c r="A167" t="s">
        <v>543</v>
      </c>
      <c r="B167" t="s">
        <v>349</v>
      </c>
    </row>
    <row r="168" spans="1:2" hidden="1" x14ac:dyDescent="0.25">
      <c r="A168" t="s">
        <v>544</v>
      </c>
      <c r="B168" t="s">
        <v>350</v>
      </c>
    </row>
    <row r="169" spans="1:2" hidden="1" x14ac:dyDescent="0.25">
      <c r="A169" t="s">
        <v>545</v>
      </c>
      <c r="B169" t="s">
        <v>351</v>
      </c>
    </row>
    <row r="170" spans="1:2" hidden="1" x14ac:dyDescent="0.25">
      <c r="A170" t="s">
        <v>546</v>
      </c>
      <c r="B170" t="s">
        <v>352</v>
      </c>
    </row>
    <row r="171" spans="1:2" hidden="1" x14ac:dyDescent="0.25">
      <c r="A171" t="s">
        <v>547</v>
      </c>
      <c r="B171" t="s">
        <v>353</v>
      </c>
    </row>
    <row r="172" spans="1:2" hidden="1" x14ac:dyDescent="0.25">
      <c r="A172" t="s">
        <v>548</v>
      </c>
      <c r="B172" t="s">
        <v>354</v>
      </c>
    </row>
    <row r="173" spans="1:2" hidden="1" x14ac:dyDescent="0.25">
      <c r="A173" t="s">
        <v>549</v>
      </c>
      <c r="B173" t="s">
        <v>355</v>
      </c>
    </row>
    <row r="174" spans="1:2" hidden="1" x14ac:dyDescent="0.25">
      <c r="A174" t="s">
        <v>550</v>
      </c>
      <c r="B174" t="s">
        <v>356</v>
      </c>
    </row>
    <row r="175" spans="1:2" hidden="1" x14ac:dyDescent="0.25">
      <c r="A175" t="s">
        <v>551</v>
      </c>
      <c r="B175" t="s">
        <v>357</v>
      </c>
    </row>
    <row r="176" spans="1:2" hidden="1" x14ac:dyDescent="0.25">
      <c r="A176" t="s">
        <v>552</v>
      </c>
      <c r="B176" t="s">
        <v>358</v>
      </c>
    </row>
    <row r="177" spans="1:2" hidden="1" x14ac:dyDescent="0.25">
      <c r="A177" t="s">
        <v>553</v>
      </c>
      <c r="B177" t="s">
        <v>359</v>
      </c>
    </row>
    <row r="178" spans="1:2" hidden="1" x14ac:dyDescent="0.25">
      <c r="A178" t="s">
        <v>554</v>
      </c>
      <c r="B178" t="s">
        <v>360</v>
      </c>
    </row>
    <row r="179" spans="1:2" hidden="1" x14ac:dyDescent="0.25">
      <c r="A179" t="s">
        <v>555</v>
      </c>
      <c r="B179" t="s">
        <v>361</v>
      </c>
    </row>
    <row r="180" spans="1:2" hidden="1" x14ac:dyDescent="0.25">
      <c r="A180" t="s">
        <v>556</v>
      </c>
      <c r="B180" t="s">
        <v>362</v>
      </c>
    </row>
    <row r="181" spans="1:2" hidden="1" x14ac:dyDescent="0.25">
      <c r="A181" t="s">
        <v>128</v>
      </c>
      <c r="B181" t="s">
        <v>129</v>
      </c>
    </row>
    <row r="182" spans="1:2" hidden="1" x14ac:dyDescent="0.25">
      <c r="A182" t="s">
        <v>557</v>
      </c>
      <c r="B182" t="s">
        <v>363</v>
      </c>
    </row>
    <row r="183" spans="1:2" hidden="1" x14ac:dyDescent="0.25">
      <c r="A183" t="s">
        <v>558</v>
      </c>
      <c r="B183" t="s">
        <v>364</v>
      </c>
    </row>
    <row r="184" spans="1:2" hidden="1" x14ac:dyDescent="0.25">
      <c r="A184" t="s">
        <v>70</v>
      </c>
      <c r="B184" t="s">
        <v>365</v>
      </c>
    </row>
    <row r="185" spans="1:2" hidden="1" x14ac:dyDescent="0.25">
      <c r="A185" t="s">
        <v>559</v>
      </c>
      <c r="B185" t="s">
        <v>366</v>
      </c>
    </row>
    <row r="186" spans="1:2" hidden="1" x14ac:dyDescent="0.25">
      <c r="A186" t="s">
        <v>560</v>
      </c>
      <c r="B186" t="s">
        <v>367</v>
      </c>
    </row>
    <row r="187" spans="1:2" hidden="1" x14ac:dyDescent="0.25">
      <c r="A187" t="s">
        <v>561</v>
      </c>
      <c r="B187" t="s">
        <v>368</v>
      </c>
    </row>
    <row r="188" spans="1:2" hidden="1" x14ac:dyDescent="0.25">
      <c r="A188" t="s">
        <v>562</v>
      </c>
      <c r="B188" t="s">
        <v>369</v>
      </c>
    </row>
    <row r="189" spans="1:2" hidden="1" x14ac:dyDescent="0.25">
      <c r="A189" t="s">
        <v>563</v>
      </c>
      <c r="B189" t="s">
        <v>370</v>
      </c>
    </row>
    <row r="190" spans="1:2" hidden="1" x14ac:dyDescent="0.25">
      <c r="A190" t="s">
        <v>564</v>
      </c>
      <c r="B190" t="s">
        <v>371</v>
      </c>
    </row>
    <row r="191" spans="1:2" hidden="1" x14ac:dyDescent="0.25">
      <c r="A191" t="s">
        <v>565</v>
      </c>
      <c r="B191" t="s">
        <v>372</v>
      </c>
    </row>
    <row r="192" spans="1:2" hidden="1" x14ac:dyDescent="0.25">
      <c r="A192" t="s">
        <v>566</v>
      </c>
      <c r="B192" t="s">
        <v>373</v>
      </c>
    </row>
    <row r="193" spans="1:2" hidden="1" x14ac:dyDescent="0.25">
      <c r="A193" t="s">
        <v>567</v>
      </c>
      <c r="B193" t="s">
        <v>356</v>
      </c>
    </row>
    <row r="194" spans="1:2" hidden="1" x14ac:dyDescent="0.25">
      <c r="A194" t="s">
        <v>84</v>
      </c>
      <c r="B194" t="s">
        <v>85</v>
      </c>
    </row>
    <row r="195" spans="1:2" hidden="1" x14ac:dyDescent="0.25">
      <c r="A195" t="s">
        <v>83</v>
      </c>
      <c r="B195" t="s">
        <v>29</v>
      </c>
    </row>
    <row r="196" spans="1:2" hidden="1" x14ac:dyDescent="0.25">
      <c r="A196" t="s">
        <v>568</v>
      </c>
      <c r="B196" t="s">
        <v>374</v>
      </c>
    </row>
    <row r="197" spans="1:2" hidden="1" x14ac:dyDescent="0.25">
      <c r="A197" t="s">
        <v>569</v>
      </c>
      <c r="B197" t="s">
        <v>375</v>
      </c>
    </row>
    <row r="198" spans="1:2" hidden="1" x14ac:dyDescent="0.25">
      <c r="A198" t="s">
        <v>570</v>
      </c>
      <c r="B198" t="s">
        <v>376</v>
      </c>
    </row>
    <row r="199" spans="1:2" hidden="1" x14ac:dyDescent="0.25">
      <c r="A199" t="s">
        <v>101</v>
      </c>
      <c r="B199" t="s">
        <v>102</v>
      </c>
    </row>
    <row r="200" spans="1:2" hidden="1" x14ac:dyDescent="0.25">
      <c r="A200" t="s">
        <v>571</v>
      </c>
      <c r="B200" t="s">
        <v>377</v>
      </c>
    </row>
    <row r="201" spans="1:2" hidden="1" x14ac:dyDescent="0.25">
      <c r="A201" t="s">
        <v>106</v>
      </c>
      <c r="B201" t="s">
        <v>107</v>
      </c>
    </row>
    <row r="202" spans="1:2" hidden="1" x14ac:dyDescent="0.25">
      <c r="A202" t="s">
        <v>572</v>
      </c>
      <c r="B202" t="s">
        <v>378</v>
      </c>
    </row>
    <row r="203" spans="1:2" hidden="1" x14ac:dyDescent="0.25">
      <c r="A203" t="s">
        <v>573</v>
      </c>
      <c r="B203" t="s">
        <v>379</v>
      </c>
    </row>
    <row r="204" spans="1:2" hidden="1" x14ac:dyDescent="0.25">
      <c r="A204" t="s">
        <v>574</v>
      </c>
      <c r="B204" t="s">
        <v>380</v>
      </c>
    </row>
    <row r="205" spans="1:2" hidden="1" x14ac:dyDescent="0.25">
      <c r="A205" t="s">
        <v>575</v>
      </c>
      <c r="B205" t="s">
        <v>381</v>
      </c>
    </row>
    <row r="206" spans="1:2" hidden="1" x14ac:dyDescent="0.25">
      <c r="A206" t="s">
        <v>111</v>
      </c>
      <c r="B206" t="s">
        <v>112</v>
      </c>
    </row>
    <row r="207" spans="1:2" hidden="1" x14ac:dyDescent="0.25">
      <c r="A207" t="s">
        <v>576</v>
      </c>
      <c r="B207" t="s">
        <v>382</v>
      </c>
    </row>
    <row r="208" spans="1:2" hidden="1" x14ac:dyDescent="0.25">
      <c r="A208" t="s">
        <v>577</v>
      </c>
      <c r="B208" t="s">
        <v>383</v>
      </c>
    </row>
    <row r="209" spans="1:2" hidden="1" x14ac:dyDescent="0.25">
      <c r="A209" t="s">
        <v>578</v>
      </c>
      <c r="B209" t="s">
        <v>384</v>
      </c>
    </row>
    <row r="210" spans="1:2" hidden="1" x14ac:dyDescent="0.25">
      <c r="A210" t="s">
        <v>579</v>
      </c>
      <c r="B210" t="s">
        <v>385</v>
      </c>
    </row>
    <row r="211" spans="1:2" hidden="1" x14ac:dyDescent="0.25">
      <c r="A211" t="s">
        <v>580</v>
      </c>
      <c r="B211" t="s">
        <v>386</v>
      </c>
    </row>
    <row r="212" spans="1:2" hidden="1" x14ac:dyDescent="0.25">
      <c r="A212" t="s">
        <v>581</v>
      </c>
      <c r="B212" t="s">
        <v>387</v>
      </c>
    </row>
    <row r="213" spans="1:2" hidden="1" x14ac:dyDescent="0.25">
      <c r="A213" t="s">
        <v>582</v>
      </c>
      <c r="B213" t="s">
        <v>388</v>
      </c>
    </row>
    <row r="214" spans="1:2" hidden="1" x14ac:dyDescent="0.25">
      <c r="A214" t="s">
        <v>71</v>
      </c>
      <c r="B214" t="s">
        <v>72</v>
      </c>
    </row>
    <row r="215" spans="1:2" hidden="1" x14ac:dyDescent="0.25">
      <c r="A215" t="s">
        <v>583</v>
      </c>
      <c r="B215" t="s">
        <v>389</v>
      </c>
    </row>
    <row r="216" spans="1:2" hidden="1" x14ac:dyDescent="0.25">
      <c r="A216" t="s">
        <v>584</v>
      </c>
      <c r="B216" t="s">
        <v>390</v>
      </c>
    </row>
    <row r="217" spans="1:2" hidden="1" x14ac:dyDescent="0.25">
      <c r="A217" t="s">
        <v>585</v>
      </c>
      <c r="B217" t="s">
        <v>391</v>
      </c>
    </row>
    <row r="218" spans="1:2" hidden="1" x14ac:dyDescent="0.25">
      <c r="A218" t="s">
        <v>586</v>
      </c>
      <c r="B218" t="s">
        <v>386</v>
      </c>
    </row>
    <row r="219" spans="1:2" hidden="1" x14ac:dyDescent="0.25">
      <c r="A219" t="s">
        <v>587</v>
      </c>
      <c r="B219" t="s">
        <v>387</v>
      </c>
    </row>
    <row r="220" spans="1:2" hidden="1" x14ac:dyDescent="0.25">
      <c r="A220" t="s">
        <v>588</v>
      </c>
      <c r="B220" t="s">
        <v>72</v>
      </c>
    </row>
    <row r="221" spans="1:2" hidden="1" x14ac:dyDescent="0.25">
      <c r="A221" t="s">
        <v>589</v>
      </c>
      <c r="B221" t="s">
        <v>389</v>
      </c>
    </row>
    <row r="222" spans="1:2" hidden="1" x14ac:dyDescent="0.25">
      <c r="A222" t="s">
        <v>590</v>
      </c>
      <c r="B222" t="s">
        <v>390</v>
      </c>
    </row>
    <row r="223" spans="1:2" hidden="1" x14ac:dyDescent="0.25">
      <c r="A223" t="s">
        <v>591</v>
      </c>
      <c r="B223" t="s">
        <v>392</v>
      </c>
    </row>
    <row r="224" spans="1:2" hidden="1" x14ac:dyDescent="0.25">
      <c r="A224" t="s">
        <v>592</v>
      </c>
      <c r="B224" t="s">
        <v>386</v>
      </c>
    </row>
    <row r="225" spans="1:2" hidden="1" x14ac:dyDescent="0.25">
      <c r="A225" t="s">
        <v>593</v>
      </c>
      <c r="B225" t="s">
        <v>387</v>
      </c>
    </row>
    <row r="226" spans="1:2" hidden="1" x14ac:dyDescent="0.25">
      <c r="A226" t="s">
        <v>594</v>
      </c>
      <c r="B226" t="s">
        <v>72</v>
      </c>
    </row>
    <row r="227" spans="1:2" hidden="1" x14ac:dyDescent="0.25">
      <c r="A227" t="s">
        <v>595</v>
      </c>
      <c r="B227" t="s">
        <v>389</v>
      </c>
    </row>
    <row r="228" spans="1:2" hidden="1" x14ac:dyDescent="0.25">
      <c r="A228" t="s">
        <v>596</v>
      </c>
      <c r="B228" t="s">
        <v>390</v>
      </c>
    </row>
    <row r="229" spans="1:2" hidden="1" x14ac:dyDescent="0.25">
      <c r="A229" t="s">
        <v>597</v>
      </c>
      <c r="B229" t="s">
        <v>388</v>
      </c>
    </row>
    <row r="230" spans="1:2" hidden="1" x14ac:dyDescent="0.25">
      <c r="A230" t="s">
        <v>598</v>
      </c>
      <c r="B230" t="s">
        <v>386</v>
      </c>
    </row>
    <row r="231" spans="1:2" hidden="1" x14ac:dyDescent="0.25">
      <c r="A231" t="s">
        <v>599</v>
      </c>
      <c r="B231" t="s">
        <v>387</v>
      </c>
    </row>
    <row r="232" spans="1:2" hidden="1" x14ac:dyDescent="0.25">
      <c r="A232" t="s">
        <v>600</v>
      </c>
      <c r="B232" t="s">
        <v>72</v>
      </c>
    </row>
    <row r="233" spans="1:2" hidden="1" x14ac:dyDescent="0.25">
      <c r="A233" t="s">
        <v>601</v>
      </c>
      <c r="B233" t="s">
        <v>389</v>
      </c>
    </row>
    <row r="234" spans="1:2" hidden="1" x14ac:dyDescent="0.25">
      <c r="A234" t="s">
        <v>602</v>
      </c>
      <c r="B234" t="s">
        <v>390</v>
      </c>
    </row>
    <row r="235" spans="1:2" hidden="1" x14ac:dyDescent="0.25">
      <c r="A235" t="s">
        <v>603</v>
      </c>
      <c r="B235" t="s">
        <v>393</v>
      </c>
    </row>
    <row r="236" spans="1:2" hidden="1" x14ac:dyDescent="0.25">
      <c r="A236" t="s">
        <v>25</v>
      </c>
      <c r="B236" t="s">
        <v>55</v>
      </c>
    </row>
    <row r="237" spans="1:2" hidden="1" x14ac:dyDescent="0.25">
      <c r="A237" t="s">
        <v>57</v>
      </c>
      <c r="B237" t="s">
        <v>103</v>
      </c>
    </row>
    <row r="238" spans="1:2" hidden="1" x14ac:dyDescent="0.25">
      <c r="A238" t="s">
        <v>604</v>
      </c>
      <c r="B238" t="s">
        <v>394</v>
      </c>
    </row>
    <row r="239" spans="1:2" hidden="1" x14ac:dyDescent="0.25">
      <c r="A239" t="s">
        <v>39</v>
      </c>
      <c r="B239" t="s">
        <v>40</v>
      </c>
    </row>
    <row r="240" spans="1:2" hidden="1" x14ac:dyDescent="0.25">
      <c r="A240" t="s">
        <v>605</v>
      </c>
      <c r="B240" t="s">
        <v>395</v>
      </c>
    </row>
    <row r="241" spans="1:2" hidden="1" x14ac:dyDescent="0.25">
      <c r="A241" t="s">
        <v>14</v>
      </c>
      <c r="B241" t="s">
        <v>15</v>
      </c>
    </row>
    <row r="242" spans="1:2" hidden="1" x14ac:dyDescent="0.25">
      <c r="A242" t="s">
        <v>606</v>
      </c>
      <c r="B242" t="s">
        <v>396</v>
      </c>
    </row>
    <row r="243" spans="1:2" hidden="1" x14ac:dyDescent="0.25">
      <c r="A243" t="s">
        <v>199</v>
      </c>
      <c r="B243" t="s">
        <v>200</v>
      </c>
    </row>
    <row r="244" spans="1:2" hidden="1" x14ac:dyDescent="0.25">
      <c r="A244" t="s">
        <v>23</v>
      </c>
      <c r="B244" t="s">
        <v>24</v>
      </c>
    </row>
    <row r="245" spans="1:2" hidden="1" x14ac:dyDescent="0.25">
      <c r="A245" t="s">
        <v>607</v>
      </c>
      <c r="B245" t="s">
        <v>397</v>
      </c>
    </row>
    <row r="246" spans="1:2" hidden="1" x14ac:dyDescent="0.25">
      <c r="A246" t="s">
        <v>608</v>
      </c>
      <c r="B246" t="s">
        <v>398</v>
      </c>
    </row>
    <row r="247" spans="1:2" hidden="1" x14ac:dyDescent="0.25">
      <c r="A247" t="s">
        <v>609</v>
      </c>
      <c r="B247" t="s">
        <v>399</v>
      </c>
    </row>
    <row r="248" spans="1:2" x14ac:dyDescent="0.25">
      <c r="A248" t="s">
        <v>187</v>
      </c>
      <c r="B248" t="s">
        <v>188</v>
      </c>
    </row>
    <row r="249" spans="1:2" hidden="1" x14ac:dyDescent="0.25">
      <c r="A249" t="s">
        <v>132</v>
      </c>
      <c r="B249" t="s">
        <v>133</v>
      </c>
    </row>
    <row r="250" spans="1:2" hidden="1" x14ac:dyDescent="0.25">
      <c r="A250" t="s">
        <v>610</v>
      </c>
      <c r="B250" t="s">
        <v>400</v>
      </c>
    </row>
    <row r="251" spans="1:2" hidden="1" x14ac:dyDescent="0.25">
      <c r="A251" t="s">
        <v>611</v>
      </c>
      <c r="B251" t="s">
        <v>401</v>
      </c>
    </row>
    <row r="252" spans="1:2" hidden="1" x14ac:dyDescent="0.25">
      <c r="A252" t="s">
        <v>611</v>
      </c>
      <c r="B252" t="s">
        <v>402</v>
      </c>
    </row>
    <row r="253" spans="1:2" hidden="1" x14ac:dyDescent="0.25">
      <c r="A253" t="s">
        <v>26</v>
      </c>
      <c r="B253" t="s">
        <v>27</v>
      </c>
    </row>
    <row r="254" spans="1:2" hidden="1" x14ac:dyDescent="0.25">
      <c r="A254" t="s">
        <v>612</v>
      </c>
      <c r="B254" t="s">
        <v>403</v>
      </c>
    </row>
    <row r="255" spans="1:2" hidden="1" x14ac:dyDescent="0.25">
      <c r="A255" t="s">
        <v>613</v>
      </c>
      <c r="B255" t="s">
        <v>404</v>
      </c>
    </row>
    <row r="256" spans="1:2" hidden="1" x14ac:dyDescent="0.25">
      <c r="A256" t="s">
        <v>614</v>
      </c>
      <c r="B256" t="s">
        <v>405</v>
      </c>
    </row>
    <row r="257" spans="1:2" hidden="1" x14ac:dyDescent="0.25">
      <c r="A257" t="s">
        <v>615</v>
      </c>
      <c r="B257" t="s">
        <v>406</v>
      </c>
    </row>
    <row r="258" spans="1:2" hidden="1" x14ac:dyDescent="0.25">
      <c r="A258" t="s">
        <v>616</v>
      </c>
      <c r="B258" t="s">
        <v>407</v>
      </c>
    </row>
    <row r="259" spans="1:2" hidden="1" x14ac:dyDescent="0.25">
      <c r="A259" t="s">
        <v>617</v>
      </c>
      <c r="B259" t="s">
        <v>253</v>
      </c>
    </row>
    <row r="260" spans="1:2" hidden="1" x14ac:dyDescent="0.25">
      <c r="A260" t="s">
        <v>618</v>
      </c>
      <c r="B260" t="s">
        <v>254</v>
      </c>
    </row>
    <row r="261" spans="1:2" hidden="1" x14ac:dyDescent="0.25">
      <c r="A261" t="s">
        <v>619</v>
      </c>
      <c r="B261" t="s">
        <v>255</v>
      </c>
    </row>
    <row r="262" spans="1:2" hidden="1" x14ac:dyDescent="0.25">
      <c r="A262" t="s">
        <v>620</v>
      </c>
      <c r="B262" t="s">
        <v>256</v>
      </c>
    </row>
    <row r="263" spans="1:2" hidden="1" x14ac:dyDescent="0.25">
      <c r="A263" t="s">
        <v>621</v>
      </c>
      <c r="B263" t="s">
        <v>257</v>
      </c>
    </row>
    <row r="264" spans="1:2" hidden="1" x14ac:dyDescent="0.25">
      <c r="A264" t="s">
        <v>622</v>
      </c>
      <c r="B264" t="s">
        <v>258</v>
      </c>
    </row>
    <row r="265" spans="1:2" hidden="1" x14ac:dyDescent="0.25">
      <c r="A265" t="s">
        <v>623</v>
      </c>
      <c r="B265" t="s">
        <v>259</v>
      </c>
    </row>
    <row r="266" spans="1:2" hidden="1" x14ac:dyDescent="0.25">
      <c r="A266" t="s">
        <v>624</v>
      </c>
      <c r="B266" t="s">
        <v>260</v>
      </c>
    </row>
    <row r="267" spans="1:2" hidden="1" x14ac:dyDescent="0.25">
      <c r="A267" t="s">
        <v>625</v>
      </c>
      <c r="B267" t="s">
        <v>261</v>
      </c>
    </row>
    <row r="268" spans="1:2" hidden="1" x14ac:dyDescent="0.25">
      <c r="A268" t="s">
        <v>169</v>
      </c>
      <c r="B268" t="s">
        <v>170</v>
      </c>
    </row>
    <row r="269" spans="1:2" hidden="1" x14ac:dyDescent="0.25">
      <c r="A269" t="s">
        <v>62</v>
      </c>
      <c r="B269" t="s">
        <v>52</v>
      </c>
    </row>
    <row r="270" spans="1:2" hidden="1" x14ac:dyDescent="0.25">
      <c r="A270" t="s">
        <v>626</v>
      </c>
    </row>
    <row r="271" spans="1:2" hidden="1" x14ac:dyDescent="0.25">
      <c r="A271" t="s">
        <v>627</v>
      </c>
    </row>
    <row r="272" spans="1:2" hidden="1" x14ac:dyDescent="0.25">
      <c r="A272" t="s">
        <v>628</v>
      </c>
    </row>
    <row r="273" spans="1:2" hidden="1" x14ac:dyDescent="0.25">
      <c r="A273" t="s">
        <v>629</v>
      </c>
    </row>
    <row r="274" spans="1:2" hidden="1" x14ac:dyDescent="0.25">
      <c r="A274" t="s">
        <v>131</v>
      </c>
      <c r="B274" t="s">
        <v>645</v>
      </c>
    </row>
    <row r="275" spans="1:2" hidden="1" x14ac:dyDescent="0.25">
      <c r="A275" t="s">
        <v>630</v>
      </c>
      <c r="B275" t="s">
        <v>408</v>
      </c>
    </row>
    <row r="276" spans="1:2" hidden="1" x14ac:dyDescent="0.25">
      <c r="A276" t="s">
        <v>631</v>
      </c>
      <c r="B276" t="s">
        <v>654</v>
      </c>
    </row>
    <row r="277" spans="1:2" hidden="1" x14ac:dyDescent="0.25">
      <c r="A277" t="s">
        <v>632</v>
      </c>
      <c r="B277" t="s">
        <v>409</v>
      </c>
    </row>
    <row r="278" spans="1:2" hidden="1" x14ac:dyDescent="0.25">
      <c r="A278" t="s">
        <v>633</v>
      </c>
      <c r="B278" t="s">
        <v>410</v>
      </c>
    </row>
    <row r="279" spans="1:2" hidden="1" x14ac:dyDescent="0.25">
      <c r="A279" t="s">
        <v>634</v>
      </c>
      <c r="B279" t="s">
        <v>411</v>
      </c>
    </row>
    <row r="280" spans="1:2" hidden="1" x14ac:dyDescent="0.25">
      <c r="A280" t="s">
        <v>635</v>
      </c>
      <c r="B280" t="s">
        <v>412</v>
      </c>
    </row>
    <row r="281" spans="1:2" hidden="1" x14ac:dyDescent="0.25">
      <c r="A281" t="s">
        <v>636</v>
      </c>
      <c r="B281" t="s">
        <v>413</v>
      </c>
    </row>
    <row r="282" spans="1:2" hidden="1" x14ac:dyDescent="0.25">
      <c r="A282" t="s">
        <v>637</v>
      </c>
      <c r="B282" t="s">
        <v>414</v>
      </c>
    </row>
    <row r="283" spans="1:2" hidden="1" x14ac:dyDescent="0.25">
      <c r="A283" t="s">
        <v>638</v>
      </c>
      <c r="B283" t="s">
        <v>415</v>
      </c>
    </row>
    <row r="284" spans="1:2" hidden="1" x14ac:dyDescent="0.25">
      <c r="A284" t="s">
        <v>639</v>
      </c>
      <c r="B284" t="s">
        <v>416</v>
      </c>
    </row>
    <row r="285" spans="1:2" hidden="1" x14ac:dyDescent="0.25">
      <c r="A285" t="s">
        <v>99</v>
      </c>
      <c r="B285" t="s">
        <v>100</v>
      </c>
    </row>
    <row r="286" spans="1:2" hidden="1" x14ac:dyDescent="0.25">
      <c r="A286" t="s">
        <v>640</v>
      </c>
      <c r="B286" t="s">
        <v>100</v>
      </c>
    </row>
    <row r="287" spans="1:2" hidden="1" x14ac:dyDescent="0.25">
      <c r="A287" t="s">
        <v>641</v>
      </c>
      <c r="B287" t="s">
        <v>417</v>
      </c>
    </row>
    <row r="288" spans="1:2" hidden="1" x14ac:dyDescent="0.25">
      <c r="A288" t="s">
        <v>642</v>
      </c>
      <c r="B288" t="s">
        <v>100</v>
      </c>
    </row>
    <row r="289" spans="1:2" hidden="1" x14ac:dyDescent="0.25">
      <c r="A289" t="s">
        <v>643</v>
      </c>
      <c r="B289" t="s">
        <v>418</v>
      </c>
    </row>
    <row r="290" spans="1:2" hidden="1" x14ac:dyDescent="0.25">
      <c r="A290" t="s">
        <v>644</v>
      </c>
      <c r="B290" t="s">
        <v>419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FF29D-0A40-400B-8D92-2BBE6E1C9746}">
  <dimension ref="B4:AC86"/>
  <sheetViews>
    <sheetView zoomScale="66" zoomScaleNormal="85" workbookViewId="0">
      <selection activeCell="D57" sqref="D57"/>
    </sheetView>
  </sheetViews>
  <sheetFormatPr defaultRowHeight="15" x14ac:dyDescent="0.25"/>
  <cols>
    <col min="2" max="2" width="19.85546875" bestFit="1" customWidth="1"/>
    <col min="3" max="3" width="19.140625" bestFit="1" customWidth="1"/>
    <col min="4" max="4" width="20.7109375" bestFit="1" customWidth="1"/>
    <col min="5" max="5" width="20.28515625" bestFit="1" customWidth="1"/>
    <col min="7" max="7" width="14" customWidth="1"/>
    <col min="8" max="8" width="14.140625" customWidth="1"/>
    <col min="9" max="9" width="11.7109375" customWidth="1"/>
    <col min="10" max="10" width="16.28515625" customWidth="1"/>
    <col min="11" max="11" width="33.140625" bestFit="1" customWidth="1"/>
  </cols>
  <sheetData>
    <row r="4" spans="3:29" x14ac:dyDescent="0.25">
      <c r="C4" t="s">
        <v>656</v>
      </c>
    </row>
    <row r="5" spans="3:29" x14ac:dyDescent="0.25">
      <c r="C5" t="s">
        <v>657</v>
      </c>
    </row>
    <row r="6" spans="3:29" x14ac:dyDescent="0.25">
      <c r="C6" t="s">
        <v>658</v>
      </c>
    </row>
    <row r="7" spans="3:29" ht="28.5" customHeight="1" x14ac:dyDescent="0.25">
      <c r="D7" s="56" t="s">
        <v>145</v>
      </c>
      <c r="E7" s="56" t="s">
        <v>146</v>
      </c>
      <c r="F7" s="56" t="s">
        <v>147</v>
      </c>
      <c r="G7" s="56" t="s">
        <v>148</v>
      </c>
      <c r="H7" s="56" t="s">
        <v>149</v>
      </c>
      <c r="I7" s="57" t="s">
        <v>659</v>
      </c>
      <c r="J7" s="57" t="s">
        <v>647</v>
      </c>
      <c r="K7" s="56" t="s">
        <v>661</v>
      </c>
    </row>
    <row r="8" spans="3:29" x14ac:dyDescent="0.25">
      <c r="D8" s="3">
        <v>45519</v>
      </c>
      <c r="E8" s="55">
        <v>0.40555555555555556</v>
      </c>
      <c r="F8" s="55">
        <v>1.25</v>
      </c>
      <c r="G8" t="s">
        <v>79</v>
      </c>
      <c r="H8" t="s">
        <v>80</v>
      </c>
      <c r="I8" s="11">
        <f>24*(F8-E8)</f>
        <v>20.266666666666666</v>
      </c>
      <c r="J8" t="s">
        <v>649</v>
      </c>
      <c r="K8" t="s">
        <v>660</v>
      </c>
    </row>
    <row r="9" spans="3:29" x14ac:dyDescent="0.25">
      <c r="D9" s="3">
        <v>45520</v>
      </c>
      <c r="E9" s="55">
        <v>0.25</v>
      </c>
      <c r="F9" s="55">
        <v>1.25</v>
      </c>
      <c r="G9" t="s">
        <v>79</v>
      </c>
      <c r="H9" t="s">
        <v>80</v>
      </c>
      <c r="I9" s="11">
        <f>24*(F9-E9)</f>
        <v>24</v>
      </c>
      <c r="J9" t="s">
        <v>649</v>
      </c>
      <c r="K9" t="s">
        <v>660</v>
      </c>
    </row>
    <row r="10" spans="3:29" x14ac:dyDescent="0.25">
      <c r="D10" s="3">
        <v>45521</v>
      </c>
      <c r="E10" s="55">
        <v>0.25</v>
      </c>
      <c r="F10" s="55">
        <v>1.25</v>
      </c>
      <c r="G10" t="s">
        <v>79</v>
      </c>
      <c r="H10" t="s">
        <v>80</v>
      </c>
      <c r="I10" s="11">
        <f>24*(F10-E10)</f>
        <v>24</v>
      </c>
      <c r="J10" t="s">
        <v>649</v>
      </c>
      <c r="K10" t="s">
        <v>660</v>
      </c>
    </row>
    <row r="11" spans="3:29" x14ac:dyDescent="0.25">
      <c r="D11" s="3"/>
      <c r="E11" s="55"/>
      <c r="F11" s="55"/>
      <c r="H11" t="s">
        <v>666</v>
      </c>
      <c r="I11" s="11">
        <f>SUM(Table4[DELAY HOURS])</f>
        <v>68.266666666666666</v>
      </c>
    </row>
    <row r="13" spans="3:29" x14ac:dyDescent="0.25">
      <c r="D13" s="61" t="s">
        <v>664</v>
      </c>
      <c r="E13" s="62" t="s">
        <v>149</v>
      </c>
      <c r="F13" s="62"/>
      <c r="G13" s="64" t="s">
        <v>665</v>
      </c>
      <c r="H13" s="64"/>
      <c r="I13" s="64"/>
    </row>
    <row r="14" spans="3:29" x14ac:dyDescent="0.25">
      <c r="D14" s="60">
        <v>2201182076</v>
      </c>
      <c r="E14" s="63" t="s">
        <v>662</v>
      </c>
      <c r="F14" s="63"/>
      <c r="G14" s="63" t="s">
        <v>663</v>
      </c>
      <c r="H14" s="63"/>
      <c r="I14" s="63"/>
    </row>
    <row r="15" spans="3:29" x14ac:dyDescent="0.25">
      <c r="W15" s="58"/>
      <c r="X15" s="58"/>
      <c r="AC15" s="59"/>
    </row>
    <row r="27" spans="2:4" x14ac:dyDescent="0.25">
      <c r="B27" s="52" t="s">
        <v>158</v>
      </c>
      <c r="C27" t="s">
        <v>12</v>
      </c>
    </row>
    <row r="29" spans="2:4" x14ac:dyDescent="0.25">
      <c r="B29" s="52" t="s">
        <v>28</v>
      </c>
      <c r="C29" t="s">
        <v>230</v>
      </c>
      <c r="D29" t="s">
        <v>670</v>
      </c>
    </row>
    <row r="30" spans="2:4" x14ac:dyDescent="0.25">
      <c r="B30" s="53" t="s">
        <v>35</v>
      </c>
      <c r="C30" s="13">
        <v>62.133333333333333</v>
      </c>
      <c r="D30" s="5">
        <v>0.11801950107635807</v>
      </c>
    </row>
    <row r="31" spans="2:4" x14ac:dyDescent="0.25">
      <c r="B31" s="53" t="s">
        <v>113</v>
      </c>
      <c r="C31" s="13">
        <v>59.216666666666661</v>
      </c>
      <c r="D31" s="5">
        <v>0.23049892364188926</v>
      </c>
    </row>
    <row r="32" spans="2:4" x14ac:dyDescent="0.25">
      <c r="B32" s="53" t="s">
        <v>43</v>
      </c>
      <c r="C32" s="13">
        <v>53.499999999999993</v>
      </c>
      <c r="D32" s="5">
        <v>0.3321197923261997</v>
      </c>
    </row>
    <row r="33" spans="2:4" x14ac:dyDescent="0.25">
      <c r="B33" s="53" t="s">
        <v>16</v>
      </c>
      <c r="C33" s="13">
        <v>53.100000000000016</v>
      </c>
      <c r="D33" s="5">
        <v>0.43298087881473968</v>
      </c>
    </row>
    <row r="34" spans="2:4" x14ac:dyDescent="0.25">
      <c r="B34" s="53" t="s">
        <v>56</v>
      </c>
      <c r="C34" s="13">
        <v>46.933333333333344</v>
      </c>
      <c r="D34" s="5">
        <v>0.52212865645181705</v>
      </c>
    </row>
    <row r="35" spans="2:4" x14ac:dyDescent="0.25">
      <c r="B35" s="53" t="s">
        <v>19</v>
      </c>
      <c r="C35" s="13">
        <v>39.150000000000034</v>
      </c>
      <c r="D35" s="5">
        <v>0.59649233886285935</v>
      </c>
    </row>
    <row r="36" spans="2:4" x14ac:dyDescent="0.25">
      <c r="B36" s="53" t="s">
        <v>134</v>
      </c>
      <c r="C36" s="13">
        <v>25.183333333333337</v>
      </c>
      <c r="D36" s="5">
        <v>0.64432695960491326</v>
      </c>
    </row>
    <row r="37" spans="2:4" x14ac:dyDescent="0.25">
      <c r="B37" s="53" t="s">
        <v>571</v>
      </c>
      <c r="C37" s="13">
        <v>24.916666666666668</v>
      </c>
      <c r="D37" s="5">
        <v>0.69165505888312018</v>
      </c>
    </row>
    <row r="38" spans="2:4" x14ac:dyDescent="0.25">
      <c r="B38" s="53" t="s">
        <v>33</v>
      </c>
      <c r="C38" s="13">
        <v>23.950000000000003</v>
      </c>
      <c r="D38" s="5">
        <v>0.73714701785488157</v>
      </c>
    </row>
    <row r="39" spans="2:4" x14ac:dyDescent="0.25">
      <c r="B39" s="53" t="s">
        <v>75</v>
      </c>
      <c r="C39" s="13">
        <v>20.083333333333329</v>
      </c>
      <c r="D39" s="5">
        <v>0.77529441560086099</v>
      </c>
    </row>
    <row r="40" spans="2:4" x14ac:dyDescent="0.25">
      <c r="B40" s="53" t="s">
        <v>613</v>
      </c>
      <c r="C40" s="13">
        <v>18.400000000000009</v>
      </c>
      <c r="D40" s="5">
        <v>0.81024439660630621</v>
      </c>
    </row>
    <row r="41" spans="2:4" x14ac:dyDescent="0.25">
      <c r="B41" s="53" t="s">
        <v>83</v>
      </c>
      <c r="C41" s="13">
        <v>16.616666666666667</v>
      </c>
      <c r="D41" s="5">
        <v>0.84180701532227431</v>
      </c>
    </row>
    <row r="42" spans="2:4" x14ac:dyDescent="0.25">
      <c r="B42" s="53" t="s">
        <v>476</v>
      </c>
      <c r="C42" s="13">
        <v>11.716666666666665</v>
      </c>
      <c r="D42" s="5">
        <v>0.86406230214005308</v>
      </c>
    </row>
    <row r="43" spans="2:4" x14ac:dyDescent="0.25">
      <c r="B43" s="53" t="s">
        <v>119</v>
      </c>
      <c r="C43" s="13">
        <v>10.166666666666668</v>
      </c>
      <c r="D43" s="5">
        <v>0.88337343294922122</v>
      </c>
    </row>
    <row r="44" spans="2:4" x14ac:dyDescent="0.25">
      <c r="B44" s="53" t="s">
        <v>58</v>
      </c>
      <c r="C44" s="13">
        <v>6.9166666666666661</v>
      </c>
      <c r="D44" s="5">
        <v>0.89651133341775358</v>
      </c>
    </row>
    <row r="45" spans="2:4" x14ac:dyDescent="0.25">
      <c r="B45" s="53" t="s">
        <v>22</v>
      </c>
      <c r="C45" s="13">
        <v>6.799999999999998</v>
      </c>
      <c r="D45" s="5">
        <v>0.90942763074585287</v>
      </c>
    </row>
    <row r="46" spans="2:4" x14ac:dyDescent="0.25">
      <c r="B46" s="53" t="s">
        <v>90</v>
      </c>
      <c r="C46" s="13">
        <v>5.0666666666666647</v>
      </c>
      <c r="D46" s="5">
        <v>0.91905153855894639</v>
      </c>
    </row>
    <row r="47" spans="2:4" x14ac:dyDescent="0.25">
      <c r="B47" s="53" t="s">
        <v>41</v>
      </c>
      <c r="C47" s="13">
        <v>4.3000000000000025</v>
      </c>
      <c r="D47" s="5">
        <v>0.92721919716347978</v>
      </c>
    </row>
    <row r="48" spans="2:4" x14ac:dyDescent="0.25">
      <c r="B48" s="53" t="s">
        <v>26</v>
      </c>
      <c r="C48" s="13">
        <v>3.7833333333333345</v>
      </c>
      <c r="D48" s="5">
        <v>0.93440547043180966</v>
      </c>
    </row>
    <row r="49" spans="2:4" x14ac:dyDescent="0.25">
      <c r="B49" s="53" t="s">
        <v>84</v>
      </c>
      <c r="C49" s="13">
        <v>3.6166666666666671</v>
      </c>
      <c r="D49" s="5">
        <v>0.94127516778523501</v>
      </c>
    </row>
    <row r="50" spans="2:4" x14ac:dyDescent="0.25">
      <c r="B50" s="53" t="s">
        <v>14</v>
      </c>
      <c r="C50" s="13">
        <v>3.4666666666666655</v>
      </c>
      <c r="D50" s="5">
        <v>0.94785994681524632</v>
      </c>
    </row>
    <row r="51" spans="2:4" x14ac:dyDescent="0.25">
      <c r="B51" s="53" t="s">
        <v>25</v>
      </c>
      <c r="C51" s="13">
        <v>3.05</v>
      </c>
      <c r="D51" s="5">
        <v>0.95365328605799682</v>
      </c>
    </row>
    <row r="52" spans="2:4" x14ac:dyDescent="0.25">
      <c r="B52" s="53" t="s">
        <v>23</v>
      </c>
      <c r="C52" s="13">
        <v>2.9833333333333361</v>
      </c>
      <c r="D52" s="5">
        <v>0.95931999493478548</v>
      </c>
    </row>
    <row r="53" spans="2:4" x14ac:dyDescent="0.25">
      <c r="B53" s="53" t="s">
        <v>101</v>
      </c>
      <c r="C53" s="13">
        <v>2.1499999999999977</v>
      </c>
      <c r="D53" s="5">
        <v>0.96340382423705206</v>
      </c>
    </row>
    <row r="54" spans="2:4" x14ac:dyDescent="0.25">
      <c r="B54" s="53" t="s">
        <v>454</v>
      </c>
      <c r="C54" s="13">
        <v>1.9999999999999996</v>
      </c>
      <c r="D54" s="5">
        <v>0.96720273521590483</v>
      </c>
    </row>
    <row r="55" spans="2:4" x14ac:dyDescent="0.25">
      <c r="B55" s="53" t="s">
        <v>638</v>
      </c>
      <c r="C55" s="13">
        <v>1.7166666666666652</v>
      </c>
      <c r="D55" s="5">
        <v>0.97046346713942</v>
      </c>
    </row>
    <row r="56" spans="2:4" x14ac:dyDescent="0.25">
      <c r="B56" s="53" t="s">
        <v>132</v>
      </c>
      <c r="C56" s="13">
        <v>1.6833333333333327</v>
      </c>
      <c r="D56" s="5">
        <v>0.97366088387995442</v>
      </c>
    </row>
    <row r="57" spans="2:4" x14ac:dyDescent="0.25">
      <c r="B57" s="53" t="s">
        <v>31</v>
      </c>
      <c r="C57" s="13">
        <v>1.5999999999999996</v>
      </c>
      <c r="D57" s="5">
        <v>0.97670001266303663</v>
      </c>
    </row>
    <row r="58" spans="2:4" x14ac:dyDescent="0.25">
      <c r="B58" s="53" t="s">
        <v>190</v>
      </c>
      <c r="C58" s="13">
        <v>1.5666666666666664</v>
      </c>
      <c r="D58" s="5">
        <v>0.97967582626313798</v>
      </c>
    </row>
    <row r="59" spans="2:4" x14ac:dyDescent="0.25">
      <c r="B59" s="53" t="s">
        <v>53</v>
      </c>
      <c r="C59" s="13">
        <v>1.4833333333333334</v>
      </c>
      <c r="D59" s="5">
        <v>0.98249335190578713</v>
      </c>
    </row>
    <row r="60" spans="2:4" x14ac:dyDescent="0.25">
      <c r="B60" s="53" t="s">
        <v>68</v>
      </c>
      <c r="C60" s="13">
        <v>1.3499999999999979</v>
      </c>
      <c r="D60" s="5">
        <v>0.98505761681651283</v>
      </c>
    </row>
    <row r="61" spans="2:4" x14ac:dyDescent="0.25">
      <c r="B61" s="53" t="s">
        <v>73</v>
      </c>
      <c r="C61" s="13">
        <v>1.2999999999999994</v>
      </c>
      <c r="D61" s="5">
        <v>0.98752690895276696</v>
      </c>
    </row>
    <row r="62" spans="2:4" x14ac:dyDescent="0.25">
      <c r="B62" s="53" t="s">
        <v>45</v>
      </c>
      <c r="C62" s="13">
        <v>1.0333333333333323</v>
      </c>
      <c r="D62" s="5">
        <v>0.9894896796251742</v>
      </c>
    </row>
    <row r="63" spans="2:4" x14ac:dyDescent="0.25">
      <c r="B63" s="53" t="s">
        <v>97</v>
      </c>
      <c r="C63" s="13">
        <v>0.76666666666666528</v>
      </c>
      <c r="D63" s="5">
        <v>0.99094592883373434</v>
      </c>
    </row>
    <row r="64" spans="2:4" x14ac:dyDescent="0.25">
      <c r="B64" s="53" t="s">
        <v>62</v>
      </c>
      <c r="C64" s="13">
        <v>0.66666666666666696</v>
      </c>
      <c r="D64" s="5">
        <v>0.99221223249335189</v>
      </c>
    </row>
    <row r="65" spans="2:4" x14ac:dyDescent="0.25">
      <c r="B65" s="53" t="s">
        <v>57</v>
      </c>
      <c r="C65" s="13">
        <v>0.60000000000000053</v>
      </c>
      <c r="D65" s="5">
        <v>0.99335190578700772</v>
      </c>
    </row>
    <row r="66" spans="2:4" x14ac:dyDescent="0.25">
      <c r="B66" s="53" t="s">
        <v>455</v>
      </c>
      <c r="C66" s="13">
        <v>0.46666666666666767</v>
      </c>
      <c r="D66" s="5">
        <v>0.9942383183487401</v>
      </c>
    </row>
    <row r="67" spans="2:4" x14ac:dyDescent="0.25">
      <c r="B67" s="53" t="s">
        <v>541</v>
      </c>
      <c r="C67" s="13">
        <v>0.35000000000000142</v>
      </c>
      <c r="D67" s="5">
        <v>0.99490312777003931</v>
      </c>
    </row>
    <row r="68" spans="2:4" x14ac:dyDescent="0.25">
      <c r="B68" s="53" t="s">
        <v>81</v>
      </c>
      <c r="C68" s="13">
        <v>0.33333333333333748</v>
      </c>
      <c r="D68" s="5">
        <v>0.99553627959984825</v>
      </c>
    </row>
    <row r="69" spans="2:4" x14ac:dyDescent="0.25">
      <c r="B69" s="53" t="s">
        <v>614</v>
      </c>
      <c r="C69" s="13">
        <v>0.26666666666666639</v>
      </c>
      <c r="D69" s="5">
        <v>0.99604280106369525</v>
      </c>
    </row>
    <row r="70" spans="2:4" x14ac:dyDescent="0.25">
      <c r="B70" s="53" t="s">
        <v>77</v>
      </c>
      <c r="C70" s="13">
        <v>0.25000000000000178</v>
      </c>
      <c r="D70" s="5">
        <v>0.99651766493605176</v>
      </c>
    </row>
    <row r="71" spans="2:4" x14ac:dyDescent="0.25">
      <c r="B71" s="53" t="s">
        <v>131</v>
      </c>
      <c r="C71" s="13">
        <v>0.24999999999999911</v>
      </c>
      <c r="D71" s="5">
        <v>0.99699252880840838</v>
      </c>
    </row>
    <row r="72" spans="2:4" x14ac:dyDescent="0.25">
      <c r="B72" s="53" t="s">
        <v>524</v>
      </c>
      <c r="C72" s="13">
        <v>0.2333333333333325</v>
      </c>
      <c r="D72" s="5">
        <v>0.99743573508927463</v>
      </c>
    </row>
    <row r="73" spans="2:4" x14ac:dyDescent="0.25">
      <c r="B73" s="53" t="s">
        <v>37</v>
      </c>
      <c r="C73" s="13">
        <v>0.19999999999999929</v>
      </c>
      <c r="D73" s="5">
        <v>0.99781562618715991</v>
      </c>
    </row>
    <row r="74" spans="2:4" x14ac:dyDescent="0.25">
      <c r="B74" s="53" t="s">
        <v>99</v>
      </c>
      <c r="C74" s="13">
        <v>0.16666666666666607</v>
      </c>
      <c r="D74" s="5">
        <v>0.99813220210206421</v>
      </c>
    </row>
    <row r="75" spans="2:4" x14ac:dyDescent="0.25">
      <c r="B75" s="53" t="s">
        <v>93</v>
      </c>
      <c r="C75" s="13">
        <v>0.13333333333333286</v>
      </c>
      <c r="D75" s="5">
        <v>0.99838546283398777</v>
      </c>
    </row>
    <row r="76" spans="2:4" x14ac:dyDescent="0.25">
      <c r="B76" s="53" t="s">
        <v>765</v>
      </c>
      <c r="C76" s="13">
        <v>0.13333333333333286</v>
      </c>
      <c r="D76" s="5">
        <v>0.99863872356591121</v>
      </c>
    </row>
    <row r="77" spans="2:4" x14ac:dyDescent="0.25">
      <c r="B77" s="53" t="s">
        <v>424</v>
      </c>
      <c r="C77" s="13">
        <v>0.11666666666666625</v>
      </c>
      <c r="D77" s="5">
        <v>0.99886032670634439</v>
      </c>
    </row>
    <row r="78" spans="2:4" x14ac:dyDescent="0.25">
      <c r="B78" s="53" t="s">
        <v>128</v>
      </c>
      <c r="C78" s="13">
        <v>0.11666666666666625</v>
      </c>
      <c r="D78" s="5">
        <v>0.99908192984677746</v>
      </c>
    </row>
    <row r="79" spans="2:4" x14ac:dyDescent="0.25">
      <c r="B79" s="53" t="s">
        <v>109</v>
      </c>
      <c r="C79" s="13">
        <v>9.9999999999999645E-2</v>
      </c>
      <c r="D79" s="5">
        <v>0.99927187539572015</v>
      </c>
    </row>
    <row r="80" spans="2:4" x14ac:dyDescent="0.25">
      <c r="B80" s="53" t="s">
        <v>71</v>
      </c>
      <c r="C80" s="13">
        <v>9.9999999999999645E-2</v>
      </c>
      <c r="D80" s="5">
        <v>0.99946182094466285</v>
      </c>
    </row>
    <row r="81" spans="2:4" x14ac:dyDescent="0.25">
      <c r="B81" s="53" t="s">
        <v>467</v>
      </c>
      <c r="C81" s="13">
        <v>9.9999999999999645E-2</v>
      </c>
      <c r="D81" s="5">
        <v>0.99965176649360543</v>
      </c>
    </row>
    <row r="82" spans="2:4" x14ac:dyDescent="0.25">
      <c r="B82" s="53" t="s">
        <v>485</v>
      </c>
      <c r="C82" s="13">
        <v>8.3333333333333037E-2</v>
      </c>
      <c r="D82" s="5">
        <v>0.99981005445105775</v>
      </c>
    </row>
    <row r="83" spans="2:4" x14ac:dyDescent="0.25">
      <c r="B83" s="53" t="s">
        <v>572</v>
      </c>
      <c r="C83" s="13">
        <v>6.666666666666643E-2</v>
      </c>
      <c r="D83" s="5">
        <v>0.99993668481701958</v>
      </c>
    </row>
    <row r="84" spans="2:4" x14ac:dyDescent="0.25">
      <c r="B84" s="53" t="s">
        <v>568</v>
      </c>
      <c r="C84" s="13">
        <v>1.6666666666666607E-2</v>
      </c>
      <c r="D84" s="5">
        <v>0.99996834240851007</v>
      </c>
    </row>
    <row r="85" spans="2:4" x14ac:dyDescent="0.25">
      <c r="B85" s="53" t="s">
        <v>569</v>
      </c>
      <c r="C85" s="13">
        <v>1.6666666666666607E-2</v>
      </c>
      <c r="D85" s="5">
        <v>1.0000000000000004</v>
      </c>
    </row>
    <row r="86" spans="2:4" x14ac:dyDescent="0.25">
      <c r="B86" s="53" t="s">
        <v>21</v>
      </c>
      <c r="C86" s="13">
        <v>526.46666666666681</v>
      </c>
      <c r="D86" s="5"/>
    </row>
  </sheetData>
  <mergeCells count="4">
    <mergeCell ref="E13:F13"/>
    <mergeCell ref="E14:F14"/>
    <mergeCell ref="G13:I13"/>
    <mergeCell ref="G14:I14"/>
  </mergeCells>
  <pageMargins left="0.7" right="0.7" top="0.75" bottom="0.75" header="0.3" footer="0.3"/>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3663b644-7748-4523-b487-89dd1950e9e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1931A64D68A6843914EBD66BCBD6FDB" ma:contentTypeVersion="10" ma:contentTypeDescription="Create a new document." ma:contentTypeScope="" ma:versionID="c51e27ed798a7afa4bdcb9f51774c951">
  <xsd:schema xmlns:xsd="http://www.w3.org/2001/XMLSchema" xmlns:xs="http://www.w3.org/2001/XMLSchema" xmlns:p="http://schemas.microsoft.com/office/2006/metadata/properties" xmlns:ns3="3663b644-7748-4523-b487-89dd1950e9ee" xmlns:ns4="aaa30357-ec78-419e-892c-b305c0b30bbf" targetNamespace="http://schemas.microsoft.com/office/2006/metadata/properties" ma:root="true" ma:fieldsID="a7a8227f1e0254285563564140ddd642" ns3:_="" ns4:_="">
    <xsd:import namespace="3663b644-7748-4523-b487-89dd1950e9ee"/>
    <xsd:import namespace="aaa30357-ec78-419e-892c-b305c0b30bb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63b644-7748-4523-b487-89dd1950e9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a30357-ec78-419e-892c-b305c0b30bb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E56DA0-0FC7-4550-99D3-5B72B82BD67B}">
  <ds:schemaRefs>
    <ds:schemaRef ds:uri="http://schemas.microsoft.com/sharepoint/v3/contenttype/forms"/>
  </ds:schemaRefs>
</ds:datastoreItem>
</file>

<file path=customXml/itemProps2.xml><?xml version="1.0" encoding="utf-8"?>
<ds:datastoreItem xmlns:ds="http://schemas.openxmlformats.org/officeDocument/2006/customXml" ds:itemID="{26020A95-0C85-403A-9CBE-74FB2CC879A0}">
  <ds:schemaRefs>
    <ds:schemaRef ds:uri="http://schemas.microsoft.com/office/2006/metadata/properties"/>
    <ds:schemaRef ds:uri="http://purl.org/dc/dcmitype/"/>
    <ds:schemaRef ds:uri="3663b644-7748-4523-b487-89dd1950e9ee"/>
    <ds:schemaRef ds:uri="http://www.w3.org/XML/1998/namespace"/>
    <ds:schemaRef ds:uri="http://schemas.openxmlformats.org/package/2006/metadata/core-properties"/>
    <ds:schemaRef ds:uri="aaa30357-ec78-419e-892c-b305c0b30bbf"/>
    <ds:schemaRef ds:uri="http://purl.org/dc/elements/1.1/"/>
    <ds:schemaRef ds:uri="http://schemas.microsoft.com/office/2006/documentManagement/types"/>
    <ds:schemaRef ds:uri="http://schemas.microsoft.com/office/infopath/2007/PartnerControls"/>
    <ds:schemaRef ds:uri="http://purl.org/dc/terms/"/>
  </ds:schemaRefs>
</ds:datastoreItem>
</file>

<file path=customXml/itemProps3.xml><?xml version="1.0" encoding="utf-8"?>
<ds:datastoreItem xmlns:ds="http://schemas.openxmlformats.org/officeDocument/2006/customXml" ds:itemID="{4470DB35-B097-4397-A717-9B5F269C24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63b644-7748-4523-b487-89dd1950e9ee"/>
    <ds:schemaRef ds:uri="aaa30357-ec78-419e-892c-b305c0b30b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vt:lpstr>
      <vt:lpstr>Data Operational</vt:lpstr>
      <vt:lpstr>Data Delay Time</vt:lpstr>
      <vt:lpstr>Equipment</vt:lpstr>
      <vt:lpstr>Downtime Equipment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Sugeng Riyadi–Maintenance;arif.munandar@alamtri.com</dc:creator>
  <cp:keywords/>
  <dc:description/>
  <cp:lastModifiedBy>Arif Munandar</cp:lastModifiedBy>
  <cp:revision/>
  <dcterms:created xsi:type="dcterms:W3CDTF">2024-01-05T08:37:28Z</dcterms:created>
  <dcterms:modified xsi:type="dcterms:W3CDTF">2025-09-12T09:19:12Z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0x01010081931A64D68A6843914EBD66BCBD6FDB</vt:lpwstr>
  </property>
</Properties>
</file>