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2/Clases/CAPSTONE/DOCUMENTOS FASE3/"/>
    </mc:Choice>
  </mc:AlternateContent>
  <xr:revisionPtr revIDLastSave="795" documentId="8_{2EFDF332-31E9-4C74-A6B5-E695634C1C45}" xr6:coauthVersionLast="47" xr6:coauthVersionMax="47" xr10:uidLastSave="{8C93FECD-E0CC-49D7-846D-D055E30F75E7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<sst xmlns="http://schemas.openxmlformats.org/spreadsheetml/2006/main" count="164" uniqueCount="66">
  <si>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</si>
  <si>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</si>
  <si>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</si>
  <si>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</si>
  <si>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JENNIFFER CONUEL</t>
  </si>
  <si>
    <t>MATTIAS GONZALEZ</t>
  </si>
  <si>
    <t>ARIEL SILVA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</si>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</sst>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3" xfId="0" applyFont="1" applyBorder="1" applyAlignment="1"/>
    <xf numFmtId="0" fontId="2" fillId="0" borderId="17" xfId="0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45" sqref="C45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C2" s="29">
        <v>0.7</v>
      </c>
      <c r="D2" s="32">
        <v>0.3</v>
      </c>
      <c r="E2" s="33">
        <v>1</v>
      </c>
    </row>
    <row r="3" spans="1:11" ht="14.45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5">
      <c r="A4" s="3">
        <v>1</v>
      </c>
      <c r="B4" s="16" t="s">
        <v>4</v>
      </c>
      <c r="C4" s="31">
        <f>C21</f>
        <v>6.1</v>
      </c>
      <c r="D4" s="37">
        <f>C60</f>
        <v>6</v>
      </c>
      <c r="E4" s="36">
        <f>C4*C$2+D4*D$2</f>
        <v>6.0699999999999994</v>
      </c>
    </row>
    <row r="5" spans="1:11" ht="14.45">
      <c r="A5" s="3">
        <v>2</v>
      </c>
      <c r="B5" s="16" t="s">
        <v>5</v>
      </c>
      <c r="C5" s="31">
        <f>C34</f>
        <v>6.1</v>
      </c>
      <c r="D5" s="37">
        <f>C73</f>
        <v>6</v>
      </c>
      <c r="E5" s="36">
        <f t="shared" ref="E5:E6" si="0">C5*C$2+D5*D$2</f>
        <v>6.0699999999999994</v>
      </c>
    </row>
    <row r="6" spans="1:11" ht="14.45">
      <c r="A6" s="3">
        <v>3</v>
      </c>
      <c r="B6" s="16" t="s">
        <v>6</v>
      </c>
      <c r="C6" s="31">
        <f>C47</f>
        <v>6.1</v>
      </c>
      <c r="D6" s="37">
        <f>C86</f>
        <v>6</v>
      </c>
      <c r="E6" s="36">
        <f t="shared" si="0"/>
        <v>6.0699999999999994</v>
      </c>
    </row>
    <row r="11" spans="1:11" ht="18" outlineLevel="1">
      <c r="A11" s="39" t="s">
        <v>7</v>
      </c>
      <c r="B11" s="11" t="str">
        <f>B4</f>
        <v>JENNIFFER CONUEL</v>
      </c>
      <c r="C11" s="40" t="s">
        <v>8</v>
      </c>
      <c r="D11" s="41" t="s">
        <v>9</v>
      </c>
      <c r="E11" s="52"/>
      <c r="F11" s="52"/>
      <c r="G11" s="52"/>
      <c r="H11" s="52"/>
      <c r="I11" s="52"/>
      <c r="J11" s="52"/>
      <c r="K11" s="53"/>
    </row>
    <row r="12" spans="1:11" ht="14.45" outlineLevel="1">
      <c r="A12" s="54"/>
      <c r="B12" s="15" t="s">
        <v>10</v>
      </c>
      <c r="C12" s="55"/>
      <c r="D12" s="41" t="s">
        <v>11</v>
      </c>
      <c r="E12" s="53"/>
      <c r="F12" s="41" t="s">
        <v>12</v>
      </c>
      <c r="G12" s="53"/>
      <c r="H12" s="42" t="s">
        <v>13</v>
      </c>
      <c r="I12" s="53"/>
      <c r="J12" s="41" t="s">
        <v>14</v>
      </c>
      <c r="K12" s="53"/>
    </row>
    <row r="13" spans="1:11" ht="24" outlineLevel="1">
      <c r="A13" s="56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>
      <c r="A14" s="56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>
      <c r="A15" s="56"/>
      <c r="B15" s="19" t="str">
        <f>RUBRICA!A6</f>
        <v>3. Responde las preguntas realizadas por la comisión, cumpliendo con los estándares de calidad de la disciplina.</v>
      </c>
      <c r="C15" s="17" t="s">
        <v>12</v>
      </c>
      <c r="D15" s="12" t="str">
        <f t="shared" si="1"/>
        <v/>
      </c>
      <c r="E15" s="12" t="str">
        <f>IF(D15="X",100*0.2,"")</f>
        <v/>
      </c>
      <c r="F15" s="12" t="str">
        <f t="shared" si="2"/>
        <v>X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>
      <c r="A16" s="56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>
      <c r="A17" s="56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>
      <c r="A18" s="56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>
      <c r="A19" s="56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12</v>
      </c>
      <c r="D19" s="12" t="str">
        <f>IF($C19=CL,"X","")</f>
        <v/>
      </c>
      <c r="E19" s="12" t="str">
        <f>IF(D19="X",100*0.1,"")</f>
        <v/>
      </c>
      <c r="F19" s="12" t="str">
        <f>IF($C19=L,"X","")</f>
        <v>X</v>
      </c>
      <c r="G19" s="12">
        <f>IF(F19="X",60*0.1,"")</f>
        <v>6</v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>
      <c r="A20" s="54"/>
      <c r="B20" s="18" t="s">
        <v>15</v>
      </c>
      <c r="C20" s="22">
        <f>E20+G20+I20+K20</f>
        <v>88</v>
      </c>
      <c r="D20" s="13"/>
      <c r="E20" s="13">
        <f>SUM(E13:E19)</f>
        <v>70</v>
      </c>
      <c r="F20" s="13"/>
      <c r="G20" s="13">
        <f>SUM(G13:G19)</f>
        <v>18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>
      <c r="A21" s="55"/>
      <c r="B21" s="21" t="s">
        <v>16</v>
      </c>
      <c r="C21" s="14">
        <f>VLOOKUP(C20,ESCALA_IEP!A2:B202,2,FALSE)</f>
        <v>6.1</v>
      </c>
    </row>
    <row r="22" spans="1:11" ht="15.75" customHeight="1"/>
    <row r="23" spans="1:11" ht="15.75" customHeight="1"/>
    <row r="24" spans="1:11" ht="24" customHeight="1">
      <c r="A24" s="39" t="s">
        <v>7</v>
      </c>
      <c r="B24" s="11" t="str">
        <f>B5</f>
        <v>MATTIAS GONZALEZ</v>
      </c>
      <c r="C24" s="40" t="s">
        <v>8</v>
      </c>
      <c r="D24" s="41" t="s">
        <v>9</v>
      </c>
      <c r="E24" s="52"/>
      <c r="F24" s="52"/>
      <c r="G24" s="52"/>
      <c r="H24" s="52"/>
      <c r="I24" s="52"/>
      <c r="J24" s="52"/>
      <c r="K24" s="53"/>
    </row>
    <row r="25" spans="1:11" ht="24" customHeight="1">
      <c r="A25" s="54"/>
      <c r="B25" s="15" t="s">
        <v>10</v>
      </c>
      <c r="C25" s="55"/>
      <c r="D25" s="41" t="s">
        <v>11</v>
      </c>
      <c r="E25" s="53"/>
      <c r="F25" s="41" t="s">
        <v>12</v>
      </c>
      <c r="G25" s="53"/>
      <c r="H25" s="42" t="s">
        <v>13</v>
      </c>
      <c r="I25" s="53"/>
      <c r="J25" s="41" t="s">
        <v>14</v>
      </c>
      <c r="K25" s="53"/>
    </row>
    <row r="26" spans="1:11" ht="24" customHeight="1">
      <c r="A26" s="56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>
      <c r="A27" s="56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>
      <c r="A28" s="56"/>
      <c r="B28" s="19" t="str">
        <f>RUBRICA!A6</f>
        <v>3. Responde las preguntas realizadas por la comisión, cumpliendo con los estándares de calidad de la disciplina.</v>
      </c>
      <c r="C28" s="17" t="s">
        <v>12</v>
      </c>
      <c r="D28" s="12" t="str">
        <f t="shared" si="7"/>
        <v/>
      </c>
      <c r="E28" s="12" t="str">
        <f>IF(D28="X",100*0.2,"")</f>
        <v/>
      </c>
      <c r="F28" s="12" t="str">
        <f t="shared" si="8"/>
        <v>X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>
      <c r="A29" s="56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>
      <c r="A30" s="56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>
      <c r="A31" s="56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>
      <c r="A32" s="56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12</v>
      </c>
      <c r="D32" s="12" t="str">
        <f>IF($C32=CL,"X","")</f>
        <v/>
      </c>
      <c r="E32" s="12" t="str">
        <f>IF(D32="X",100*0.1,"")</f>
        <v/>
      </c>
      <c r="F32" s="12" t="str">
        <f>IF($C32=L,"X","")</f>
        <v>X</v>
      </c>
      <c r="G32" s="12">
        <f>IF(F32="X",60*0.1,"")</f>
        <v>6</v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>
      <c r="A33" s="54"/>
      <c r="B33" s="18" t="s">
        <v>15</v>
      </c>
      <c r="C33" s="22">
        <f>E33+G33+I33+K33</f>
        <v>88</v>
      </c>
      <c r="D33" s="13"/>
      <c r="E33" s="13">
        <f>SUM(E26:E32)</f>
        <v>70</v>
      </c>
      <c r="F33" s="13"/>
      <c r="G33" s="13">
        <f>SUM(G26:G32)</f>
        <v>18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>
      <c r="A34" s="55"/>
      <c r="B34" s="21" t="s">
        <v>16</v>
      </c>
      <c r="C34" s="14">
        <f>VLOOKUP(C33,ESCALA_IEP!A15:B215,2,FALSE)</f>
        <v>6.1</v>
      </c>
    </row>
    <row r="35" spans="1:11" ht="16.149999999999999" customHeight="1"/>
    <row r="36" spans="1:11" ht="13.9" customHeight="1"/>
    <row r="37" spans="1:11" ht="24" customHeight="1">
      <c r="A37" s="39" t="s">
        <v>7</v>
      </c>
      <c r="B37" s="11" t="str">
        <f>B6</f>
        <v>ARIEL SILVA</v>
      </c>
      <c r="C37" s="40" t="s">
        <v>8</v>
      </c>
      <c r="D37" s="41" t="s">
        <v>9</v>
      </c>
      <c r="E37" s="52"/>
      <c r="F37" s="52"/>
      <c r="G37" s="52"/>
      <c r="H37" s="52"/>
      <c r="I37" s="52"/>
      <c r="J37" s="52"/>
      <c r="K37" s="53"/>
    </row>
    <row r="38" spans="1:11" ht="24" customHeight="1">
      <c r="A38" s="54"/>
      <c r="B38" s="15" t="s">
        <v>10</v>
      </c>
      <c r="C38" s="55"/>
      <c r="D38" s="41" t="s">
        <v>11</v>
      </c>
      <c r="E38" s="53"/>
      <c r="F38" s="41" t="s">
        <v>12</v>
      </c>
      <c r="G38" s="53"/>
      <c r="H38" s="42" t="s">
        <v>13</v>
      </c>
      <c r="I38" s="53"/>
      <c r="J38" s="41" t="s">
        <v>14</v>
      </c>
      <c r="K38" s="53"/>
    </row>
    <row r="39" spans="1:11" ht="24" customHeight="1">
      <c r="A39" s="56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>
      <c r="A40" s="56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>
      <c r="A41" s="56"/>
      <c r="B41" s="19" t="str">
        <f>RUBRICA!A6</f>
        <v>3. Responde las preguntas realizadas por la comisión, cumpliendo con los estándares de calidad de la disciplina.</v>
      </c>
      <c r="C41" s="17" t="s">
        <v>12</v>
      </c>
      <c r="D41" s="12" t="str">
        <f t="shared" si="12"/>
        <v/>
      </c>
      <c r="E41" s="12" t="str">
        <f>IF(D41="X",100*0.2,"")</f>
        <v/>
      </c>
      <c r="F41" s="12" t="str">
        <f t="shared" si="13"/>
        <v>X</v>
      </c>
      <c r="G41" s="12">
        <f>IF(F41="X",60*0.2,"")</f>
        <v>12</v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>
      <c r="A42" s="56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>
      <c r="A43" s="56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>
      <c r="A44" s="56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>
      <c r="A45" s="56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12</v>
      </c>
      <c r="D45" s="12" t="str">
        <f>IF($C45=CL,"X","")</f>
        <v/>
      </c>
      <c r="E45" s="12" t="str">
        <f>IF(D45="X",100*0.1,"")</f>
        <v/>
      </c>
      <c r="F45" s="12" t="str">
        <f>IF($C45=L,"X","")</f>
        <v>X</v>
      </c>
      <c r="G45" s="12">
        <f>IF(F45="X",60*0.1,"")</f>
        <v>6</v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>
      <c r="A46" s="54"/>
      <c r="B46" s="18" t="s">
        <v>15</v>
      </c>
      <c r="C46" s="22">
        <f>E46+G46+I46+K46</f>
        <v>88</v>
      </c>
      <c r="D46" s="13"/>
      <c r="E46" s="13">
        <f>SUM(E39:E45)</f>
        <v>70</v>
      </c>
      <c r="F46" s="13"/>
      <c r="G46" s="13">
        <f>SUM(G39:G45)</f>
        <v>18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>
      <c r="A47" s="55"/>
      <c r="B47" s="21" t="s">
        <v>16</v>
      </c>
      <c r="C47" s="14">
        <f>VLOOKUP(C46,ESCALA_IEP!A28:B228,2,FALSE)</f>
        <v>6.1</v>
      </c>
    </row>
    <row r="48" spans="1:11" ht="15.75" customHeight="1"/>
    <row r="49" spans="1:11" ht="15.75" customHeight="1"/>
    <row r="50" spans="1:11" ht="24" customHeight="1">
      <c r="A50" s="43" t="s">
        <v>17</v>
      </c>
      <c r="B50" s="11" t="str">
        <f>B4</f>
        <v>JENNIFFER CONUEL</v>
      </c>
      <c r="C50" s="40" t="s">
        <v>8</v>
      </c>
      <c r="D50" s="41" t="s">
        <v>9</v>
      </c>
      <c r="E50" s="52"/>
      <c r="F50" s="52"/>
      <c r="G50" s="52"/>
      <c r="H50" s="52"/>
      <c r="I50" s="52"/>
      <c r="J50" s="52"/>
      <c r="K50" s="53"/>
    </row>
    <row r="51" spans="1:11" ht="24" customHeight="1">
      <c r="A51" s="54"/>
      <c r="B51" s="15" t="s">
        <v>10</v>
      </c>
      <c r="C51" s="55"/>
      <c r="D51" s="41" t="s">
        <v>11</v>
      </c>
      <c r="E51" s="53"/>
      <c r="F51" s="41" t="s">
        <v>12</v>
      </c>
      <c r="G51" s="53"/>
      <c r="H51" s="42" t="s">
        <v>13</v>
      </c>
      <c r="I51" s="53"/>
      <c r="J51" s="41" t="s">
        <v>14</v>
      </c>
      <c r="K51" s="53"/>
    </row>
    <row r="52" spans="1:11" ht="24" customHeight="1">
      <c r="A52" s="56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>
      <c r="A53" s="56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>
      <c r="A54" s="56"/>
      <c r="B54" s="19" t="str">
        <f>RUBRICA!A6</f>
        <v>3. Responde las preguntas realizadas por la comisión, cumpliendo con los estándares de calidad de la disciplina.</v>
      </c>
      <c r="C54" s="17" t="s">
        <v>12</v>
      </c>
      <c r="D54" s="12" t="str">
        <f t="shared" si="17"/>
        <v/>
      </c>
      <c r="E54" s="12" t="str">
        <f>IF(D54="X",100*0.2,"")</f>
        <v/>
      </c>
      <c r="F54" s="12" t="str">
        <f t="shared" si="18"/>
        <v>X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>
      <c r="A55" s="56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>
      <c r="A56" s="56"/>
      <c r="B56" s="19" t="str">
        <f>RUBRICA!A8</f>
        <v>5. Expresa sus ideas con fluidez, claridad y precisión, utilizando lenguaje técnico propio de la disciplina.</v>
      </c>
      <c r="C56" s="17" t="s">
        <v>12</v>
      </c>
      <c r="D56" s="12" t="str">
        <f t="shared" si="17"/>
        <v/>
      </c>
      <c r="E56" s="12" t="str">
        <f>IF(D56="X",100*0.05,"")</f>
        <v/>
      </c>
      <c r="F56" s="12" t="str">
        <f t="shared" si="18"/>
        <v>X</v>
      </c>
      <c r="G56" s="12">
        <f>IF(F56="X",60*0.05,"")</f>
        <v>3</v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>
      <c r="A57" s="56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>
      <c r="A58" s="56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12</v>
      </c>
      <c r="D58" s="12" t="str">
        <f>IF($C58=CL,"X","")</f>
        <v/>
      </c>
      <c r="E58" s="12" t="str">
        <f>IF(D58="X",100*0.1,"")</f>
        <v/>
      </c>
      <c r="F58" s="12" t="str">
        <f>IF($C58=L,"X","")</f>
        <v>X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>
      <c r="A59" s="54"/>
      <c r="B59" s="18" t="s">
        <v>15</v>
      </c>
      <c r="C59" s="22">
        <f>E59+G59+I59+K59</f>
        <v>86</v>
      </c>
      <c r="D59" s="13"/>
      <c r="E59" s="13">
        <f>SUM(E52:E58)</f>
        <v>65</v>
      </c>
      <c r="F59" s="13"/>
      <c r="G59" s="13">
        <f>SUM(G52:G58)</f>
        <v>21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>
      <c r="A60" s="55"/>
      <c r="B60" s="21" t="s">
        <v>16</v>
      </c>
      <c r="C60" s="14">
        <f>VLOOKUP(C59,ESCALA_IEP!A41:B241,2,FALSE)</f>
        <v>6</v>
      </c>
    </row>
    <row r="61" spans="1:11" ht="15.75" customHeight="1"/>
    <row r="62" spans="1:11" ht="15.75" customHeight="1"/>
    <row r="63" spans="1:11" ht="24" customHeight="1">
      <c r="A63" s="43" t="s">
        <v>18</v>
      </c>
      <c r="B63" s="11" t="str">
        <f>B5</f>
        <v>MATTIAS GONZALEZ</v>
      </c>
      <c r="C63" s="40" t="s">
        <v>8</v>
      </c>
      <c r="D63" s="41" t="s">
        <v>9</v>
      </c>
      <c r="E63" s="52"/>
      <c r="F63" s="52"/>
      <c r="G63" s="52"/>
      <c r="H63" s="52"/>
      <c r="I63" s="52"/>
      <c r="J63" s="52"/>
      <c r="K63" s="53"/>
    </row>
    <row r="64" spans="1:11" ht="24" customHeight="1">
      <c r="A64" s="54"/>
      <c r="B64" s="15" t="s">
        <v>10</v>
      </c>
      <c r="C64" s="55"/>
      <c r="D64" s="41" t="s">
        <v>11</v>
      </c>
      <c r="E64" s="53"/>
      <c r="F64" s="41" t="s">
        <v>12</v>
      </c>
      <c r="G64" s="53"/>
      <c r="H64" s="42" t="s">
        <v>13</v>
      </c>
      <c r="I64" s="53"/>
      <c r="J64" s="41" t="s">
        <v>14</v>
      </c>
      <c r="K64" s="53"/>
    </row>
    <row r="65" spans="1:11" ht="24" customHeight="1">
      <c r="A65" s="56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>
      <c r="A66" s="56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>
      <c r="A67" s="56"/>
      <c r="B67" s="19" t="str">
        <f>RUBRICA!A6</f>
        <v>3. Responde las preguntas realizadas por la comisión, cumpliendo con los estándares de calidad de la disciplina.</v>
      </c>
      <c r="C67" s="17" t="s">
        <v>12</v>
      </c>
      <c r="D67" s="12" t="str">
        <f t="shared" si="22"/>
        <v/>
      </c>
      <c r="E67" s="12" t="str">
        <f>IF(D67="X",100*0.2,"")</f>
        <v/>
      </c>
      <c r="F67" s="12" t="str">
        <f t="shared" si="23"/>
        <v>X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>
      <c r="A68" s="56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>
      <c r="A69" s="56"/>
      <c r="B69" s="19" t="str">
        <f>RUBRICA!A8</f>
        <v>5. Expresa sus ideas con fluidez, claridad y precisión, utilizando lenguaje técnico propio de la disciplina.</v>
      </c>
      <c r="C69" s="17" t="s">
        <v>12</v>
      </c>
      <c r="D69" s="12" t="str">
        <f t="shared" si="22"/>
        <v/>
      </c>
      <c r="E69" s="12" t="str">
        <f>IF(D69="X",100*0.05,"")</f>
        <v/>
      </c>
      <c r="F69" s="12" t="str">
        <f t="shared" si="23"/>
        <v>X</v>
      </c>
      <c r="G69" s="12">
        <f>IF(F69="X",60*0.05,"")</f>
        <v>3</v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>
      <c r="A70" s="56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>
      <c r="A71" s="56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12</v>
      </c>
      <c r="D71" s="12" t="str">
        <f>IF($C71=CL,"X","")</f>
        <v/>
      </c>
      <c r="E71" s="12" t="str">
        <f>IF(D71="X",100*0.1,"")</f>
        <v/>
      </c>
      <c r="F71" s="12" t="str">
        <f>IF($C71=L,"X","")</f>
        <v>X</v>
      </c>
      <c r="G71" s="12">
        <f>IF(F71="X",60*0.1,"")</f>
        <v>6</v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>
      <c r="A72" s="54"/>
      <c r="B72" s="18" t="s">
        <v>15</v>
      </c>
      <c r="C72" s="22">
        <f>E72+G72+I72+K72</f>
        <v>86</v>
      </c>
      <c r="D72" s="13"/>
      <c r="E72" s="13">
        <f>SUM(E65:E71)</f>
        <v>65</v>
      </c>
      <c r="F72" s="13"/>
      <c r="G72" s="13">
        <f>SUM(G65:G71)</f>
        <v>21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>
      <c r="A73" s="55"/>
      <c r="B73" s="21" t="s">
        <v>16</v>
      </c>
      <c r="C73" s="14">
        <f>VLOOKUP(C72,ESCALA_IEP!A54:B254,2,FALSE)</f>
        <v>6</v>
      </c>
    </row>
    <row r="74" spans="1:11" ht="15.75" customHeight="1"/>
    <row r="75" spans="1:11" ht="15.75" customHeight="1"/>
    <row r="76" spans="1:11" ht="24" customHeight="1">
      <c r="A76" s="43" t="s">
        <v>19</v>
      </c>
      <c r="B76" s="11" t="str">
        <f>B6</f>
        <v>ARIEL SILVA</v>
      </c>
      <c r="C76" s="40" t="s">
        <v>8</v>
      </c>
      <c r="D76" s="41" t="s">
        <v>9</v>
      </c>
      <c r="E76" s="52"/>
      <c r="F76" s="52"/>
      <c r="G76" s="52"/>
      <c r="H76" s="52"/>
      <c r="I76" s="52"/>
      <c r="J76" s="52"/>
      <c r="K76" s="53"/>
    </row>
    <row r="77" spans="1:11" ht="24" customHeight="1">
      <c r="A77" s="54"/>
      <c r="B77" s="15" t="s">
        <v>10</v>
      </c>
      <c r="C77" s="55"/>
      <c r="D77" s="41" t="s">
        <v>11</v>
      </c>
      <c r="E77" s="53"/>
      <c r="F77" s="41" t="s">
        <v>12</v>
      </c>
      <c r="G77" s="53"/>
      <c r="H77" s="42" t="s">
        <v>13</v>
      </c>
      <c r="I77" s="53"/>
      <c r="J77" s="41" t="s">
        <v>14</v>
      </c>
      <c r="K77" s="53"/>
    </row>
    <row r="78" spans="1:11" ht="24" customHeight="1">
      <c r="A78" s="56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>
      <c r="A79" s="56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>
      <c r="A80" s="56"/>
      <c r="B80" s="19" t="str">
        <f>RUBRICA!A6</f>
        <v>3. Responde las preguntas realizadas por la comisión, cumpliendo con los estándares de calidad de la disciplina.</v>
      </c>
      <c r="C80" s="17" t="s">
        <v>12</v>
      </c>
      <c r="D80" s="12" t="str">
        <f t="shared" si="27"/>
        <v/>
      </c>
      <c r="E80" s="12" t="str">
        <f>IF(D80="X",100*0.2,"")</f>
        <v/>
      </c>
      <c r="F80" s="12" t="str">
        <f t="shared" si="28"/>
        <v>X</v>
      </c>
      <c r="G80" s="12">
        <f>IF(F80="X",60*0.2,"")</f>
        <v>12</v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>
      <c r="A81" s="56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>
      <c r="A82" s="56"/>
      <c r="B82" s="19" t="str">
        <f>RUBRICA!A8</f>
        <v>5. Expresa sus ideas con fluidez, claridad y precisión, utilizando lenguaje técnico propio de la disciplina.</v>
      </c>
      <c r="C82" s="17" t="s">
        <v>12</v>
      </c>
      <c r="D82" s="12" t="str">
        <f t="shared" si="27"/>
        <v/>
      </c>
      <c r="E82" s="12" t="str">
        <f>IF(D82="X",100*0.05,"")</f>
        <v/>
      </c>
      <c r="F82" s="12" t="str">
        <f t="shared" si="28"/>
        <v>X</v>
      </c>
      <c r="G82" s="12">
        <f>IF(F82="X",60*0.05,"")</f>
        <v>3</v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>
      <c r="A83" s="56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>
      <c r="A84" s="56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12</v>
      </c>
      <c r="D84" s="12" t="str">
        <f>IF($C84=CL,"X","")</f>
        <v/>
      </c>
      <c r="E84" s="12" t="str">
        <f>IF(D84="X",100*0.1,"")</f>
        <v/>
      </c>
      <c r="F84" s="12" t="str">
        <f>IF($C84=L,"X","")</f>
        <v>X</v>
      </c>
      <c r="G84" s="12">
        <f>IF(F84="X",60*0.1,"")</f>
        <v>6</v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>
      <c r="A85" s="54"/>
      <c r="B85" s="18" t="s">
        <v>15</v>
      </c>
      <c r="C85" s="22">
        <f>E85+G85+I85+K85</f>
        <v>86</v>
      </c>
      <c r="D85" s="13"/>
      <c r="E85" s="13">
        <f>SUM(E78:E84)</f>
        <v>65</v>
      </c>
      <c r="F85" s="13"/>
      <c r="G85" s="13">
        <f>SUM(G78:G84)</f>
        <v>21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>
      <c r="A86" s="55"/>
      <c r="B86" s="21" t="s">
        <v>16</v>
      </c>
      <c r="C86" s="14">
        <f>VLOOKUP(C85,ESCALA_IEP!A67:B267,2,FALSE)</f>
        <v>6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defaultColWidth="11.42578125" defaultRowHeight="14.4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" thickBot="1">
      <c r="A1" s="44" t="s">
        <v>20</v>
      </c>
      <c r="B1" s="46" t="s">
        <v>21</v>
      </c>
      <c r="C1" s="47"/>
      <c r="D1" s="47"/>
      <c r="E1" s="48"/>
      <c r="F1" s="44" t="s">
        <v>22</v>
      </c>
    </row>
    <row r="2" spans="1:6">
      <c r="A2" s="45"/>
      <c r="B2" s="49" t="s">
        <v>23</v>
      </c>
      <c r="C2" s="49" t="s">
        <v>24</v>
      </c>
      <c r="D2" s="25" t="s">
        <v>25</v>
      </c>
      <c r="E2" s="26" t="s">
        <v>14</v>
      </c>
      <c r="F2" s="45"/>
    </row>
    <row r="3" spans="1:6">
      <c r="A3" s="45"/>
      <c r="B3" s="50"/>
      <c r="C3" s="50"/>
      <c r="D3" s="27">
        <v>0.3</v>
      </c>
      <c r="E3" s="27">
        <v>0</v>
      </c>
      <c r="F3" s="45"/>
    </row>
    <row r="4" spans="1:6" ht="110.45">
      <c r="A4" s="23" t="s">
        <v>26</v>
      </c>
      <c r="B4" s="23" t="s">
        <v>27</v>
      </c>
      <c r="C4" s="23" t="s">
        <v>28</v>
      </c>
      <c r="D4" s="23" t="s">
        <v>29</v>
      </c>
      <c r="E4" s="23" t="s">
        <v>30</v>
      </c>
      <c r="F4" s="28">
        <v>15</v>
      </c>
    </row>
    <row r="5" spans="1:6" ht="136.9" customHeight="1">
      <c r="A5" s="23" t="s">
        <v>31</v>
      </c>
      <c r="B5" s="23" t="s">
        <v>32</v>
      </c>
      <c r="C5" s="23" t="s">
        <v>33</v>
      </c>
      <c r="D5" s="23" t="s">
        <v>34</v>
      </c>
      <c r="E5" s="23" t="s">
        <v>35</v>
      </c>
      <c r="F5" s="28">
        <v>25</v>
      </c>
    </row>
    <row r="6" spans="1:6" ht="87" customHeight="1">
      <c r="A6" s="23" t="s">
        <v>36</v>
      </c>
      <c r="B6" s="23" t="s">
        <v>37</v>
      </c>
      <c r="C6" s="23" t="s">
        <v>38</v>
      </c>
      <c r="D6" s="23" t="s">
        <v>39</v>
      </c>
      <c r="E6" s="23" t="s">
        <v>40</v>
      </c>
      <c r="F6" s="28">
        <v>20</v>
      </c>
    </row>
    <row r="7" spans="1:6" ht="96.6">
      <c r="A7" s="23" t="s">
        <v>41</v>
      </c>
      <c r="B7" s="23" t="s">
        <v>42</v>
      </c>
      <c r="C7" s="23" t="s">
        <v>43</v>
      </c>
      <c r="D7" s="23" t="s">
        <v>44</v>
      </c>
      <c r="E7" s="23" t="s">
        <v>45</v>
      </c>
      <c r="F7" s="28">
        <v>5</v>
      </c>
    </row>
    <row r="8" spans="1:6" ht="96.6">
      <c r="A8" s="23" t="s">
        <v>46</v>
      </c>
      <c r="B8" s="23" t="s">
        <v>47</v>
      </c>
      <c r="C8" s="23" t="s">
        <v>48</v>
      </c>
      <c r="D8" s="23" t="s">
        <v>49</v>
      </c>
      <c r="E8" s="23" t="s">
        <v>50</v>
      </c>
      <c r="F8" s="28">
        <v>5</v>
      </c>
    </row>
    <row r="9" spans="1:6" ht="96.6">
      <c r="A9" s="23" t="s">
        <v>51</v>
      </c>
      <c r="B9" s="23" t="s">
        <v>52</v>
      </c>
      <c r="C9" s="23" t="s">
        <v>53</v>
      </c>
      <c r="D9" s="23" t="s">
        <v>54</v>
      </c>
      <c r="E9" s="23" t="s">
        <v>55</v>
      </c>
      <c r="F9" s="24">
        <v>20</v>
      </c>
    </row>
    <row r="10" spans="1:6" ht="126" customHeight="1">
      <c r="A10" s="23" t="s">
        <v>56</v>
      </c>
      <c r="B10" s="23" t="s">
        <v>57</v>
      </c>
      <c r="C10" s="23" t="s">
        <v>58</v>
      </c>
      <c r="D10" s="23" t="s">
        <v>59</v>
      </c>
      <c r="E10" s="23" t="s">
        <v>60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</v>
      </c>
      <c r="B1" t="s">
        <v>16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</v>
      </c>
    </row>
    <row r="4" spans="1:2" ht="14.45">
      <c r="A4">
        <v>1</v>
      </c>
      <c r="B4">
        <v>1.1000000000000001</v>
      </c>
    </row>
    <row r="5" spans="1:2" ht="14.45">
      <c r="A5">
        <v>1.5</v>
      </c>
      <c r="B5">
        <v>1.1000000000000001</v>
      </c>
    </row>
    <row r="6" spans="1:2" ht="14.45">
      <c r="A6">
        <v>2</v>
      </c>
      <c r="B6">
        <v>1.1000000000000001</v>
      </c>
    </row>
    <row r="7" spans="1:2" ht="14.45">
      <c r="A7">
        <v>2.5</v>
      </c>
      <c r="B7">
        <v>1.1000000000000001</v>
      </c>
    </row>
    <row r="8" spans="1:2" ht="14.45">
      <c r="A8">
        <v>3</v>
      </c>
      <c r="B8">
        <v>1.2</v>
      </c>
    </row>
    <row r="9" spans="1:2" ht="14.45">
      <c r="A9">
        <v>3.5</v>
      </c>
      <c r="B9">
        <v>1.2</v>
      </c>
    </row>
    <row r="10" spans="1:2" ht="14.45">
      <c r="A10">
        <v>4</v>
      </c>
      <c r="B10">
        <v>1.2</v>
      </c>
    </row>
    <row r="11" spans="1:2" ht="14.45">
      <c r="A11">
        <v>4.5</v>
      </c>
      <c r="B11">
        <v>1.2</v>
      </c>
    </row>
    <row r="12" spans="1:2" ht="14.45">
      <c r="A12">
        <v>5</v>
      </c>
      <c r="B12">
        <v>1.3</v>
      </c>
    </row>
    <row r="13" spans="1:2" ht="14.45">
      <c r="A13">
        <v>5.5</v>
      </c>
      <c r="B13">
        <v>1.3</v>
      </c>
    </row>
    <row r="14" spans="1:2" ht="14.45">
      <c r="A14">
        <v>6</v>
      </c>
      <c r="B14">
        <v>1.3</v>
      </c>
    </row>
    <row r="15" spans="1:2" ht="14.45">
      <c r="A15">
        <v>6.5</v>
      </c>
      <c r="B15">
        <v>1.3</v>
      </c>
    </row>
    <row r="16" spans="1:2" ht="14.45">
      <c r="A16">
        <v>7</v>
      </c>
      <c r="B16">
        <v>1.4</v>
      </c>
    </row>
    <row r="17" spans="1:2" ht="14.45">
      <c r="A17">
        <v>7.5</v>
      </c>
      <c r="B17">
        <v>1.4</v>
      </c>
    </row>
    <row r="18" spans="1:2" ht="14.45">
      <c r="A18">
        <v>8</v>
      </c>
      <c r="B18">
        <v>1.4</v>
      </c>
    </row>
    <row r="19" spans="1:2" ht="14.45">
      <c r="A19">
        <v>8.5</v>
      </c>
      <c r="B19">
        <v>1.4</v>
      </c>
    </row>
    <row r="20" spans="1:2" ht="14.45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2" ht="14.45">
      <c r="A1" t="s">
        <v>61</v>
      </c>
      <c r="B1" t="s">
        <v>62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</v>
      </c>
      <c r="B1" t="s">
        <v>16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1.3</v>
      </c>
    </row>
    <row r="5" spans="1:2" ht="14.45">
      <c r="A5">
        <v>1.5</v>
      </c>
      <c r="B5">
        <v>1.4</v>
      </c>
    </row>
    <row r="6" spans="1:2" ht="14.45">
      <c r="A6">
        <v>2</v>
      </c>
      <c r="B6">
        <v>1.5</v>
      </c>
    </row>
    <row r="7" spans="1:2" ht="14.45">
      <c r="A7">
        <v>2.5</v>
      </c>
      <c r="B7">
        <v>1.6</v>
      </c>
    </row>
    <row r="8" spans="1:2" ht="14.45">
      <c r="A8">
        <v>3</v>
      </c>
      <c r="B8">
        <v>1.8</v>
      </c>
    </row>
    <row r="9" spans="1:2" ht="14.45">
      <c r="A9">
        <v>3.5</v>
      </c>
      <c r="B9">
        <v>1.9</v>
      </c>
    </row>
    <row r="10" spans="1:2" ht="14.45">
      <c r="A10">
        <v>4</v>
      </c>
      <c r="B10">
        <v>2</v>
      </c>
    </row>
    <row r="11" spans="1:2" ht="14.45">
      <c r="A11">
        <v>4.5</v>
      </c>
      <c r="B11">
        <v>2.1</v>
      </c>
    </row>
    <row r="12" spans="1:2" ht="14.45">
      <c r="A12">
        <v>5</v>
      </c>
      <c r="B12">
        <v>2.2999999999999998</v>
      </c>
    </row>
    <row r="13" spans="1:2" ht="14.45">
      <c r="A13">
        <v>5.5</v>
      </c>
      <c r="B13">
        <v>2.4</v>
      </c>
    </row>
    <row r="14" spans="1:2" ht="14.45">
      <c r="A14">
        <v>6</v>
      </c>
      <c r="B14">
        <v>2.5</v>
      </c>
    </row>
    <row r="15" spans="1:2" ht="14.45">
      <c r="A15">
        <v>6.5</v>
      </c>
      <c r="B15">
        <v>2.6</v>
      </c>
    </row>
    <row r="16" spans="1:2" ht="14.45">
      <c r="A16">
        <v>7</v>
      </c>
      <c r="B16">
        <v>2.8</v>
      </c>
    </row>
    <row r="17" spans="1:2" ht="14.45">
      <c r="A17">
        <v>7.5</v>
      </c>
      <c r="B17">
        <v>2.9</v>
      </c>
    </row>
    <row r="18" spans="1:2" ht="14.45">
      <c r="A18">
        <v>8</v>
      </c>
      <c r="B18">
        <v>3</v>
      </c>
    </row>
    <row r="19" spans="1:2" ht="14.45">
      <c r="A19">
        <v>8.5</v>
      </c>
      <c r="B19">
        <v>3.1</v>
      </c>
    </row>
    <row r="20" spans="1:2" ht="14.45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defaultColWidth="14.42578125" defaultRowHeight="15" customHeight="1"/>
  <cols>
    <col min="1" max="25" width="10.7109375" customWidth="1"/>
  </cols>
  <sheetData>
    <row r="1" spans="1:5" ht="14.45">
      <c r="A1" s="51" t="s">
        <v>63</v>
      </c>
      <c r="B1" s="4" t="s">
        <v>15</v>
      </c>
      <c r="C1" s="5"/>
      <c r="D1" s="5"/>
      <c r="E1" s="6"/>
    </row>
    <row r="2" spans="1:5" ht="43.9" thickBot="1">
      <c r="A2" s="57"/>
      <c r="B2" s="7" t="s">
        <v>11</v>
      </c>
      <c r="C2" s="8" t="s">
        <v>12</v>
      </c>
      <c r="D2" s="20" t="s">
        <v>64</v>
      </c>
      <c r="E2" s="38" t="s">
        <v>14</v>
      </c>
    </row>
    <row r="3" spans="1:5" ht="29.45" thickBot="1">
      <c r="A3" s="9" t="s">
        <v>65</v>
      </c>
      <c r="B3" s="10">
        <v>4</v>
      </c>
      <c r="C3" s="10">
        <v>3</v>
      </c>
      <c r="D3" s="10">
        <v>2</v>
      </c>
      <c r="E3" s="10">
        <v>0</v>
      </c>
    </row>
    <row r="4" spans="1:5" thickBot="1">
      <c r="A4" s="9"/>
      <c r="B4" s="10"/>
      <c r="C4" s="10"/>
      <c r="D4" s="10"/>
      <c r="E4" s="10"/>
    </row>
    <row r="5" spans="1:5" thickBot="1">
      <c r="A5" s="9"/>
      <c r="B5" s="10"/>
      <c r="C5" s="10"/>
      <c r="D5" s="10"/>
      <c r="E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Jazna Patricia Meza Hidalgo</cp:lastModifiedBy>
  <cp:revision/>
  <dcterms:created xsi:type="dcterms:W3CDTF">2023-08-07T04:08:01Z</dcterms:created>
  <dcterms:modified xsi:type="dcterms:W3CDTF">2024-12-11T16:02:49Z</dcterms:modified>
  <cp:category/>
  <cp:contentStatus/>
</cp:coreProperties>
</file>