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Z:\home\alexis\lab\T-CEN-500-STG_11\"/>
    </mc:Choice>
  </mc:AlternateContent>
  <xr:revisionPtr revIDLastSave="0" documentId="13_ncr:1_{047B52AF-FD07-426D-BF0A-FF26EECB0819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5" i="1"/>
  <c r="E14" i="1"/>
  <c r="E13" i="1"/>
  <c r="E16" i="1" s="1"/>
  <c r="E17" i="1" s="1"/>
  <c r="E18" i="1" l="1"/>
  <c r="E19" i="1" l="1"/>
  <c r="E20" i="1"/>
  <c r="E22" i="1" s="1"/>
  <c r="E21" i="1" l="1"/>
  <c r="E23" i="1"/>
</calcChain>
</file>

<file path=xl/sharedStrings.xml><?xml version="1.0" encoding="utf-8"?>
<sst xmlns="http://schemas.openxmlformats.org/spreadsheetml/2006/main" count="41" uniqueCount="39">
  <si>
    <r>
      <rPr>
        <sz val="11"/>
        <rFont val="Calibri"/>
        <family val="1"/>
      </rPr>
      <t>Entrées</t>
    </r>
  </si>
  <si>
    <r>
      <rPr>
        <sz val="11"/>
        <rFont val="Calibri"/>
        <family val="1"/>
      </rPr>
      <t>Montant empruntée</t>
    </r>
  </si>
  <si>
    <r>
      <rPr>
        <sz val="11"/>
        <rFont val="Calibri"/>
        <family val="1"/>
      </rPr>
      <t>Total</t>
    </r>
  </si>
  <si>
    <r>
      <rPr>
        <sz val="11"/>
        <rFont val="Calibri"/>
        <family val="1"/>
      </rPr>
      <t>Détails à propos de l'emprunt</t>
    </r>
  </si>
  <si>
    <r>
      <rPr>
        <sz val="11"/>
        <rFont val="Calibri"/>
        <family val="1"/>
      </rPr>
      <t>Taux</t>
    </r>
  </si>
  <si>
    <r>
      <rPr>
        <sz val="11"/>
        <rFont val="Calibri"/>
        <family val="1"/>
      </rPr>
      <t>Temps (en années)</t>
    </r>
  </si>
  <si>
    <r>
      <rPr>
        <sz val="11"/>
        <rFont val="Calibri"/>
        <family val="1"/>
      </rPr>
      <t>Total intérêt</t>
    </r>
  </si>
  <si>
    <r>
      <rPr>
        <sz val="11"/>
        <rFont val="Calibri"/>
        <family val="1"/>
      </rPr>
      <t>Charges fixes (mensuelles)</t>
    </r>
  </si>
  <si>
    <r>
      <rPr>
        <sz val="11"/>
        <rFont val="Calibri"/>
        <family val="1"/>
      </rPr>
      <t>Remboursement prêt + intérêts</t>
    </r>
  </si>
  <si>
    <r>
      <rPr>
        <sz val="11"/>
        <rFont val="Calibri"/>
        <family val="1"/>
      </rPr>
      <t>Loyer</t>
    </r>
  </si>
  <si>
    <r>
      <rPr>
        <sz val="11"/>
        <rFont val="Calibri"/>
        <family val="1"/>
      </rPr>
      <t>Salaires (charges comprises)</t>
    </r>
  </si>
  <si>
    <r>
      <rPr>
        <sz val="11"/>
        <rFont val="Calibri"/>
        <family val="1"/>
      </rPr>
      <t>Chef de projet</t>
    </r>
  </si>
  <si>
    <r>
      <rPr>
        <sz val="11"/>
        <rFont val="Calibri"/>
        <family val="1"/>
      </rPr>
      <t>Responsable marketing</t>
    </r>
  </si>
  <si>
    <r>
      <rPr>
        <sz val="11"/>
        <rFont val="Calibri"/>
        <family val="1"/>
      </rPr>
      <t>Coordinateur logistique</t>
    </r>
  </si>
  <si>
    <r>
      <rPr>
        <sz val="11"/>
        <rFont val="Calibri"/>
        <family val="1"/>
      </rPr>
      <t>Contrôleur qualité</t>
    </r>
  </si>
  <si>
    <r>
      <rPr>
        <sz val="11"/>
        <rFont val="Calibri"/>
        <family val="1"/>
      </rPr>
      <t>Prix de vente HT d'un produit</t>
    </r>
  </si>
  <si>
    <r>
      <rPr>
        <b/>
        <sz val="11"/>
        <color rgb="FFFFFFFF"/>
        <rFont val="Calibri"/>
        <family val="1"/>
      </rPr>
      <t>Seuil de rentabilité</t>
    </r>
  </si>
  <si>
    <r>
      <rPr>
        <sz val="11"/>
        <rFont val="Calibri"/>
        <family val="1"/>
      </rPr>
      <t>CA annuel</t>
    </r>
  </si>
  <si>
    <r>
      <rPr>
        <sz val="11"/>
        <rFont val="Calibri"/>
        <family val="1"/>
      </rPr>
      <t>CF annuel</t>
    </r>
  </si>
  <si>
    <r>
      <rPr>
        <sz val="11"/>
        <rFont val="Calibri"/>
        <family val="1"/>
      </rPr>
      <t>CV annuel</t>
    </r>
  </si>
  <si>
    <r>
      <rPr>
        <sz val="11"/>
        <rFont val="Calibri"/>
        <family val="1"/>
      </rPr>
      <t>Marge sur coût variable</t>
    </r>
  </si>
  <si>
    <r>
      <rPr>
        <sz val="11"/>
        <rFont val="Calibri"/>
        <family val="1"/>
      </rPr>
      <t>Taux de marge sur coût variable</t>
    </r>
  </si>
  <si>
    <r>
      <rPr>
        <sz val="11"/>
        <rFont val="Calibri"/>
        <family val="1"/>
      </rPr>
      <t>Seuil de rentabilité en valeur</t>
    </r>
  </si>
  <si>
    <r>
      <rPr>
        <sz val="11"/>
        <rFont val="Calibri"/>
        <family val="1"/>
      </rPr>
      <t>Seuil de rentabilité en quantité</t>
    </r>
  </si>
  <si>
    <r>
      <rPr>
        <sz val="11"/>
        <rFont val="Calibri"/>
        <family val="1"/>
      </rPr>
      <t>Rentable le</t>
    </r>
  </si>
  <si>
    <r>
      <rPr>
        <sz val="11"/>
        <rFont val="Calibri"/>
        <family val="1"/>
      </rPr>
      <t>Coûts uniques</t>
    </r>
  </si>
  <si>
    <r>
      <rPr>
        <sz val="11"/>
        <rFont val="Calibri"/>
        <family val="1"/>
      </rPr>
      <t>Dépôt du brevet</t>
    </r>
  </si>
  <si>
    <r>
      <rPr>
        <sz val="11"/>
        <rFont val="Calibri"/>
        <family val="1"/>
      </rPr>
      <t>Marketing</t>
    </r>
  </si>
  <si>
    <r>
      <rPr>
        <sz val="11"/>
        <rFont val="Calibri"/>
        <family val="1"/>
      </rPr>
      <t>Recherche et développement</t>
    </r>
  </si>
  <si>
    <r>
      <rPr>
        <sz val="11"/>
        <rFont val="Calibri"/>
        <family val="1"/>
      </rPr>
      <t>Prototypage</t>
    </r>
  </si>
  <si>
    <r>
      <rPr>
        <sz val="11"/>
        <rFont val="Calibri"/>
        <family val="1"/>
      </rPr>
      <t>Fond de contingence</t>
    </r>
  </si>
  <si>
    <r>
      <rPr>
        <sz val="11"/>
        <rFont val="Calibri"/>
        <family val="1"/>
      </rPr>
      <t>Nombre de mois sans entrées</t>
    </r>
  </si>
  <si>
    <t>Nombre de ventes mensuelles</t>
  </si>
  <si>
    <t>Cout de fabrication HT d'un produit</t>
  </si>
  <si>
    <t>Coût mensuel d'assurance par produit</t>
  </si>
  <si>
    <t>Marge HT réalisée par produit</t>
  </si>
  <si>
    <t>Nombre de jours</t>
  </si>
  <si>
    <t>Nombre de mois</t>
  </si>
  <si>
    <r>
      <rPr>
        <sz val="11"/>
        <rFont val="Calibri"/>
        <family val="1"/>
      </rPr>
      <t>Point mort</t>
    </r>
    <r>
      <rPr>
        <sz val="11"/>
        <rFont val="Calibri"/>
      </rPr>
      <t xml:space="preserve"> (en jours)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</si>
</sst>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\€"/>
    <numFmt numFmtId="165" formatCode="0.00\ \€"/>
    <numFmt numFmtId="166" formatCode="#,##0.00\ &quot;€&quot;"/>
    <numFmt numFmtId="167" formatCode="[$-F800]dddd\,\ mmmm\ dd\,\ yyyy"/>
  </numFmts>
  <fonts count="7" x14ac:knownFonts="1">
    <font>
      <sz val="10"/>
      <color rgb="FF000000"/>
      <name val="Times New Roman"/>
      <charset val="204"/>
    </font>
    <font>
      <sz val="11"/>
      <name val="Calibri"/>
    </font>
    <font>
      <sz val="11"/>
      <color rgb="FF000000"/>
      <name val="Calibri"/>
      <family val="2"/>
    </font>
    <font>
      <b/>
      <sz val="11"/>
      <name val="Calibri"/>
    </font>
    <font>
      <sz val="11"/>
      <name val="Calibri"/>
      <family val="1"/>
    </font>
    <font>
      <b/>
      <sz val="11"/>
      <color rgb="FFFFFFFF"/>
      <name val="Calibri"/>
      <family val="1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rgb="FF5B9BD4"/>
      </patternFill>
    </fill>
    <fill>
      <patternFill patternType="solid">
        <fgColor rgb="FFDDEBF7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 style="thin">
        <color rgb="FF9BC2E6"/>
      </right>
      <top style="thin">
        <color rgb="FF9BC2E6"/>
      </top>
      <bottom/>
      <diagonal/>
    </border>
  </borders>
  <cellStyleXfs count="1">
    <xf numFmtId="0" fontId="0" fillId="0" borderId="0"/>
  </cellStyleXfs>
  <cellXfs count="26">
    <xf numFmtId="0" fontId="0" fillId="0" borderId="0" xfId="0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right" vertical="top" shrinkToFit="1"/>
    </xf>
    <xf numFmtId="2" fontId="2" fillId="0" borderId="1" xfId="0" applyNumberFormat="1" applyFont="1" applyBorder="1" applyAlignment="1">
      <alignment horizontal="right" vertical="top" shrinkToFit="1"/>
    </xf>
    <xf numFmtId="164" fontId="2" fillId="4" borderId="1" xfId="0" applyNumberFormat="1" applyFont="1" applyFill="1" applyBorder="1" applyAlignment="1">
      <alignment horizontal="right" vertical="top" shrinkToFit="1"/>
    </xf>
    <xf numFmtId="166" fontId="2" fillId="0" borderId="1" xfId="0" applyNumberFormat="1" applyFont="1" applyBorder="1" applyAlignment="1">
      <alignment horizontal="right" vertical="top" shrinkToFit="1"/>
    </xf>
    <xf numFmtId="9" fontId="2" fillId="4" borderId="1" xfId="0" applyNumberFormat="1" applyFont="1" applyFill="1" applyBorder="1" applyAlignment="1">
      <alignment horizontal="right" vertical="top" shrinkToFit="1"/>
    </xf>
    <xf numFmtId="2" fontId="2" fillId="4" borderId="1" xfId="0" applyNumberFormat="1" applyFont="1" applyFill="1" applyBorder="1" applyAlignment="1">
      <alignment horizontal="right" vertical="top" shrinkToFit="1"/>
    </xf>
    <xf numFmtId="0" fontId="4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right" vertical="top" shrinkToFit="1"/>
    </xf>
    <xf numFmtId="0" fontId="4" fillId="4" borderId="1" xfId="0" applyFont="1" applyFill="1" applyBorder="1" applyAlignment="1">
      <alignment horizontal="left" vertical="top" wrapText="1"/>
    </xf>
    <xf numFmtId="1" fontId="2" fillId="4" borderId="1" xfId="0" applyNumberFormat="1" applyFont="1" applyFill="1" applyBorder="1" applyAlignment="1">
      <alignment horizontal="right" vertical="top" shrinkToFit="1"/>
    </xf>
    <xf numFmtId="167" fontId="4" fillId="4" borderId="1" xfId="0" applyNumberFormat="1" applyFont="1" applyFill="1" applyBorder="1" applyAlignment="1">
      <alignment horizontal="right" vertical="top" wrapText="1"/>
    </xf>
    <xf numFmtId="0" fontId="3" fillId="3" borderId="2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wrapText="1"/>
    </xf>
    <xf numFmtId="164" fontId="2" fillId="2" borderId="1" xfId="0" applyNumberFormat="1" applyFont="1" applyFill="1" applyBorder="1" applyAlignment="1">
      <alignment horizontal="right" vertical="top" shrinkToFit="1"/>
    </xf>
    <xf numFmtId="9" fontId="2" fillId="0" borderId="1" xfId="0" applyNumberFormat="1" applyFont="1" applyBorder="1" applyAlignment="1">
      <alignment horizontal="right" vertical="top" shrinkToFit="1"/>
    </xf>
    <xf numFmtId="0" fontId="6" fillId="2" borderId="1" xfId="0" applyFont="1" applyFill="1" applyBorder="1" applyAlignment="1">
      <alignment horizontal="left" vertical="top" wrapText="1"/>
    </xf>
    <xf numFmtId="1" fontId="2" fillId="5" borderId="1" xfId="0" applyNumberFormat="1" applyFont="1" applyFill="1" applyBorder="1" applyAlignment="1">
      <alignment horizontal="right" vertical="top" shrinkToFit="1"/>
    </xf>
    <xf numFmtId="0" fontId="4" fillId="2" borderId="1" xfId="0" applyFont="1" applyFill="1" applyBorder="1" applyAlignment="1">
      <alignment horizontal="left" vertical="top" wrapText="1"/>
    </xf>
    <xf numFmtId="164" fontId="2" fillId="6" borderId="1" xfId="0" applyNumberFormat="1" applyFont="1" applyFill="1" applyBorder="1" applyAlignment="1">
      <alignment horizontal="right" vertical="top" shrinkToFit="1"/>
    </xf>
    <xf numFmtId="165" fontId="2" fillId="0" borderId="1" xfId="0" applyNumberFormat="1" applyFont="1" applyBorder="1" applyAlignment="1">
      <alignment horizontal="right" vertical="top" shrinkToFit="1"/>
    </xf>
    <xf numFmtId="2" fontId="2" fillId="2" borderId="1" xfId="0" applyNumberFormat="1" applyFont="1" applyFill="1" applyBorder="1" applyAlignment="1">
      <alignment horizontal="right" vertical="top" shrinkToFi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7E6E6"/>
      <color rgb="FFD5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4"/>
  <sheetViews>
    <sheetView tabSelected="1" zoomScale="145" zoomScaleNormal="145" workbookViewId="0">
      <selection activeCell="B5" sqref="B5"/>
    </sheetView>
  </sheetViews>
  <sheetFormatPr baseColWidth="10" defaultColWidth="9.33203125" defaultRowHeight="12.75" x14ac:dyDescent="0.2"/>
  <cols>
    <col min="1" max="1" width="34.33203125" bestFit="1" customWidth="1"/>
    <col min="2" max="2" width="14.1640625" bestFit="1" customWidth="1"/>
    <col min="4" max="4" width="40.83203125" bestFit="1" customWidth="1"/>
    <col min="5" max="5" width="31" bestFit="1" customWidth="1"/>
  </cols>
  <sheetData>
    <row r="1" spans="1:5" ht="15" x14ac:dyDescent="0.2">
      <c r="A1" s="16" t="s">
        <v>0</v>
      </c>
      <c r="B1" s="17"/>
      <c r="D1" s="16" t="s">
        <v>3</v>
      </c>
      <c r="E1" s="17"/>
    </row>
    <row r="2" spans="1:5" ht="15" x14ac:dyDescent="0.2">
      <c r="A2" s="2" t="s">
        <v>1</v>
      </c>
      <c r="B2" s="3">
        <v>250000</v>
      </c>
      <c r="D2" s="2" t="s">
        <v>4</v>
      </c>
      <c r="E2" s="19">
        <v>0.05</v>
      </c>
    </row>
    <row r="3" spans="1:5" ht="15" x14ac:dyDescent="0.2">
      <c r="A3" s="16" t="s">
        <v>2</v>
      </c>
      <c r="B3" s="18">
        <v>250000</v>
      </c>
      <c r="D3" s="2" t="s">
        <v>5</v>
      </c>
      <c r="E3" s="4">
        <v>20</v>
      </c>
    </row>
    <row r="4" spans="1:5" ht="15" x14ac:dyDescent="0.2">
      <c r="D4" s="2" t="s">
        <v>6</v>
      </c>
      <c r="E4" s="3">
        <v>228000</v>
      </c>
    </row>
    <row r="6" spans="1:5" ht="15" x14ac:dyDescent="0.2">
      <c r="A6" s="16" t="s">
        <v>7</v>
      </c>
      <c r="B6" s="17"/>
      <c r="D6" s="20" t="s">
        <v>32</v>
      </c>
      <c r="E6" s="21">
        <v>3</v>
      </c>
    </row>
    <row r="7" spans="1:5" ht="15" x14ac:dyDescent="0.2">
      <c r="A7" s="2" t="s">
        <v>8</v>
      </c>
      <c r="B7" s="3">
        <v>1991.67</v>
      </c>
      <c r="D7" s="22" t="s">
        <v>33</v>
      </c>
      <c r="E7" s="23">
        <v>15191</v>
      </c>
    </row>
    <row r="8" spans="1:5" ht="15" x14ac:dyDescent="0.2">
      <c r="A8" s="2" t="s">
        <v>9</v>
      </c>
      <c r="B8" s="3">
        <v>4000</v>
      </c>
      <c r="D8" s="16" t="s">
        <v>15</v>
      </c>
      <c r="E8" s="23">
        <v>33420.199999999997</v>
      </c>
    </row>
    <row r="9" spans="1:5" ht="15" x14ac:dyDescent="0.2">
      <c r="A9" s="16" t="s">
        <v>10</v>
      </c>
      <c r="B9" s="17"/>
      <c r="D9" s="22" t="s">
        <v>34</v>
      </c>
      <c r="E9" s="23">
        <v>300</v>
      </c>
    </row>
    <row r="10" spans="1:5" ht="15" x14ac:dyDescent="0.2">
      <c r="A10" s="2" t="s">
        <v>11</v>
      </c>
      <c r="B10" s="3">
        <v>6200</v>
      </c>
      <c r="D10" s="22" t="s">
        <v>35</v>
      </c>
      <c r="E10" s="23">
        <f>E8-E7</f>
        <v>18229.199999999997</v>
      </c>
    </row>
    <row r="11" spans="1:5" ht="15" x14ac:dyDescent="0.2">
      <c r="A11" s="2" t="s">
        <v>12</v>
      </c>
      <c r="B11" s="3">
        <v>6000</v>
      </c>
    </row>
    <row r="12" spans="1:5" ht="15" x14ac:dyDescent="0.2">
      <c r="A12" s="2" t="s">
        <v>13</v>
      </c>
      <c r="B12" s="3">
        <v>5000</v>
      </c>
      <c r="D12" s="14" t="s">
        <v>16</v>
      </c>
      <c r="E12" s="15"/>
    </row>
    <row r="13" spans="1:5" ht="15" x14ac:dyDescent="0.2">
      <c r="A13" s="2" t="s">
        <v>14</v>
      </c>
      <c r="B13" s="3">
        <v>3400</v>
      </c>
      <c r="D13" s="1" t="s">
        <v>17</v>
      </c>
      <c r="E13" s="5">
        <f>(E6*E8+E6*E9)*12</f>
        <v>1213927.2</v>
      </c>
    </row>
    <row r="14" spans="1:5" ht="15" x14ac:dyDescent="0.2">
      <c r="A14" s="16" t="s">
        <v>2</v>
      </c>
      <c r="B14" s="18">
        <v>26591.67</v>
      </c>
      <c r="D14" s="2" t="s">
        <v>18</v>
      </c>
      <c r="E14" s="3">
        <f>B14*12</f>
        <v>319100.03999999998</v>
      </c>
    </row>
    <row r="15" spans="1:5" ht="15" x14ac:dyDescent="0.2">
      <c r="D15" s="1" t="s">
        <v>19</v>
      </c>
      <c r="E15" s="5">
        <f>E6*E7*12</f>
        <v>546876</v>
      </c>
    </row>
    <row r="16" spans="1:5" ht="15" x14ac:dyDescent="0.2">
      <c r="A16" s="16" t="s">
        <v>25</v>
      </c>
      <c r="B16" s="17"/>
      <c r="D16" s="2" t="s">
        <v>20</v>
      </c>
      <c r="E16" s="6">
        <f>E13-E15</f>
        <v>667051.19999999995</v>
      </c>
    </row>
    <row r="17" spans="1:5" ht="15" x14ac:dyDescent="0.2">
      <c r="A17" s="2" t="s">
        <v>26</v>
      </c>
      <c r="B17" s="24">
        <v>674</v>
      </c>
      <c r="D17" s="1" t="s">
        <v>21</v>
      </c>
      <c r="E17" s="7">
        <f>E16/E13</f>
        <v>0.54949852017485068</v>
      </c>
    </row>
    <row r="18" spans="1:5" ht="15" x14ac:dyDescent="0.2">
      <c r="A18" s="2" t="s">
        <v>27</v>
      </c>
      <c r="B18" s="3">
        <v>50000</v>
      </c>
      <c r="D18" s="2" t="s">
        <v>22</v>
      </c>
      <c r="E18" s="6">
        <f>E14/E17</f>
        <v>580711.37279580336</v>
      </c>
    </row>
    <row r="19" spans="1:5" ht="15" x14ac:dyDescent="0.2">
      <c r="A19" s="2" t="s">
        <v>28</v>
      </c>
      <c r="B19" s="3">
        <v>45000</v>
      </c>
      <c r="D19" s="1" t="s">
        <v>23</v>
      </c>
      <c r="E19" s="8">
        <f>E18/E7</f>
        <v>38.227330182068549</v>
      </c>
    </row>
    <row r="20" spans="1:5" ht="15" x14ac:dyDescent="0.2">
      <c r="A20" s="2" t="s">
        <v>29</v>
      </c>
      <c r="B20" s="3">
        <v>25000</v>
      </c>
      <c r="D20" s="9" t="s">
        <v>38</v>
      </c>
      <c r="E20" s="4">
        <f>E18/E13*360</f>
        <v>172.21468816786478</v>
      </c>
    </row>
    <row r="21" spans="1:5" ht="15" x14ac:dyDescent="0.2">
      <c r="A21" s="2" t="s">
        <v>30</v>
      </c>
      <c r="B21" s="3">
        <v>25000</v>
      </c>
      <c r="D21" s="11" t="s">
        <v>37</v>
      </c>
      <c r="E21" s="12">
        <f>ROUNDUP(E20/30,0)</f>
        <v>6</v>
      </c>
    </row>
    <row r="22" spans="1:5" ht="15" x14ac:dyDescent="0.2">
      <c r="A22" s="16" t="s">
        <v>2</v>
      </c>
      <c r="B22" s="18">
        <v>145674</v>
      </c>
      <c r="D22" s="9" t="s">
        <v>36</v>
      </c>
      <c r="E22" s="10">
        <f>ROUNDUP(E20-ROUND(E20,-1),0)</f>
        <v>3</v>
      </c>
    </row>
    <row r="23" spans="1:5" ht="15" x14ac:dyDescent="0.2">
      <c r="D23" s="1" t="s">
        <v>24</v>
      </c>
      <c r="E23" s="13">
        <f>DATE(2023,11+E21,26+E22)</f>
        <v>45441</v>
      </c>
    </row>
    <row r="24" spans="1:5" ht="15" x14ac:dyDescent="0.2">
      <c r="A24" s="16" t="s">
        <v>31</v>
      </c>
      <c r="B24" s="25">
        <v>3.92</v>
      </c>
    </row>
  </sheetData>
  <mergeCells count="1">
    <mergeCell ref="D12:E12"/>
  </mergeCells>
  <pageMargins left="0.7" right="0.7" top="0.75" bottom="0.75" header="0.3" footer="0.3"/>
  <pageSetup paperSize="9" fitToWidth="0" orientation="landscape" r:id="rId1"/>
  <ignoredErrors>
    <ignoredError sqref="E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WU</dc:creator>
  <cp:lastModifiedBy>Alexis Henry</cp:lastModifiedBy>
  <cp:lastPrinted>2023-11-25T22:59:02Z</cp:lastPrinted>
  <dcterms:created xsi:type="dcterms:W3CDTF">2023-11-25T21:58:38Z</dcterms:created>
  <dcterms:modified xsi:type="dcterms:W3CDTF">2023-11-25T22:59:26Z</dcterms:modified>
</cp:coreProperties>
</file>