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Teori\pert1011\"/>
    </mc:Choice>
  </mc:AlternateContent>
  <xr:revisionPtr revIDLastSave="0" documentId="13_ncr:1_{1108C464-5D78-454E-9E78-F25CD0B5606B}" xr6:coauthVersionLast="47" xr6:coauthVersionMax="47" xr10:uidLastSave="{00000000-0000-0000-0000-000000000000}"/>
  <bookViews>
    <workbookView xWindow="2340" yWindow="1035" windowWidth="14145" windowHeight="13020" activeTab="1" xr2:uid="{00000000-000D-0000-FFFF-FFFF00000000}"/>
  </bookViews>
  <sheets>
    <sheet name="dataset" sheetId="2" r:id="rId1"/>
    <sheet name="n-bayes" sheetId="1" r:id="rId2"/>
  </sheets>
  <definedNames>
    <definedName name="_xlnm._FilterDatabase" localSheetId="0" hidden="1">dataset!$A$1:$G$16</definedName>
    <definedName name="_xlnm._FilterDatabase" localSheetId="1" hidden="1">'n-bayes'!$B$3:$G$15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38" i="1"/>
  <c r="O37" i="1"/>
  <c r="O36" i="1"/>
  <c r="O32" i="1"/>
  <c r="O27" i="1"/>
  <c r="O23" i="1"/>
  <c r="K25" i="1"/>
  <c r="K24" i="1"/>
  <c r="J25" i="1"/>
  <c r="J24" i="1"/>
  <c r="K21" i="1"/>
  <c r="K20" i="1"/>
  <c r="J21" i="1"/>
  <c r="J20" i="1"/>
  <c r="K17" i="1"/>
  <c r="K16" i="1"/>
  <c r="K13" i="1"/>
  <c r="K12" i="1"/>
  <c r="J17" i="1"/>
  <c r="J16" i="1"/>
  <c r="J13" i="1"/>
  <c r="J12" i="1"/>
  <c r="K9" i="1"/>
  <c r="K8" i="1"/>
  <c r="K7" i="1"/>
  <c r="J9" i="1"/>
  <c r="J8" i="1"/>
  <c r="J7" i="1"/>
  <c r="J4" i="1" l="1"/>
  <c r="K44" i="1"/>
  <c r="K52" i="1"/>
  <c r="I44" i="1"/>
  <c r="I36" i="1"/>
  <c r="I52" i="1"/>
  <c r="K4" i="1"/>
  <c r="I39" i="1" l="1"/>
  <c r="K55" i="1"/>
  <c r="I55" i="1"/>
  <c r="K47" i="1"/>
  <c r="I47" i="1"/>
</calcChain>
</file>

<file path=xl/sharedStrings.xml><?xml version="1.0" encoding="utf-8"?>
<sst xmlns="http://schemas.openxmlformats.org/spreadsheetml/2006/main" count="292" uniqueCount="71">
  <si>
    <t>JURUSAN</t>
  </si>
  <si>
    <t>GENDER</t>
  </si>
  <si>
    <t>ASAL_SEKOLAH</t>
  </si>
  <si>
    <t>RERATA_SKS</t>
  </si>
  <si>
    <t>ASISTEN</t>
  </si>
  <si>
    <t>STUDY</t>
  </si>
  <si>
    <t>IPS</t>
  </si>
  <si>
    <t>PRIA</t>
  </si>
  <si>
    <t>PEKALONGAN</t>
  </si>
  <si>
    <t>lebih 18</t>
  </si>
  <si>
    <t>TIDAK</t>
  </si>
  <si>
    <t>TERLAMBAT</t>
  </si>
  <si>
    <t>IPA</t>
  </si>
  <si>
    <t>WANITA</t>
  </si>
  <si>
    <t>LUAR</t>
  </si>
  <si>
    <t>YA</t>
  </si>
  <si>
    <t>TEPAT</t>
  </si>
  <si>
    <t>kurang=18</t>
  </si>
  <si>
    <t>BAHASA</t>
  </si>
  <si>
    <t>P(TEPAT), P(TERLAMBAT)</t>
  </si>
  <si>
    <t>P(Jurusan|terlambat),P(Jurusan|tepat)</t>
  </si>
  <si>
    <t>P(Gender|terlambat), P(Gender|tepat)</t>
  </si>
  <si>
    <t>P(Asal Sekolah|terlambat), P(Asal Sekolah|tepat)</t>
  </si>
  <si>
    <t>P(Rerata SKS|terlambat), P(Rerata SKS|tepat)</t>
  </si>
  <si>
    <t>P(Asisten|terlambat), P(Asisten|tepat)</t>
  </si>
  <si>
    <t>Data Real</t>
  </si>
  <si>
    <t>TERLAMBAT (POSITIF)</t>
  </si>
  <si>
    <t>TEPAT (NEGATIF)</t>
  </si>
  <si>
    <t>Hasil Prediksi</t>
  </si>
  <si>
    <t>TP</t>
  </si>
  <si>
    <t>TN</t>
  </si>
  <si>
    <t>FP</t>
  </si>
  <si>
    <t>FN</t>
  </si>
  <si>
    <t>Accuray</t>
  </si>
  <si>
    <t>Precission</t>
  </si>
  <si>
    <t>Recall</t>
  </si>
  <si>
    <t>Tepat</t>
  </si>
  <si>
    <t>Terlambat</t>
  </si>
  <si>
    <t>data real</t>
  </si>
  <si>
    <t>no</t>
  </si>
  <si>
    <t>NO</t>
  </si>
  <si>
    <t>P(tepat|ips,pria,pekalongan,lebih18,tidak)</t>
  </si>
  <si>
    <t>P(ips|tepat)*P(pria|tepat)*P(pekalongan|tepat)*P(lebih18|tepat)*P(tidak|tepat)*P(tepat)</t>
  </si>
  <si>
    <t>P(terlambat|ips,pria,pekalongan,lebih18,tidak)</t>
  </si>
  <si>
    <t>P(ips|terlambat)*P(pria|terlambat)*P(pekalongan|terlambat)*P(lebih18|terlambat)*P(tidak|tepat)*P(terlambat)</t>
  </si>
  <si>
    <t>IPS PRIA PEKALONGAN LEBIH 18 TIDAK = TERLAMBAT</t>
  </si>
  <si>
    <t>P(tepat|ipa,wanita,luar,lebih18,tidak)</t>
  </si>
  <si>
    <t>P(ipa|tepat)*P(wanita|tepat)*P(luar|tepat)*P(lebih18|tepat)*P(tidak|tepat)*P(tepat)</t>
  </si>
  <si>
    <t>P(terlambat|ipa,wanita,luar,lebih18,tidak)</t>
  </si>
  <si>
    <t>P(ipa|terlambat)*P(wanita|terlambat)*P(luar|terlambat)*P(lebih18|terlambat)*P(tidak|tepat)*P(terlambat)</t>
  </si>
  <si>
    <t>P(tepat|bahasa,pria,pekalongan,lebih18,tidak)</t>
  </si>
  <si>
    <t>P(bahasa|tepat)*P(pria|tepat)*P(pekalongan|tepat)*P(lebih18|tepat)*P(tidak|tepat)*P(tepat)</t>
  </si>
  <si>
    <t>P(terlambat|bahasa,pria,pekalongan,lebih18,tidak)</t>
  </si>
  <si>
    <t>+1</t>
  </si>
  <si>
    <t>IPA WANITA LUAR LEBIH 18 TIDAK = TERLAMBAT</t>
  </si>
  <si>
    <t>BAHASA PRIA PEKALONGAN LEBIH 18 TIDAK = TERLAMBAT</t>
  </si>
  <si>
    <r>
      <rPr>
        <sz val="15"/>
        <color theme="1"/>
        <rFont val="Calibri"/>
        <family val="2"/>
        <scheme val="minor"/>
      </rPr>
      <t>P(bahasa|terlambat)*P(pria|terlambat)</t>
    </r>
    <r>
      <rPr>
        <sz val="16"/>
        <color theme="1"/>
        <rFont val="Calibri"/>
        <family val="2"/>
        <scheme val="minor"/>
      </rPr>
      <t>*P(pekalongan|terlambat)*P(lebih18|terlambat)*P(tidak|tepat)*P(terlambat)</t>
    </r>
  </si>
  <si>
    <t>?</t>
  </si>
  <si>
    <t>15 MAHASISWA, 5 TEPAT, 10 TERLAMBAT</t>
  </si>
  <si>
    <t>5 MAHASISWA TEPAT</t>
  </si>
  <si>
    <t>10 MAHASISWA TERLAMBAT</t>
  </si>
  <si>
    <t>PREDIKSI: tepat 5,terlambat 0</t>
  </si>
  <si>
    <t>PREDIKSI: tepat 0,terlambat 10</t>
  </si>
  <si>
    <t xml:space="preserve">accuracy = </t>
  </si>
  <si>
    <t>MENCARI AKURASI PRESISI RECALL</t>
  </si>
  <si>
    <t xml:space="preserve">precision = </t>
  </si>
  <si>
    <t>(true positive rate)</t>
  </si>
  <si>
    <t>recall / sesitivity     =</t>
  </si>
  <si>
    <t>Jadi:</t>
  </si>
  <si>
    <t>21.230.0079</t>
  </si>
  <si>
    <t>MUHAMMAD FERDYNAN ALI SAYBANA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</si>
</sst>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sz val="18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color rgb="FFFF0000"/>
      <name val="Calibri"/>
    </font>
    <font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4" fillId="2" borderId="2" xfId="0" applyFont="1" applyFill="1" applyBorder="1" applyAlignment="1">
      <alignment horizontal="left" readingOrder="1"/>
    </xf>
    <xf numFmtId="0" fontId="10" fillId="0" borderId="0" xfId="0" applyFont="1"/>
    <xf numFmtId="0" fontId="8" fillId="4" borderId="0" xfId="0" applyFont="1" applyFill="1"/>
    <xf numFmtId="0" fontId="8" fillId="0" borderId="0" xfId="0" quotePrefix="1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7" fillId="0" borderId="0" xfId="0" applyFont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readingOrder="1"/>
    </xf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3" borderId="2" xfId="0" applyFont="1" applyFill="1" applyBorder="1" applyAlignment="1">
      <alignment horizontal="center" wrapText="1" readingOrder="1"/>
    </xf>
    <xf numFmtId="0" fontId="6" fillId="0" borderId="2" xfId="0" applyFont="1" applyBorder="1" applyAlignment="1">
      <alignment horizontal="center"/>
    </xf>
    <xf numFmtId="0" fontId="8" fillId="0" borderId="0" xfId="0" quotePrefix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81642</xdr:colOff>
      <xdr:row>25</xdr:row>
      <xdr:rowOff>117661</xdr:rowOff>
    </xdr:from>
    <xdr:to>
      <xdr:col>8</xdr:col>
      <xdr:colOff>2699016</xdr:colOff>
      <xdr:row>27</xdr:row>
      <xdr:rowOff>161834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EC517-59A6-3A84-587F-C4DADAE76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2928" y="6567447"/>
          <a:ext cx="2617374" cy="5884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92048</xdr:colOff>
      <xdr:row>28</xdr:row>
      <xdr:rowOff>84045</xdr:rowOff>
    </xdr:from>
    <xdr:to>
      <xdr:col>9</xdr:col>
      <xdr:colOff>1046950</xdr:colOff>
      <xdr:row>31</xdr:row>
      <xdr:rowOff>264893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25847F-FE5D-8F04-DBA4-05A053CD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13334" y="7350259"/>
          <a:ext cx="4492759" cy="9972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602095</xdr:colOff>
      <xdr:row>64</xdr:row>
      <xdr:rowOff>253659</xdr:rowOff>
    </xdr:from>
    <xdr:to>
      <xdr:col>11</xdr:col>
      <xdr:colOff>727884</xdr:colOff>
      <xdr:row>67</xdr:row>
      <xdr:rowOff>83561</xdr:rowOff>
    </xdr:to>
    <xdr:sp macro="" textlink="">
      <xdr:nvSpPr>
        <xdr:cNvPr id="7" name="TextBox 9">
          <a:extLst>
            <a:ext uri="{FF2B5EF4-FFF2-40B4-BE49-F238E27FC236}">
              <a16:creationId xmlns:a16="http://schemas.microsoft.com/office/drawing/2014/main" id="{BDDE792D-90F0-E379-EDF7-57947E2527FD}"/>
            </a:ext>
          </a:extLst>
        </xdr:cNvPr>
        <xdr:cNvSpPr txBox="1"/>
      </xdr:nvSpPr>
      <xdr:spPr>
        <a:xfrm>
          <a:off x="969488" y="9697016"/>
          <a:ext cx="3228217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Positif (1) = terlambat</a:t>
          </a:r>
        </a:p>
        <a:p>
          <a:r>
            <a:rPr lang="en-US"/>
            <a:t>Negatif(0) = Tepat</a:t>
          </a:r>
        </a:p>
      </xdr:txBody>
    </xdr:sp>
    <xdr:clientData/>
  </xdr:twoCellAnchor>
  <xdr:twoCellAnchor editAs="oneCell">
    <xdr:from>
      <xdr:col>8</xdr:col>
      <xdr:colOff>40822</xdr:colOff>
      <xdr:row>58</xdr:row>
      <xdr:rowOff>262617</xdr:rowOff>
    </xdr:from>
    <xdr:to>
      <xdr:col>11</xdr:col>
      <xdr:colOff>226481</xdr:colOff>
      <xdr:row>64</xdr:row>
      <xdr:rowOff>13606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1F43F-AF38-8A16-E988-653AE397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7679" y="15693117"/>
          <a:ext cx="6118373" cy="1383846"/>
        </a:xfrm>
        <a:prstGeom prst="rect">
          <a:avLst/>
        </a:prstGeom>
      </xdr:spPr>
    </xdr:pic>
    <xdr:clientData/>
  </xdr:twoCellAnchor>
  <xdr:twoCellAnchor editAs="oneCell">
    <xdr:from>
      <xdr:col>13</xdr:col>
      <xdr:colOff>421822</xdr:colOff>
      <xdr:row>19</xdr:row>
      <xdr:rowOff>95250</xdr:rowOff>
    </xdr:from>
    <xdr:to>
      <xdr:col>15</xdr:col>
      <xdr:colOff>8743</xdr:colOff>
      <xdr:row>21</xdr:row>
      <xdr:rowOff>231321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BB3328-5535-535D-0DF7-CA125887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38965" y="4830536"/>
          <a:ext cx="3560207" cy="7347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462643</xdr:colOff>
      <xdr:row>23</xdr:row>
      <xdr:rowOff>95251</xdr:rowOff>
    </xdr:from>
    <xdr:to>
      <xdr:col>14</xdr:col>
      <xdr:colOff>1094377</xdr:colOff>
      <xdr:row>25</xdr:row>
      <xdr:rowOff>208282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1D642C-C301-A049-F4FA-B13B6FA4F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79786" y="6000751"/>
          <a:ext cx="2591162" cy="6573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557893</xdr:colOff>
      <xdr:row>27</xdr:row>
      <xdr:rowOff>176893</xdr:rowOff>
    </xdr:from>
    <xdr:to>
      <xdr:col>14</xdr:col>
      <xdr:colOff>789521</xdr:colOff>
      <xdr:row>30</xdr:row>
      <xdr:rowOff>74939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817CD1-E397-5103-9409-50079ED4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75036" y="7170964"/>
          <a:ext cx="2191056" cy="714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opLeftCell="B6" zoomScale="85" zoomScaleNormal="85" workbookViewId="0">
      <selection activeCell="D20" sqref="D20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13" customWidth="1"/>
    <col min="4" max="4" width="21.28515625" bestFit="1" customWidth="1"/>
    <col min="5" max="5" width="19.7109375" customWidth="1"/>
    <col min="6" max="6" width="14" bestFit="1" customWidth="1"/>
    <col min="7" max="7" width="17.5703125" customWidth="1"/>
  </cols>
  <sheetData>
    <row r="1" spans="1:7" ht="20.100000000000001" customHeight="1" thickBot="1" x14ac:dyDescent="0.4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thickBot="1" x14ac:dyDescent="0.4">
      <c r="A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ht="20.100000000000001" customHeight="1" thickBot="1" x14ac:dyDescent="0.4">
      <c r="A3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20.100000000000001" customHeight="1" thickBot="1" x14ac:dyDescent="0.4">
      <c r="A4">
        <v>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 thickBot="1" x14ac:dyDescent="0.4">
      <c r="A5">
        <v>4</v>
      </c>
      <c r="B5" s="2" t="s">
        <v>12</v>
      </c>
      <c r="C5" s="2" t="s">
        <v>13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20.100000000000001" customHeight="1" thickBot="1" x14ac:dyDescent="0.4">
      <c r="A6">
        <v>5</v>
      </c>
      <c r="B6" s="3" t="s">
        <v>12</v>
      </c>
      <c r="C6" s="3" t="s">
        <v>13</v>
      </c>
      <c r="D6" s="3" t="s">
        <v>14</v>
      </c>
      <c r="E6" s="3" t="s">
        <v>9</v>
      </c>
      <c r="F6" s="3" t="s">
        <v>10</v>
      </c>
      <c r="G6" s="3" t="s">
        <v>11</v>
      </c>
    </row>
    <row r="7" spans="1:7" ht="20.100000000000001" customHeight="1" thickBot="1" x14ac:dyDescent="0.4">
      <c r="A7">
        <v>6</v>
      </c>
      <c r="B7" s="2" t="s">
        <v>12</v>
      </c>
      <c r="C7" s="2" t="s">
        <v>7</v>
      </c>
      <c r="D7" s="2" t="s">
        <v>14</v>
      </c>
      <c r="E7" s="2" t="s">
        <v>9</v>
      </c>
      <c r="F7" s="2" t="s">
        <v>10</v>
      </c>
      <c r="G7" s="2" t="s">
        <v>11</v>
      </c>
    </row>
    <row r="8" spans="1:7" ht="20.100000000000001" customHeight="1" thickBot="1" x14ac:dyDescent="0.4">
      <c r="A8">
        <v>7</v>
      </c>
      <c r="B8" s="2" t="s">
        <v>12</v>
      </c>
      <c r="C8" s="2" t="s">
        <v>7</v>
      </c>
      <c r="D8" s="2" t="s">
        <v>8</v>
      </c>
      <c r="E8" s="2" t="s">
        <v>9</v>
      </c>
      <c r="F8" s="2" t="s">
        <v>15</v>
      </c>
      <c r="G8" s="2" t="s">
        <v>16</v>
      </c>
    </row>
    <row r="9" spans="1:7" ht="20.100000000000001" customHeight="1" thickBot="1" x14ac:dyDescent="0.4">
      <c r="A9">
        <v>8</v>
      </c>
      <c r="B9" s="2" t="s">
        <v>6</v>
      </c>
      <c r="C9" s="2" t="s">
        <v>7</v>
      </c>
      <c r="D9" s="2" t="s">
        <v>8</v>
      </c>
      <c r="E9" s="2" t="s">
        <v>17</v>
      </c>
      <c r="F9" s="2" t="s">
        <v>10</v>
      </c>
      <c r="G9" s="2" t="s">
        <v>11</v>
      </c>
    </row>
    <row r="10" spans="1:7" ht="20.100000000000001" customHeight="1" thickBot="1" x14ac:dyDescent="0.4">
      <c r="A10">
        <v>9</v>
      </c>
      <c r="B10" s="2" t="s">
        <v>6</v>
      </c>
      <c r="C10" s="2" t="s">
        <v>13</v>
      </c>
      <c r="D10" s="2" t="s">
        <v>8</v>
      </c>
      <c r="E10" s="2" t="s">
        <v>17</v>
      </c>
      <c r="F10" s="2" t="s">
        <v>10</v>
      </c>
      <c r="G10" s="2" t="s">
        <v>11</v>
      </c>
    </row>
    <row r="11" spans="1:7" ht="20.100000000000001" customHeight="1" thickBot="1" x14ac:dyDescent="0.4">
      <c r="A11">
        <v>10</v>
      </c>
      <c r="B11" s="2" t="s">
        <v>12</v>
      </c>
      <c r="C11" s="2" t="s">
        <v>7</v>
      </c>
      <c r="D11" s="2" t="s">
        <v>8</v>
      </c>
      <c r="E11" s="2" t="s">
        <v>9</v>
      </c>
      <c r="F11" s="2" t="s">
        <v>15</v>
      </c>
      <c r="G11" s="2" t="s">
        <v>16</v>
      </c>
    </row>
    <row r="12" spans="1:7" ht="20.100000000000001" customHeight="1" thickBot="1" x14ac:dyDescent="0.4">
      <c r="A12">
        <v>11</v>
      </c>
      <c r="B12" s="3" t="s">
        <v>18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1:7" ht="20.100000000000001" customHeight="1" thickBot="1" x14ac:dyDescent="0.4">
      <c r="A13">
        <v>12</v>
      </c>
      <c r="B13" s="2" t="s">
        <v>12</v>
      </c>
      <c r="C13" s="2" t="s">
        <v>7</v>
      </c>
      <c r="D13" s="2" t="s">
        <v>14</v>
      </c>
      <c r="E13" s="2" t="s">
        <v>17</v>
      </c>
      <c r="F13" s="2" t="s">
        <v>10</v>
      </c>
      <c r="G13" s="2" t="s">
        <v>11</v>
      </c>
    </row>
    <row r="14" spans="1:7" ht="20.100000000000001" customHeight="1" thickBot="1" x14ac:dyDescent="0.4">
      <c r="A14">
        <v>13</v>
      </c>
      <c r="B14" s="2" t="s">
        <v>12</v>
      </c>
      <c r="C14" s="2" t="s">
        <v>13</v>
      </c>
      <c r="D14" s="2" t="s">
        <v>8</v>
      </c>
      <c r="E14" s="2" t="s">
        <v>17</v>
      </c>
      <c r="F14" s="2" t="s">
        <v>10</v>
      </c>
      <c r="G14" s="2" t="s">
        <v>16</v>
      </c>
    </row>
    <row r="15" spans="1:7" ht="20.100000000000001" customHeight="1" thickBot="1" x14ac:dyDescent="0.4">
      <c r="A15">
        <v>14</v>
      </c>
      <c r="B15" s="2" t="s">
        <v>6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16</v>
      </c>
    </row>
    <row r="16" spans="1:7" ht="20.100000000000001" customHeight="1" thickBot="1" x14ac:dyDescent="0.4">
      <c r="A16">
        <v>15</v>
      </c>
      <c r="B16" s="2" t="s">
        <v>12</v>
      </c>
      <c r="C16" s="2" t="s">
        <v>13</v>
      </c>
      <c r="D16" s="2" t="s">
        <v>8</v>
      </c>
      <c r="E16" s="2" t="s">
        <v>9</v>
      </c>
      <c r="F16" s="2" t="s">
        <v>10</v>
      </c>
      <c r="G16" s="2" t="s">
        <v>16</v>
      </c>
    </row>
  </sheetData>
  <autoFilter ref="A1:G16" xr:uid="{00000000-0009-0000-0000-0000000000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5"/>
  <sheetViews>
    <sheetView tabSelected="1" topLeftCell="A51" zoomScale="70" zoomScaleNormal="70" workbookViewId="0">
      <selection activeCell="G63" sqref="G63"/>
    </sheetView>
  </sheetViews>
  <sheetFormatPr defaultRowHeight="15" x14ac:dyDescent="0.25"/>
  <cols>
    <col min="1" max="1" width="5.42578125" customWidth="1"/>
    <col min="2" max="2" width="13.42578125" bestFit="1" customWidth="1"/>
    <col min="3" max="3" width="12" bestFit="1" customWidth="1"/>
    <col min="4" max="4" width="21" bestFit="1" customWidth="1"/>
    <col min="5" max="5" width="17.28515625" bestFit="1" customWidth="1"/>
    <col min="6" max="6" width="11.5703125" customWidth="1"/>
    <col min="7" max="7" width="16.42578125" customWidth="1"/>
    <col min="8" max="8" width="7" customWidth="1"/>
    <col min="9" max="9" width="53" bestFit="1" customWidth="1"/>
    <col min="10" max="11" width="18" bestFit="1" customWidth="1"/>
    <col min="12" max="12" width="60.7109375" customWidth="1"/>
    <col min="13" max="13" width="6.85546875" bestFit="1" customWidth="1"/>
    <col min="14" max="14" width="29.28515625" bestFit="1" customWidth="1"/>
    <col min="15" max="15" width="30.28515625" bestFit="1" customWidth="1"/>
    <col min="16" max="16" width="23.140625" bestFit="1" customWidth="1"/>
  </cols>
  <sheetData>
    <row r="1" spans="1:16" ht="21" x14ac:dyDescent="0.35">
      <c r="O1" s="26" t="s">
        <v>25</v>
      </c>
      <c r="P1" s="26"/>
    </row>
    <row r="2" spans="1:16" ht="21.75" thickBot="1" x14ac:dyDescent="0.4">
      <c r="O2" s="13" t="s">
        <v>26</v>
      </c>
      <c r="P2" s="13" t="s">
        <v>27</v>
      </c>
    </row>
    <row r="3" spans="1:16" ht="20.100000000000001" customHeight="1" thickBot="1" x14ac:dyDescent="0.4">
      <c r="A3" s="17" t="s">
        <v>40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I3" s="4" t="s">
        <v>19</v>
      </c>
      <c r="J3" s="4" t="s">
        <v>16</v>
      </c>
      <c r="K3" s="4" t="s">
        <v>11</v>
      </c>
      <c r="L3" s="7"/>
      <c r="N3" s="14" t="s">
        <v>26</v>
      </c>
      <c r="O3" s="12" t="s">
        <v>29</v>
      </c>
      <c r="P3" s="31" t="s">
        <v>31</v>
      </c>
    </row>
    <row r="4" spans="1:16" ht="20.100000000000001" customHeight="1" thickBot="1" x14ac:dyDescent="0.4">
      <c r="A4" s="18">
        <v>1</v>
      </c>
      <c r="B4" s="18" t="s">
        <v>6</v>
      </c>
      <c r="C4" s="18" t="s">
        <v>7</v>
      </c>
      <c r="D4" s="18" t="s">
        <v>8</v>
      </c>
      <c r="E4" s="18" t="s">
        <v>9</v>
      </c>
      <c r="F4" s="18" t="s">
        <v>10</v>
      </c>
      <c r="G4" s="18" t="s">
        <v>11</v>
      </c>
      <c r="I4" s="5"/>
      <c r="J4" s="6">
        <f>$O$17/($O$16+$O$17)</f>
        <v>0.41666666666666669</v>
      </c>
      <c r="K4" s="6">
        <f>$O$16/($O$16+$O$17)</f>
        <v>0.58333333333333337</v>
      </c>
      <c r="L4" s="7"/>
      <c r="N4" s="14" t="s">
        <v>27</v>
      </c>
      <c r="O4" s="12" t="s">
        <v>32</v>
      </c>
      <c r="P4" s="31" t="s">
        <v>30</v>
      </c>
    </row>
    <row r="5" spans="1:16" ht="20.100000000000001" customHeight="1" thickBot="1" x14ac:dyDescent="0.4">
      <c r="A5" s="18">
        <v>2</v>
      </c>
      <c r="B5" s="18" t="s">
        <v>6</v>
      </c>
      <c r="C5" s="18" t="s">
        <v>7</v>
      </c>
      <c r="D5" s="18" t="s">
        <v>8</v>
      </c>
      <c r="E5" s="18" t="s">
        <v>9</v>
      </c>
      <c r="F5" s="18" t="s">
        <v>10</v>
      </c>
      <c r="G5" s="18" t="s">
        <v>11</v>
      </c>
      <c r="I5" s="5"/>
      <c r="J5" s="5"/>
      <c r="K5" s="5"/>
      <c r="L5" s="8"/>
      <c r="M5" s="24" t="s">
        <v>28</v>
      </c>
    </row>
    <row r="6" spans="1:16" ht="20.100000000000001" customHeight="1" thickBot="1" x14ac:dyDescent="0.4">
      <c r="A6" s="18">
        <v>3</v>
      </c>
      <c r="B6" s="18" t="s">
        <v>12</v>
      </c>
      <c r="C6" s="18" t="s">
        <v>13</v>
      </c>
      <c r="D6" s="18" t="s">
        <v>8</v>
      </c>
      <c r="E6" s="18" t="s">
        <v>9</v>
      </c>
      <c r="F6" s="18" t="s">
        <v>10</v>
      </c>
      <c r="G6" s="18" t="s">
        <v>11</v>
      </c>
      <c r="I6" s="4" t="s">
        <v>20</v>
      </c>
      <c r="J6" s="4" t="s">
        <v>16</v>
      </c>
      <c r="K6" s="4" t="s">
        <v>11</v>
      </c>
      <c r="L6" s="7"/>
      <c r="M6" s="24"/>
      <c r="O6" s="26" t="s">
        <v>25</v>
      </c>
      <c r="P6" s="26"/>
    </row>
    <row r="7" spans="1:16" ht="20.100000000000001" customHeight="1" thickBot="1" x14ac:dyDescent="0.4">
      <c r="A7" s="18">
        <v>4</v>
      </c>
      <c r="B7" s="18" t="s">
        <v>12</v>
      </c>
      <c r="C7" s="18" t="s">
        <v>7</v>
      </c>
      <c r="D7" s="18" t="s">
        <v>14</v>
      </c>
      <c r="E7" s="18" t="s">
        <v>9</v>
      </c>
      <c r="F7" s="18" t="s">
        <v>10</v>
      </c>
      <c r="G7" s="18" t="s">
        <v>11</v>
      </c>
      <c r="I7" s="6" t="s">
        <v>12</v>
      </c>
      <c r="J7" s="6">
        <f>COUNTIFS($B$4:$B$15,"IPA",$G$4:$G$15,"tepat")/COUNTIF($G$4:$G$15,"tepat")</f>
        <v>0.8</v>
      </c>
      <c r="K7" s="6">
        <f>COUNTIFS($B$4:$B$15,"IPA",$G$4:$G$15,"terlambat")/COUNTIF($G$4:$G$15,"terlambat")</f>
        <v>0.42857142857142855</v>
      </c>
      <c r="L7" s="7"/>
      <c r="M7" s="24"/>
      <c r="O7" s="13" t="s">
        <v>26</v>
      </c>
      <c r="P7" s="13" t="s">
        <v>27</v>
      </c>
    </row>
    <row r="8" spans="1:16" ht="20.100000000000001" customHeight="1" thickBot="1" x14ac:dyDescent="0.4">
      <c r="A8" s="18">
        <v>5</v>
      </c>
      <c r="B8" s="18" t="s">
        <v>12</v>
      </c>
      <c r="C8" s="18" t="s">
        <v>7</v>
      </c>
      <c r="D8" s="18" t="s">
        <v>8</v>
      </c>
      <c r="E8" s="18" t="s">
        <v>9</v>
      </c>
      <c r="F8" s="18" t="s">
        <v>15</v>
      </c>
      <c r="G8" s="18" t="s">
        <v>16</v>
      </c>
      <c r="I8" s="6" t="s">
        <v>6</v>
      </c>
      <c r="J8" s="6">
        <f>COUNTIFS($B$4:$B$15,"ips",$G$4:$G$15,"tepat")/COUNTIF($G$4:$G$15,"tepat")</f>
        <v>0.2</v>
      </c>
      <c r="K8" s="6">
        <f>COUNTIFS($B$4:$B$15,"ips",$G$4:$G$15,"terlambat")/COUNTIF($G$4:$G$15,"terlambat")</f>
        <v>0.5714285714285714</v>
      </c>
      <c r="L8" s="7"/>
      <c r="M8" s="24"/>
      <c r="N8" s="14" t="s">
        <v>26</v>
      </c>
      <c r="O8" s="12">
        <v>10</v>
      </c>
      <c r="P8" s="11">
        <v>0</v>
      </c>
    </row>
    <row r="9" spans="1:16" ht="20.100000000000001" customHeight="1" thickBot="1" x14ac:dyDescent="0.4">
      <c r="A9" s="18">
        <v>6</v>
      </c>
      <c r="B9" s="18" t="s">
        <v>6</v>
      </c>
      <c r="C9" s="18" t="s">
        <v>7</v>
      </c>
      <c r="D9" s="18" t="s">
        <v>8</v>
      </c>
      <c r="E9" s="18" t="s">
        <v>17</v>
      </c>
      <c r="F9" s="18" t="s">
        <v>10</v>
      </c>
      <c r="G9" s="18" t="s">
        <v>11</v>
      </c>
      <c r="I9" s="6" t="s">
        <v>18</v>
      </c>
      <c r="J9" s="6">
        <f>COUNTIFS($B$4:$B$15,"bahasa",$G$4:$G$15,"tepat")/COUNTIF($G$4:$G$15,"tepat")</f>
        <v>0</v>
      </c>
      <c r="K9" s="6">
        <f>COUNTIFS($B$4:$B$15,"bahasa",$G$4:$G$15,"terlambat")/COUNTIF($G$4:$G$15,"terlambat")</f>
        <v>0</v>
      </c>
      <c r="L9" s="7"/>
      <c r="M9" s="24"/>
      <c r="N9" s="14" t="s">
        <v>27</v>
      </c>
      <c r="O9" s="12">
        <v>0</v>
      </c>
      <c r="P9" s="11">
        <v>5</v>
      </c>
    </row>
    <row r="10" spans="1:16" ht="20.100000000000001" customHeight="1" thickBot="1" x14ac:dyDescent="0.4">
      <c r="A10" s="18">
        <v>7</v>
      </c>
      <c r="B10" s="18" t="s">
        <v>6</v>
      </c>
      <c r="C10" s="18" t="s">
        <v>13</v>
      </c>
      <c r="D10" s="18" t="s">
        <v>8</v>
      </c>
      <c r="E10" s="18" t="s">
        <v>17</v>
      </c>
      <c r="F10" s="18" t="s">
        <v>10</v>
      </c>
      <c r="G10" s="18" t="s">
        <v>11</v>
      </c>
      <c r="I10" s="5"/>
      <c r="J10" s="5"/>
      <c r="K10" s="5"/>
      <c r="L10" s="8"/>
    </row>
    <row r="11" spans="1:16" ht="20.100000000000001" customHeight="1" thickBot="1" x14ac:dyDescent="0.4">
      <c r="A11" s="18">
        <v>8</v>
      </c>
      <c r="B11" s="18" t="s">
        <v>12</v>
      </c>
      <c r="C11" s="18" t="s">
        <v>7</v>
      </c>
      <c r="D11" s="18" t="s">
        <v>8</v>
      </c>
      <c r="E11" s="18" t="s">
        <v>9</v>
      </c>
      <c r="F11" s="18" t="s">
        <v>15</v>
      </c>
      <c r="G11" s="18" t="s">
        <v>16</v>
      </c>
      <c r="I11" s="4" t="s">
        <v>21</v>
      </c>
      <c r="J11" s="4" t="s">
        <v>16</v>
      </c>
      <c r="K11" s="4" t="s">
        <v>11</v>
      </c>
      <c r="L11" s="7"/>
      <c r="N11" s="10" t="s">
        <v>33</v>
      </c>
      <c r="O11" s="31" t="s">
        <v>57</v>
      </c>
    </row>
    <row r="12" spans="1:16" ht="20.100000000000001" customHeight="1" thickBot="1" x14ac:dyDescent="0.4">
      <c r="A12" s="18">
        <v>9</v>
      </c>
      <c r="B12" s="18" t="s">
        <v>12</v>
      </c>
      <c r="C12" s="18" t="s">
        <v>7</v>
      </c>
      <c r="D12" s="18" t="s">
        <v>14</v>
      </c>
      <c r="E12" s="18" t="s">
        <v>17</v>
      </c>
      <c r="F12" s="18" t="s">
        <v>10</v>
      </c>
      <c r="G12" s="18" t="s">
        <v>11</v>
      </c>
      <c r="I12" s="6" t="s">
        <v>7</v>
      </c>
      <c r="J12" s="6">
        <f>COUNTIFS($C$4:$C$15,"pria",$G$4:$G$15,"tepat")/COUNTIF(G$4:G$15,"tepat")</f>
        <v>0.6</v>
      </c>
      <c r="K12" s="6">
        <f>COUNTIFS($C$4:$C$15,"pria",$G$4:$G$15,"terlambat")/COUNTIF(G$4:G$15,"terlambat")</f>
        <v>0.7142857142857143</v>
      </c>
      <c r="L12" s="7"/>
      <c r="N12" s="10" t="s">
        <v>34</v>
      </c>
      <c r="O12" s="31" t="s">
        <v>57</v>
      </c>
    </row>
    <row r="13" spans="1:16" ht="20.100000000000001" customHeight="1" thickBot="1" x14ac:dyDescent="0.4">
      <c r="A13" s="18">
        <v>10</v>
      </c>
      <c r="B13" s="18" t="s">
        <v>12</v>
      </c>
      <c r="C13" s="18" t="s">
        <v>13</v>
      </c>
      <c r="D13" s="18" t="s">
        <v>8</v>
      </c>
      <c r="E13" s="18" t="s">
        <v>17</v>
      </c>
      <c r="F13" s="18" t="s">
        <v>10</v>
      </c>
      <c r="G13" s="18" t="s">
        <v>16</v>
      </c>
      <c r="I13" s="6" t="s">
        <v>13</v>
      </c>
      <c r="J13" s="6">
        <f>COUNTIFS($C$4:$C$15,"wanita",$G$4:$G$15,"tepat")/COUNTIF(G$4:G$15,"tepat")</f>
        <v>0.4</v>
      </c>
      <c r="K13" s="6">
        <f>COUNTIFS($C$4:$C$15,"wanita",$G$4:$G$15,"terlambat")/COUNTIF(G$4:G$15,"terlambat")</f>
        <v>0.2857142857142857</v>
      </c>
      <c r="L13" s="7"/>
      <c r="N13" s="10" t="s">
        <v>35</v>
      </c>
      <c r="O13" s="31" t="s">
        <v>57</v>
      </c>
    </row>
    <row r="14" spans="1:16" ht="20.100000000000001" customHeight="1" thickBot="1" x14ac:dyDescent="0.4">
      <c r="A14" s="18">
        <v>11</v>
      </c>
      <c r="B14" s="18" t="s">
        <v>6</v>
      </c>
      <c r="C14" s="18" t="s">
        <v>7</v>
      </c>
      <c r="D14" s="18" t="s">
        <v>8</v>
      </c>
      <c r="E14" s="18" t="s">
        <v>9</v>
      </c>
      <c r="F14" s="18" t="s">
        <v>10</v>
      </c>
      <c r="G14" s="18" t="s">
        <v>16</v>
      </c>
      <c r="I14" s="5"/>
      <c r="J14" s="5"/>
      <c r="K14" s="5"/>
      <c r="L14" s="8"/>
    </row>
    <row r="15" spans="1:16" ht="20.100000000000001" customHeight="1" thickBot="1" x14ac:dyDescent="0.4">
      <c r="A15" s="18">
        <v>12</v>
      </c>
      <c r="B15" s="18" t="s">
        <v>12</v>
      </c>
      <c r="C15" s="18" t="s">
        <v>13</v>
      </c>
      <c r="D15" s="18" t="s">
        <v>8</v>
      </c>
      <c r="E15" s="18" t="s">
        <v>9</v>
      </c>
      <c r="F15" s="18" t="s">
        <v>10</v>
      </c>
      <c r="G15" s="18" t="s">
        <v>16</v>
      </c>
      <c r="I15" s="4" t="s">
        <v>22</v>
      </c>
      <c r="J15" s="4" t="s">
        <v>16</v>
      </c>
      <c r="K15" s="4" t="s">
        <v>11</v>
      </c>
      <c r="L15" s="7"/>
      <c r="N15" s="25" t="s">
        <v>38</v>
      </c>
      <c r="O15" s="25"/>
    </row>
    <row r="16" spans="1:16" ht="21.75" thickBot="1" x14ac:dyDescent="0.4">
      <c r="I16" s="6" t="s">
        <v>8</v>
      </c>
      <c r="J16" s="6">
        <f>COUNTIFS($D$4:$D$15,"pekalongan",$G$4:$G$15,"tepat")/COUNTIF($G$4:$G$15,"tepat")</f>
        <v>1</v>
      </c>
      <c r="K16" s="6">
        <f>COUNTIFS($D$4:$D$15,$D$4,$G$4:$G$15,"terlambat")/COUNTIF($G$4:$G$15,"terlambat")</f>
        <v>0.7142857142857143</v>
      </c>
      <c r="L16" s="7"/>
      <c r="N16" s="9" t="s">
        <v>37</v>
      </c>
      <c r="O16" s="16">
        <f>COUNTIF($G$4:$G$15,G7)</f>
        <v>7</v>
      </c>
    </row>
    <row r="17" spans="1:18" ht="20.100000000000001" customHeight="1" thickBot="1" x14ac:dyDescent="0.4">
      <c r="B17" s="17" t="s">
        <v>0</v>
      </c>
      <c r="C17" s="17" t="s">
        <v>1</v>
      </c>
      <c r="D17" s="17" t="s">
        <v>2</v>
      </c>
      <c r="E17" s="17" t="s">
        <v>3</v>
      </c>
      <c r="F17" s="17" t="s">
        <v>4</v>
      </c>
      <c r="G17" s="17" t="s">
        <v>5</v>
      </c>
      <c r="I17" s="6" t="s">
        <v>14</v>
      </c>
      <c r="J17" s="6">
        <f>COUNTIFS($D$4:$D$15,$D$7,$G$4:$G$15,"tepat")/COUNTIF($G$4:$G$15,"tepat")</f>
        <v>0</v>
      </c>
      <c r="K17" s="6">
        <f>COUNTIFS($D$4:$D$15,$D$7,$G$4:$G$15,"terlambat")/COUNTIF($G$4:$G$15,"terlambat")</f>
        <v>0.2857142857142857</v>
      </c>
      <c r="L17" s="7"/>
      <c r="N17" s="16" t="s">
        <v>36</v>
      </c>
      <c r="O17" s="16">
        <f>COUNTIF($G$4:$G$15,G8)</f>
        <v>5</v>
      </c>
    </row>
    <row r="18" spans="1:18" ht="20.100000000000001" customHeight="1" thickBot="1" x14ac:dyDescent="0.4">
      <c r="B18" s="20" t="s">
        <v>6</v>
      </c>
      <c r="C18" s="20" t="s">
        <v>7</v>
      </c>
      <c r="D18" s="20" t="s">
        <v>8</v>
      </c>
      <c r="E18" s="20" t="s">
        <v>9</v>
      </c>
      <c r="F18" s="20" t="s">
        <v>10</v>
      </c>
      <c r="G18" s="27" t="s">
        <v>57</v>
      </c>
      <c r="I18" s="5"/>
      <c r="J18" s="5"/>
      <c r="K18" s="5"/>
      <c r="L18" s="8"/>
      <c r="O18" s="29"/>
    </row>
    <row r="19" spans="1:18" ht="20.100000000000001" customHeight="1" thickBot="1" x14ac:dyDescent="0.4">
      <c r="B19" s="20" t="s">
        <v>12</v>
      </c>
      <c r="C19" s="20" t="s">
        <v>13</v>
      </c>
      <c r="D19" s="20" t="s">
        <v>14</v>
      </c>
      <c r="E19" s="20" t="s">
        <v>9</v>
      </c>
      <c r="F19" s="20" t="s">
        <v>10</v>
      </c>
      <c r="G19" s="27" t="s">
        <v>57</v>
      </c>
      <c r="I19" s="4" t="s">
        <v>23</v>
      </c>
      <c r="J19" s="4" t="s">
        <v>16</v>
      </c>
      <c r="K19" s="4" t="s">
        <v>11</v>
      </c>
      <c r="L19" s="7"/>
      <c r="N19" s="13" t="s">
        <v>64</v>
      </c>
      <c r="O19" s="30"/>
      <c r="P19" s="28"/>
      <c r="Q19" s="28"/>
      <c r="R19" s="28"/>
    </row>
    <row r="20" spans="1:18" ht="20.100000000000001" customHeight="1" thickBot="1" x14ac:dyDescent="0.4">
      <c r="B20" s="20" t="s">
        <v>18</v>
      </c>
      <c r="C20" s="20" t="s">
        <v>7</v>
      </c>
      <c r="D20" s="20" t="s">
        <v>8</v>
      </c>
      <c r="E20" s="20" t="s">
        <v>9</v>
      </c>
      <c r="F20" s="20" t="s">
        <v>10</v>
      </c>
      <c r="G20" s="27" t="s">
        <v>57</v>
      </c>
      <c r="I20" s="6" t="s">
        <v>9</v>
      </c>
      <c r="J20" s="6">
        <f>COUNTIFS($E$4:$E$15,$E$4,$G$4:$G$15,"tepat")/COUNTIF($G$4:$G$15,"tepat")</f>
        <v>0.8</v>
      </c>
      <c r="K20" s="6">
        <f>COUNTIFS($E$4:$E$15,$E$6,$G$4:$G$15,"terlambat")/COUNTIF($G$4:$G$15,"terlambat")</f>
        <v>0.5714285714285714</v>
      </c>
      <c r="L20" s="7"/>
      <c r="N20" s="28"/>
      <c r="O20" s="30"/>
      <c r="P20" s="28"/>
      <c r="Q20" s="28"/>
      <c r="R20" s="28"/>
    </row>
    <row r="21" spans="1:18" ht="27.75" customHeight="1" thickBot="1" x14ac:dyDescent="0.4">
      <c r="I21" s="6" t="s">
        <v>17</v>
      </c>
      <c r="J21" s="6">
        <f>COUNTIFS($E$4:$E$15,$E$9,$G$4:$G$15,"tepat")/COUNTIF($G$4:$G$15,"tepat")</f>
        <v>0.2</v>
      </c>
      <c r="K21" s="6">
        <f>COUNTIFS($E$4:$E$15,$E$9,$G$4:$G$15,"terlambat")/COUNTIF($G$4:$G$15,"terlambat")</f>
        <v>0.42857142857142855</v>
      </c>
      <c r="L21" s="7"/>
      <c r="N21" s="28"/>
      <c r="O21" s="30"/>
      <c r="P21" s="28"/>
      <c r="Q21" s="28"/>
      <c r="R21" s="28"/>
    </row>
    <row r="22" spans="1:18" ht="24" thickBot="1" x14ac:dyDescent="0.4">
      <c r="B22" s="35" t="s">
        <v>69</v>
      </c>
      <c r="C22" s="15"/>
      <c r="D22" s="15"/>
      <c r="E22" s="15"/>
      <c r="F22" s="15"/>
      <c r="G22" s="15"/>
      <c r="I22" s="5"/>
      <c r="J22" s="5"/>
      <c r="K22" s="5"/>
      <c r="L22" s="8"/>
      <c r="N22" s="28"/>
      <c r="O22" s="30"/>
      <c r="P22" s="28"/>
      <c r="Q22" s="28"/>
      <c r="R22" s="28"/>
    </row>
    <row r="23" spans="1:18" ht="21.75" thickBot="1" x14ac:dyDescent="0.4">
      <c r="A23" s="15"/>
      <c r="B23" s="15" t="s">
        <v>70</v>
      </c>
      <c r="C23" s="15"/>
      <c r="D23" s="15"/>
      <c r="E23" s="15"/>
      <c r="F23" s="15"/>
      <c r="G23" s="15"/>
      <c r="I23" s="4" t="s">
        <v>24</v>
      </c>
      <c r="J23" s="4" t="s">
        <v>16</v>
      </c>
      <c r="K23" s="4" t="s">
        <v>11</v>
      </c>
      <c r="L23" s="7"/>
      <c r="N23" s="13" t="s">
        <v>63</v>
      </c>
      <c r="O23" s="32">
        <f>($O$8+$P$9)/(SUM($O$8:$P$9))</f>
        <v>1</v>
      </c>
      <c r="P23" s="28"/>
      <c r="Q23" s="28"/>
      <c r="R23" s="28"/>
    </row>
    <row r="24" spans="1:18" ht="21.75" thickBot="1" x14ac:dyDescent="0.4">
      <c r="A24" s="15"/>
      <c r="C24" s="15"/>
      <c r="D24" s="15"/>
      <c r="E24" s="15"/>
      <c r="F24" s="15"/>
      <c r="G24" s="15"/>
      <c r="I24" s="6" t="s">
        <v>15</v>
      </c>
      <c r="J24" s="6">
        <f>COUNTIFS($F$4:$F$15,$F$8,$G$4:$G$15,"tepat")/COUNTIF($G$4:$G$15,"tepat")</f>
        <v>0.4</v>
      </c>
      <c r="K24" s="6">
        <f>COUNTIFS($F$4:$F$15,$F$8,$G$4:$G$15,"terlambat")/COUNTIF($G$4:$G$15,"terlambat")</f>
        <v>0</v>
      </c>
      <c r="L24" s="7"/>
      <c r="N24" s="28"/>
      <c r="O24" s="30"/>
      <c r="P24" s="28"/>
      <c r="Q24" s="28"/>
      <c r="R24" s="28"/>
    </row>
    <row r="25" spans="1:18" ht="21.75" thickBot="1" x14ac:dyDescent="0.4">
      <c r="A25" s="15"/>
      <c r="B25" s="15"/>
      <c r="C25" s="15"/>
      <c r="D25" s="15"/>
      <c r="E25" s="15"/>
      <c r="F25" s="15"/>
      <c r="G25" s="15"/>
      <c r="I25" s="6" t="s">
        <v>10</v>
      </c>
      <c r="J25" s="6">
        <f>COUNTIFS($F$4:$F$15,$F$7,$G$4:$G$15,"tepat")/COUNTIF($G$4:$G$15,"tepat")</f>
        <v>0.6</v>
      </c>
      <c r="K25" s="6">
        <f>COUNTIFS($F$4:$F$15,$F$10,$G$4:$G$15,"terlambat")/COUNTIF($G$4:$G$15,"terlambat")</f>
        <v>1</v>
      </c>
      <c r="L25" s="7"/>
      <c r="N25" s="28"/>
      <c r="O25" s="30"/>
      <c r="P25" s="28"/>
      <c r="Q25" s="28"/>
      <c r="R25" s="28"/>
    </row>
    <row r="26" spans="1:18" ht="21" x14ac:dyDescent="0.35">
      <c r="A26" s="15"/>
      <c r="B26" s="15"/>
      <c r="C26" s="15"/>
      <c r="D26" s="15"/>
      <c r="E26" s="15"/>
      <c r="F26" s="15"/>
      <c r="G26" s="15"/>
      <c r="N26" s="28"/>
      <c r="O26" s="30"/>
      <c r="P26" s="28"/>
      <c r="Q26" s="28"/>
      <c r="R26" s="28"/>
    </row>
    <row r="27" spans="1:18" ht="21" x14ac:dyDescent="0.35">
      <c r="A27" s="15"/>
      <c r="B27" s="15"/>
      <c r="C27" s="15"/>
      <c r="D27" s="15"/>
      <c r="E27" s="15"/>
      <c r="F27" s="15"/>
      <c r="G27" s="15"/>
      <c r="N27" s="13" t="s">
        <v>65</v>
      </c>
      <c r="O27" s="32">
        <f>$O8/(SUM($O8:$P8))</f>
        <v>1</v>
      </c>
      <c r="P27" s="28"/>
      <c r="Q27" s="28"/>
      <c r="R27" s="28"/>
    </row>
    <row r="28" spans="1:18" ht="21" x14ac:dyDescent="0.35">
      <c r="A28" s="15"/>
      <c r="B28" s="15"/>
      <c r="C28" s="15"/>
      <c r="D28" s="15"/>
      <c r="E28" s="15"/>
      <c r="F28" s="15"/>
      <c r="G28" s="15"/>
      <c r="N28" s="28"/>
      <c r="O28" s="30"/>
      <c r="P28" s="28"/>
      <c r="Q28" s="28"/>
      <c r="R28" s="28"/>
    </row>
    <row r="29" spans="1:18" ht="21" x14ac:dyDescent="0.35">
      <c r="C29" s="15"/>
      <c r="D29" s="15"/>
      <c r="E29" s="15"/>
      <c r="F29" s="15"/>
      <c r="G29" s="15"/>
      <c r="N29" s="28"/>
      <c r="O29" s="30"/>
      <c r="P29" s="28"/>
      <c r="Q29" s="28"/>
      <c r="R29" s="28"/>
    </row>
    <row r="30" spans="1:18" ht="21" x14ac:dyDescent="0.35">
      <c r="C30" s="15"/>
      <c r="D30" s="15"/>
      <c r="E30" s="15"/>
      <c r="F30" s="15"/>
      <c r="G30" s="15"/>
      <c r="N30" s="28"/>
      <c r="O30" s="30"/>
      <c r="P30" s="28"/>
      <c r="Q30" s="28"/>
      <c r="R30" s="28"/>
    </row>
    <row r="31" spans="1:18" ht="21" x14ac:dyDescent="0.35">
      <c r="A31" s="15"/>
      <c r="B31" s="15"/>
      <c r="C31" s="15"/>
      <c r="D31" s="15"/>
      <c r="E31" s="15"/>
      <c r="F31" s="15"/>
      <c r="G31" s="15"/>
      <c r="N31" s="28"/>
      <c r="O31" s="30"/>
      <c r="P31" s="28"/>
      <c r="Q31" s="28"/>
      <c r="R31" s="28"/>
    </row>
    <row r="32" spans="1:18" ht="21" x14ac:dyDescent="0.35">
      <c r="A32" s="15"/>
      <c r="B32" s="15"/>
      <c r="C32" s="15"/>
      <c r="D32" s="15"/>
      <c r="E32" s="15"/>
      <c r="F32" s="15"/>
      <c r="G32" s="15"/>
      <c r="N32" s="13" t="s">
        <v>67</v>
      </c>
      <c r="O32" s="32">
        <f>$O$8/(SUM($O$8:$O$9))</f>
        <v>1</v>
      </c>
      <c r="P32" s="28"/>
      <c r="Q32" s="28"/>
      <c r="R32" s="28"/>
    </row>
    <row r="33" spans="1:18" ht="21" x14ac:dyDescent="0.35">
      <c r="A33" s="15"/>
      <c r="B33" s="15"/>
      <c r="C33" s="15"/>
      <c r="D33" s="15"/>
      <c r="E33" s="15"/>
      <c r="F33" s="15"/>
      <c r="G33" s="15"/>
      <c r="N33" s="13" t="s">
        <v>66</v>
      </c>
      <c r="O33" s="13"/>
      <c r="P33" s="28"/>
      <c r="Q33" s="28"/>
      <c r="R33" s="28"/>
    </row>
    <row r="34" spans="1:18" ht="21" x14ac:dyDescent="0.35">
      <c r="A34" s="15"/>
      <c r="B34" s="15"/>
      <c r="C34" s="15"/>
      <c r="D34" s="15"/>
      <c r="E34" s="15"/>
      <c r="F34" s="15"/>
      <c r="G34" s="15"/>
      <c r="I34" s="19" t="s">
        <v>41</v>
      </c>
      <c r="J34" s="15"/>
      <c r="K34" s="15"/>
      <c r="L34" s="15"/>
      <c r="N34" s="28"/>
      <c r="O34" s="28"/>
      <c r="P34" s="28"/>
      <c r="Q34" s="28"/>
      <c r="R34" s="28"/>
    </row>
    <row r="35" spans="1:18" ht="21" x14ac:dyDescent="0.35">
      <c r="A35" s="15"/>
      <c r="B35" s="15"/>
      <c r="C35" s="15"/>
      <c r="D35" s="15"/>
      <c r="E35" s="15"/>
      <c r="F35" s="15"/>
      <c r="G35" s="15"/>
      <c r="I35" s="15" t="s">
        <v>42</v>
      </c>
      <c r="J35" s="15"/>
      <c r="K35" s="15"/>
      <c r="L35" s="15"/>
      <c r="N35" s="13" t="s">
        <v>68</v>
      </c>
      <c r="O35" s="28"/>
      <c r="P35" s="28"/>
      <c r="Q35" s="28"/>
      <c r="R35" s="28"/>
    </row>
    <row r="36" spans="1:18" ht="21" x14ac:dyDescent="0.35">
      <c r="A36" s="15"/>
      <c r="B36" s="15"/>
      <c r="C36" s="15"/>
      <c r="D36" s="15"/>
      <c r="E36" s="15"/>
      <c r="F36" s="15"/>
      <c r="G36" s="15"/>
      <c r="I36" s="15">
        <f>$J$8*$J$12*$J$16*$J$20*$J$25*$J$4</f>
        <v>2.4E-2</v>
      </c>
      <c r="J36" s="15"/>
      <c r="K36" s="15"/>
      <c r="L36" s="15"/>
      <c r="N36" s="33" t="s">
        <v>33</v>
      </c>
      <c r="O36" s="34">
        <f>O23</f>
        <v>1</v>
      </c>
      <c r="P36" s="28"/>
      <c r="Q36" s="28"/>
      <c r="R36" s="28"/>
    </row>
    <row r="37" spans="1:18" ht="21" x14ac:dyDescent="0.35">
      <c r="A37" s="15"/>
      <c r="B37" s="15"/>
      <c r="C37" s="15"/>
      <c r="D37" s="15"/>
      <c r="E37" s="15"/>
      <c r="F37" s="15"/>
      <c r="G37" s="15"/>
      <c r="I37" s="19" t="s">
        <v>43</v>
      </c>
      <c r="J37" s="15"/>
      <c r="K37" s="15"/>
      <c r="L37" s="15"/>
      <c r="N37" s="33" t="s">
        <v>34</v>
      </c>
      <c r="O37" s="34">
        <f>O27</f>
        <v>1</v>
      </c>
      <c r="P37" s="28"/>
      <c r="Q37" s="28"/>
      <c r="R37" s="28"/>
    </row>
    <row r="38" spans="1:18" ht="21" x14ac:dyDescent="0.35">
      <c r="A38" s="15"/>
      <c r="E38" s="15"/>
      <c r="F38" s="15"/>
      <c r="G38" s="15"/>
      <c r="I38" s="15" t="s">
        <v>44</v>
      </c>
      <c r="J38" s="15"/>
      <c r="K38" s="15"/>
      <c r="L38" s="15"/>
      <c r="N38" s="33" t="s">
        <v>35</v>
      </c>
      <c r="O38" s="34">
        <f>O32</f>
        <v>1</v>
      </c>
      <c r="P38" s="28"/>
      <c r="Q38" s="28"/>
      <c r="R38" s="28"/>
    </row>
    <row r="39" spans="1:18" ht="21" x14ac:dyDescent="0.35">
      <c r="A39" s="15"/>
      <c r="E39" s="15"/>
      <c r="F39" s="15"/>
      <c r="G39" s="15"/>
      <c r="I39" s="13">
        <f>$K$8*$K$12*$K$16*$K$20*$K$25*$K$4</f>
        <v>9.7181729834791064E-2</v>
      </c>
      <c r="J39" s="15"/>
      <c r="K39" s="15"/>
      <c r="L39" s="15"/>
      <c r="N39" s="28"/>
      <c r="O39" s="28"/>
      <c r="P39" s="28"/>
      <c r="Q39" s="28"/>
      <c r="R39" s="28"/>
    </row>
    <row r="40" spans="1:18" ht="21" x14ac:dyDescent="0.35">
      <c r="A40" s="15"/>
      <c r="E40" s="15"/>
      <c r="F40" s="15"/>
      <c r="G40" s="15"/>
      <c r="I40" s="21" t="s">
        <v>45</v>
      </c>
      <c r="J40" s="15"/>
      <c r="K40" s="15"/>
      <c r="L40" s="15"/>
      <c r="N40" s="28"/>
      <c r="O40" s="28"/>
      <c r="P40" s="28"/>
      <c r="Q40" s="28"/>
      <c r="R40" s="28"/>
    </row>
    <row r="41" spans="1:18" ht="21" x14ac:dyDescent="0.35">
      <c r="A41" s="15"/>
      <c r="E41" s="15"/>
      <c r="F41" s="15"/>
      <c r="G41" s="15"/>
      <c r="I41" s="22"/>
      <c r="J41" s="22"/>
      <c r="K41" s="15"/>
      <c r="L41" s="15"/>
      <c r="N41" s="28"/>
      <c r="O41" s="28"/>
      <c r="P41" s="28"/>
      <c r="Q41" s="28"/>
      <c r="R41" s="28"/>
    </row>
    <row r="42" spans="1:18" ht="21" x14ac:dyDescent="0.35">
      <c r="A42" s="15"/>
      <c r="E42" s="15"/>
      <c r="F42" s="15"/>
      <c r="G42" s="15"/>
      <c r="I42" s="19" t="s">
        <v>46</v>
      </c>
      <c r="J42" s="15"/>
      <c r="K42" s="15"/>
      <c r="L42" s="15"/>
      <c r="N42" s="28"/>
      <c r="O42" s="28"/>
      <c r="P42" s="28"/>
      <c r="Q42" s="28"/>
      <c r="R42" s="28"/>
    </row>
    <row r="43" spans="1:18" ht="21" x14ac:dyDescent="0.35">
      <c r="A43" s="15"/>
      <c r="E43" s="15"/>
      <c r="F43" s="15"/>
      <c r="G43" s="15"/>
      <c r="I43" s="15" t="s">
        <v>47</v>
      </c>
      <c r="J43" s="15"/>
      <c r="K43" s="15"/>
      <c r="L43" s="15"/>
      <c r="N43" s="28"/>
      <c r="O43" s="28"/>
      <c r="P43" s="28"/>
      <c r="Q43" s="28"/>
      <c r="R43" s="28"/>
    </row>
    <row r="44" spans="1:18" ht="21" x14ac:dyDescent="0.35">
      <c r="A44" s="15"/>
      <c r="E44" s="15"/>
      <c r="F44" s="15"/>
      <c r="G44" s="15"/>
      <c r="I44" s="15">
        <f>$J$7*$J$13*$J$17*$J$20*$J$25*$J$4</f>
        <v>0</v>
      </c>
      <c r="J44" s="23" t="s">
        <v>53</v>
      </c>
      <c r="K44" s="15">
        <f>($J$7+1)*($J$13+1)*($J$17+1)*($J$20+1)*($J$25+1)*$J$4</f>
        <v>3.0240000000000005</v>
      </c>
      <c r="L44" s="15"/>
      <c r="N44" s="28"/>
      <c r="O44" s="28"/>
      <c r="P44" s="28"/>
      <c r="Q44" s="28"/>
      <c r="R44" s="28"/>
    </row>
    <row r="45" spans="1:18" ht="21" x14ac:dyDescent="0.35">
      <c r="A45" s="15"/>
      <c r="E45" s="15"/>
      <c r="F45" s="15"/>
      <c r="G45" s="15"/>
      <c r="I45" s="19" t="s">
        <v>48</v>
      </c>
      <c r="J45" s="15"/>
      <c r="K45" s="15"/>
      <c r="L45" s="15"/>
      <c r="N45" s="28"/>
      <c r="O45" s="28"/>
      <c r="P45" s="28"/>
      <c r="Q45" s="28"/>
      <c r="R45" s="28"/>
    </row>
    <row r="46" spans="1:18" ht="21" x14ac:dyDescent="0.35">
      <c r="A46" s="15"/>
      <c r="B46" s="15"/>
      <c r="C46" s="15"/>
      <c r="D46" s="15"/>
      <c r="E46" s="15"/>
      <c r="F46" s="15"/>
      <c r="G46" s="15"/>
      <c r="I46" s="15" t="s">
        <v>49</v>
      </c>
      <c r="J46" s="15"/>
      <c r="K46" s="15"/>
      <c r="L46" s="15"/>
      <c r="N46" s="28"/>
      <c r="O46" s="28"/>
      <c r="P46" s="28"/>
      <c r="Q46" s="28"/>
      <c r="R46" s="28"/>
    </row>
    <row r="47" spans="1:18" ht="21" x14ac:dyDescent="0.35">
      <c r="A47" s="15"/>
      <c r="B47" s="35" t="s">
        <v>69</v>
      </c>
      <c r="C47" s="15"/>
      <c r="D47" s="15"/>
      <c r="E47" s="15"/>
      <c r="F47" s="15"/>
      <c r="G47" s="15"/>
      <c r="I47" s="15">
        <f>$K$7*$K$13*$K$17*$K$20*$K$25*$K$4</f>
        <v>1.1661807580174925E-2</v>
      </c>
      <c r="J47" s="23" t="s">
        <v>53</v>
      </c>
      <c r="K47" s="15">
        <f>($K$7+1)*($K$13+1)*($K$17+1)*($K$20+1)*($K$25+1)*$K$4</f>
        <v>4.3294460641399404</v>
      </c>
      <c r="L47" s="15"/>
      <c r="N47" s="28"/>
      <c r="O47" s="28"/>
      <c r="P47" s="28"/>
      <c r="Q47" s="28"/>
      <c r="R47" s="28"/>
    </row>
    <row r="48" spans="1:18" ht="21" x14ac:dyDescent="0.35">
      <c r="A48" s="15"/>
      <c r="B48" s="15" t="s">
        <v>70</v>
      </c>
      <c r="C48" s="15"/>
      <c r="D48" s="15"/>
      <c r="E48" s="15"/>
      <c r="F48" s="15"/>
      <c r="G48" s="15"/>
      <c r="I48" s="21" t="s">
        <v>54</v>
      </c>
      <c r="J48" s="15"/>
      <c r="K48" s="15"/>
      <c r="L48" s="15"/>
      <c r="N48" s="28"/>
      <c r="O48" s="28"/>
      <c r="P48" s="28"/>
      <c r="Q48" s="28"/>
      <c r="R48" s="28"/>
    </row>
    <row r="49" spans="1:18" ht="21" x14ac:dyDescent="0.35">
      <c r="A49" s="15"/>
      <c r="B49" s="15"/>
      <c r="C49" s="15"/>
      <c r="D49" s="15"/>
      <c r="E49" s="15"/>
      <c r="F49" s="15"/>
      <c r="G49" s="15"/>
      <c r="I49" s="22"/>
      <c r="J49" s="22"/>
      <c r="K49" s="15"/>
      <c r="L49" s="15"/>
      <c r="N49" s="28"/>
      <c r="O49" s="28"/>
      <c r="P49" s="28"/>
      <c r="Q49" s="28"/>
      <c r="R49" s="28"/>
    </row>
    <row r="50" spans="1:18" ht="21" x14ac:dyDescent="0.35">
      <c r="A50" s="15"/>
      <c r="B50" s="15"/>
      <c r="C50" s="15"/>
      <c r="D50" s="15"/>
      <c r="E50" s="15"/>
      <c r="F50" s="15"/>
      <c r="G50" s="15"/>
      <c r="I50" s="19" t="s">
        <v>50</v>
      </c>
      <c r="J50" s="15"/>
      <c r="K50" s="15"/>
      <c r="L50" s="15"/>
      <c r="N50" s="28"/>
      <c r="O50" s="28"/>
      <c r="P50" s="28"/>
      <c r="Q50" s="28"/>
      <c r="R50" s="28"/>
    </row>
    <row r="51" spans="1:18" ht="21" x14ac:dyDescent="0.35">
      <c r="A51" s="15"/>
      <c r="B51" s="15"/>
      <c r="C51" s="15"/>
      <c r="D51" s="15"/>
      <c r="E51" s="15"/>
      <c r="F51" s="15"/>
      <c r="G51" s="15"/>
      <c r="I51" s="15" t="s">
        <v>51</v>
      </c>
      <c r="J51" s="15"/>
      <c r="K51" s="15"/>
      <c r="L51" s="15"/>
      <c r="N51" s="28"/>
      <c r="O51" s="28"/>
      <c r="P51" s="28"/>
      <c r="Q51" s="28"/>
      <c r="R51" s="28"/>
    </row>
    <row r="52" spans="1:18" ht="21" x14ac:dyDescent="0.35">
      <c r="A52" s="15"/>
      <c r="B52" s="15"/>
      <c r="C52" s="15"/>
      <c r="D52" s="15"/>
      <c r="E52" s="15"/>
      <c r="F52" s="15"/>
      <c r="G52" s="15"/>
      <c r="I52" s="15">
        <f>$J$9*$J$12*$J$16*$J$20*$J$25*$J$4</f>
        <v>0</v>
      </c>
      <c r="J52" s="23" t="s">
        <v>53</v>
      </c>
      <c r="K52" s="15">
        <f>($J$9+1)*($J$12+1)*($J$16+1)*($J$20+1)*($J$25+1)*($J$4)</f>
        <v>3.8400000000000007</v>
      </c>
      <c r="L52" s="15"/>
      <c r="N52" s="28"/>
      <c r="O52" s="28"/>
      <c r="P52" s="28"/>
      <c r="Q52" s="28"/>
      <c r="R52" s="28"/>
    </row>
    <row r="53" spans="1:18" ht="21" x14ac:dyDescent="0.35">
      <c r="A53" s="15"/>
      <c r="B53" s="15"/>
      <c r="C53" s="15"/>
      <c r="D53" s="15"/>
      <c r="E53" s="15"/>
      <c r="F53" s="15"/>
      <c r="G53" s="15"/>
      <c r="I53" s="19" t="s">
        <v>52</v>
      </c>
      <c r="J53" s="15"/>
      <c r="K53" s="15"/>
      <c r="L53" s="15"/>
      <c r="N53" s="28"/>
      <c r="O53" s="28"/>
      <c r="P53" s="28"/>
      <c r="Q53" s="28"/>
      <c r="R53" s="28"/>
    </row>
    <row r="54" spans="1:18" ht="21" x14ac:dyDescent="0.35">
      <c r="A54" s="15"/>
      <c r="B54" s="15"/>
      <c r="C54" s="15"/>
      <c r="D54" s="15"/>
      <c r="E54" s="15"/>
      <c r="F54" s="15"/>
      <c r="G54" s="15"/>
      <c r="I54" s="15" t="s">
        <v>56</v>
      </c>
      <c r="J54" s="15"/>
      <c r="K54" s="15"/>
      <c r="L54" s="15"/>
      <c r="N54" s="28"/>
      <c r="O54" s="28"/>
      <c r="P54" s="28"/>
      <c r="Q54" s="28"/>
      <c r="R54" s="28"/>
    </row>
    <row r="55" spans="1:18" ht="21" x14ac:dyDescent="0.35">
      <c r="A55" s="15"/>
      <c r="B55" s="15"/>
      <c r="C55" s="15"/>
      <c r="D55" s="15"/>
      <c r="E55" s="15"/>
      <c r="F55" s="15"/>
      <c r="G55" s="15"/>
      <c r="I55" s="13">
        <f>$K$9*$K$12*$K$16*$K$20*$K$25*$K$4</f>
        <v>0</v>
      </c>
      <c r="J55" s="23" t="s">
        <v>53</v>
      </c>
      <c r="K55" s="15">
        <f>($K$9+1)*($K$12+1)*($K$16+1)*($K$20+1)*($K$25+1)*($K$4)</f>
        <v>5.387755102040817</v>
      </c>
      <c r="L55" s="15"/>
      <c r="N55" s="28"/>
      <c r="O55" s="28"/>
      <c r="P55" s="28"/>
      <c r="Q55" s="28"/>
      <c r="R55" s="28"/>
    </row>
    <row r="56" spans="1:18" ht="21" x14ac:dyDescent="0.35">
      <c r="A56" s="15"/>
      <c r="B56" s="15"/>
      <c r="C56" s="15"/>
      <c r="D56" s="15"/>
      <c r="E56" s="15"/>
      <c r="F56" s="15"/>
      <c r="G56" s="15"/>
      <c r="I56" s="21" t="s">
        <v>55</v>
      </c>
      <c r="J56" s="15"/>
      <c r="K56" s="15"/>
      <c r="L56" s="15"/>
      <c r="N56" s="28"/>
      <c r="O56" s="28"/>
      <c r="P56" s="28"/>
      <c r="Q56" s="28"/>
      <c r="R56" s="28"/>
    </row>
    <row r="57" spans="1:18" ht="21" x14ac:dyDescent="0.35">
      <c r="A57" s="15"/>
      <c r="B57" s="15"/>
      <c r="C57" s="15"/>
      <c r="D57" s="15"/>
      <c r="E57" s="15"/>
      <c r="F57" s="15"/>
      <c r="G57" s="15"/>
      <c r="I57" s="22"/>
      <c r="J57" s="22"/>
      <c r="K57" s="15"/>
      <c r="L57" s="15"/>
      <c r="N57" s="28"/>
      <c r="O57" s="28"/>
      <c r="P57" s="28"/>
      <c r="Q57" s="28"/>
      <c r="R57" s="28"/>
    </row>
    <row r="58" spans="1:18" ht="21" x14ac:dyDescent="0.35">
      <c r="A58" s="15"/>
      <c r="B58" s="15"/>
      <c r="C58" s="15"/>
      <c r="D58" s="15"/>
      <c r="E58" s="15"/>
      <c r="F58" s="15"/>
      <c r="G58" s="15"/>
      <c r="I58" s="15"/>
      <c r="J58" s="15"/>
      <c r="K58" s="15"/>
      <c r="L58" s="15"/>
      <c r="N58" s="28"/>
      <c r="O58" s="28"/>
      <c r="P58" s="28"/>
      <c r="Q58" s="28"/>
      <c r="R58" s="28"/>
    </row>
    <row r="59" spans="1:18" ht="21" x14ac:dyDescent="0.35">
      <c r="A59" s="15"/>
      <c r="B59" s="15"/>
      <c r="C59" s="15"/>
      <c r="D59" s="15"/>
      <c r="E59" s="15"/>
      <c r="F59" s="15"/>
      <c r="G59" s="15"/>
      <c r="I59" s="15"/>
      <c r="J59" s="15"/>
      <c r="K59" s="15"/>
      <c r="L59" s="15"/>
      <c r="N59" s="28"/>
      <c r="O59" s="28"/>
      <c r="P59" s="28"/>
      <c r="Q59" s="28"/>
      <c r="R59" s="28"/>
    </row>
    <row r="60" spans="1:18" ht="21" x14ac:dyDescent="0.35">
      <c r="A60" s="15"/>
      <c r="B60" s="15"/>
      <c r="C60" s="15"/>
      <c r="D60" s="15"/>
      <c r="E60" s="15"/>
      <c r="F60" s="15"/>
      <c r="G60" s="15"/>
      <c r="I60" s="15"/>
      <c r="J60" s="15"/>
      <c r="K60" s="15"/>
      <c r="L60" s="15"/>
      <c r="N60" s="28"/>
      <c r="O60" s="28"/>
      <c r="P60" s="28"/>
      <c r="Q60" s="28"/>
      <c r="R60" s="28"/>
    </row>
    <row r="61" spans="1:18" ht="21" x14ac:dyDescent="0.35">
      <c r="B61" s="35" t="s">
        <v>69</v>
      </c>
      <c r="I61" s="15"/>
      <c r="J61" s="15"/>
      <c r="K61" s="15"/>
      <c r="L61" s="15"/>
      <c r="N61" s="28"/>
      <c r="O61" s="28"/>
      <c r="P61" s="28"/>
      <c r="Q61" s="28"/>
      <c r="R61" s="28"/>
    </row>
    <row r="62" spans="1:18" ht="21" x14ac:dyDescent="0.35">
      <c r="B62" s="15" t="s">
        <v>70</v>
      </c>
      <c r="I62" s="15"/>
      <c r="J62" s="15"/>
      <c r="K62" s="15"/>
      <c r="L62" s="15"/>
      <c r="N62" s="28"/>
      <c r="O62" s="28"/>
      <c r="P62" s="28"/>
      <c r="Q62" s="28"/>
      <c r="R62" s="28"/>
    </row>
    <row r="63" spans="1:18" ht="21" x14ac:dyDescent="0.35">
      <c r="A63" s="36"/>
      <c r="B63" s="36"/>
      <c r="C63" s="36"/>
      <c r="D63" s="36"/>
      <c r="E63" s="36"/>
      <c r="F63" s="36"/>
      <c r="G63" s="36"/>
      <c r="H63" s="36"/>
      <c r="I63" s="15"/>
      <c r="J63" s="15"/>
      <c r="K63" s="15"/>
      <c r="L63" s="15"/>
      <c r="N63" s="28"/>
      <c r="O63" s="28"/>
      <c r="P63" s="28"/>
      <c r="Q63" s="28"/>
      <c r="R63" s="28"/>
    </row>
    <row r="64" spans="1:18" ht="21" x14ac:dyDescent="0.35">
      <c r="A64" s="36"/>
      <c r="B64" s="36"/>
      <c r="C64" s="36"/>
      <c r="D64" s="36"/>
      <c r="E64" s="36"/>
      <c r="F64" s="36"/>
      <c r="G64" s="36"/>
      <c r="H64" s="36"/>
      <c r="I64" s="15"/>
      <c r="J64" s="15"/>
      <c r="K64" s="15"/>
      <c r="L64" s="15"/>
    </row>
    <row r="65" spans="1:12" ht="21" x14ac:dyDescent="0.35">
      <c r="A65" s="36"/>
      <c r="B65" s="36"/>
      <c r="C65" s="36"/>
      <c r="D65" s="36"/>
      <c r="E65" s="36"/>
      <c r="F65" s="36"/>
      <c r="G65" s="36"/>
      <c r="H65" s="36"/>
      <c r="I65" s="15"/>
      <c r="J65" s="15"/>
      <c r="K65" s="15"/>
      <c r="L65" s="15"/>
    </row>
    <row r="66" spans="1:12" ht="21" x14ac:dyDescent="0.35">
      <c r="A66" s="36"/>
      <c r="B66" s="36"/>
      <c r="C66" s="36"/>
      <c r="D66" s="36"/>
      <c r="E66" s="36"/>
      <c r="F66" s="36"/>
      <c r="G66" s="36"/>
      <c r="H66" s="36"/>
      <c r="I66" s="15"/>
      <c r="J66" s="15"/>
      <c r="K66" s="15"/>
      <c r="L66" s="15"/>
    </row>
    <row r="67" spans="1:12" ht="21" x14ac:dyDescent="0.35">
      <c r="A67" s="36"/>
      <c r="B67" s="36"/>
      <c r="C67" s="36"/>
      <c r="D67" s="36"/>
      <c r="E67" s="36"/>
      <c r="F67" s="36"/>
      <c r="G67" s="36"/>
      <c r="H67" s="36"/>
      <c r="I67" s="15"/>
      <c r="J67" s="15"/>
      <c r="K67" s="15"/>
      <c r="L67" s="15"/>
    </row>
    <row r="68" spans="1:12" ht="21" x14ac:dyDescent="0.35">
      <c r="A68" s="36"/>
      <c r="B68" s="36"/>
      <c r="C68" s="36"/>
      <c r="D68" s="36"/>
      <c r="E68" s="36"/>
      <c r="F68" s="36"/>
      <c r="G68" s="36"/>
      <c r="H68" s="36"/>
      <c r="I68" s="15"/>
      <c r="J68" s="15"/>
      <c r="K68" s="15"/>
      <c r="L68" s="15"/>
    </row>
    <row r="69" spans="1:12" ht="21" x14ac:dyDescent="0.35">
      <c r="A69" s="36"/>
      <c r="B69" s="36"/>
      <c r="C69" s="36"/>
      <c r="D69" s="36"/>
      <c r="E69" s="36"/>
      <c r="F69" s="36"/>
      <c r="G69" s="36"/>
      <c r="H69" s="36"/>
      <c r="I69" s="15"/>
      <c r="J69" s="15"/>
      <c r="K69" s="15"/>
      <c r="L69" s="15"/>
    </row>
    <row r="70" spans="1:12" ht="21" x14ac:dyDescent="0.35">
      <c r="A70" s="36"/>
      <c r="B70" s="36"/>
      <c r="C70" s="36"/>
      <c r="D70" s="36"/>
      <c r="E70" s="36"/>
      <c r="F70" s="36"/>
      <c r="G70" s="36"/>
      <c r="H70" s="36"/>
      <c r="I70" s="15" t="s">
        <v>58</v>
      </c>
      <c r="J70" s="15"/>
      <c r="K70" s="15"/>
      <c r="L70" s="15"/>
    </row>
    <row r="71" spans="1:12" ht="21" x14ac:dyDescent="0.35">
      <c r="A71" s="36"/>
      <c r="B71" s="36"/>
      <c r="C71" s="36"/>
      <c r="D71" s="36"/>
      <c r="E71" s="36"/>
      <c r="F71" s="36"/>
      <c r="G71" s="36"/>
      <c r="H71" s="36"/>
      <c r="I71" s="21" t="s">
        <v>59</v>
      </c>
      <c r="J71" s="15"/>
      <c r="K71" s="15"/>
      <c r="L71" s="15"/>
    </row>
    <row r="72" spans="1:12" ht="21" x14ac:dyDescent="0.35">
      <c r="A72" s="36"/>
      <c r="B72" s="36"/>
      <c r="C72" s="36"/>
      <c r="D72" s="36"/>
      <c r="E72" s="36"/>
      <c r="F72" s="36"/>
      <c r="G72" s="36"/>
      <c r="H72" s="36"/>
      <c r="I72" s="15" t="s">
        <v>61</v>
      </c>
      <c r="J72" s="15"/>
      <c r="K72" s="15"/>
      <c r="L72" s="15"/>
    </row>
    <row r="73" spans="1:12" ht="21" x14ac:dyDescent="0.35">
      <c r="A73" s="36"/>
      <c r="B73" s="36"/>
      <c r="C73" s="36"/>
      <c r="D73" s="36"/>
      <c r="E73" s="36"/>
      <c r="F73" s="36"/>
      <c r="G73" s="36"/>
      <c r="H73" s="36"/>
      <c r="I73" s="21" t="s">
        <v>60</v>
      </c>
      <c r="J73" s="15"/>
      <c r="K73" s="15"/>
      <c r="L73" s="15"/>
    </row>
    <row r="74" spans="1:12" ht="21" x14ac:dyDescent="0.35">
      <c r="A74" s="36"/>
      <c r="B74" s="36"/>
      <c r="C74" s="36"/>
      <c r="D74" s="36"/>
      <c r="E74" s="36"/>
      <c r="F74" s="36"/>
      <c r="G74" s="36"/>
      <c r="H74" s="36"/>
      <c r="I74" s="15" t="s">
        <v>62</v>
      </c>
      <c r="J74" s="15"/>
      <c r="K74" s="15"/>
      <c r="L74" s="15"/>
    </row>
    <row r="75" spans="1:12" ht="21" x14ac:dyDescent="0.35">
      <c r="A75" s="36"/>
      <c r="B75" s="36"/>
      <c r="C75" s="36"/>
      <c r="D75" s="36"/>
      <c r="E75" s="36"/>
      <c r="F75" s="36"/>
      <c r="G75" s="36"/>
      <c r="H75" s="36"/>
      <c r="I75" s="15"/>
      <c r="J75" s="15"/>
      <c r="K75" s="15"/>
      <c r="L75" s="15"/>
    </row>
    <row r="76" spans="1:12" ht="21" x14ac:dyDescent="0.35">
      <c r="A76" s="36"/>
      <c r="B76" s="36"/>
      <c r="C76" s="36"/>
      <c r="D76" s="36"/>
      <c r="E76" s="36"/>
      <c r="F76" s="36"/>
      <c r="G76" s="36"/>
      <c r="H76" s="36"/>
      <c r="I76" s="15"/>
      <c r="J76" s="15"/>
      <c r="K76" s="15"/>
      <c r="L76" s="15"/>
    </row>
    <row r="77" spans="1:12" ht="21" x14ac:dyDescent="0.35">
      <c r="A77" s="36"/>
      <c r="B77" s="36"/>
      <c r="C77" s="36"/>
      <c r="D77" s="36"/>
      <c r="E77" s="36"/>
      <c r="F77" s="36"/>
      <c r="G77" s="36"/>
      <c r="H77" s="36"/>
      <c r="I77" s="15"/>
      <c r="J77" s="15"/>
      <c r="K77" s="15"/>
      <c r="L77" s="15"/>
    </row>
    <row r="78" spans="1:12" ht="21" x14ac:dyDescent="0.35">
      <c r="A78" s="36"/>
      <c r="B78" s="36"/>
      <c r="C78" s="36"/>
      <c r="D78" s="36"/>
      <c r="E78" s="36"/>
      <c r="F78" s="36"/>
      <c r="G78" s="36"/>
      <c r="H78" s="36"/>
      <c r="I78" s="15"/>
      <c r="J78" s="15"/>
      <c r="K78" s="15"/>
      <c r="L78" s="15"/>
    </row>
    <row r="79" spans="1:12" ht="21" x14ac:dyDescent="0.35">
      <c r="A79" s="36"/>
      <c r="B79" s="36"/>
      <c r="C79" s="36"/>
      <c r="D79" s="36"/>
      <c r="E79" s="36"/>
      <c r="F79" s="36"/>
      <c r="G79" s="36"/>
      <c r="H79" s="36"/>
      <c r="I79" s="15"/>
      <c r="J79" s="15"/>
      <c r="K79" s="15"/>
      <c r="L79" s="15"/>
    </row>
    <row r="80" spans="1:12" ht="21" x14ac:dyDescent="0.35">
      <c r="A80" s="36"/>
      <c r="B80" s="36"/>
      <c r="C80" s="36"/>
      <c r="D80" s="36"/>
      <c r="E80" s="36"/>
      <c r="F80" s="36"/>
      <c r="G80" s="36"/>
      <c r="H80" s="36"/>
      <c r="I80" s="15"/>
      <c r="J80" s="15"/>
      <c r="K80" s="15"/>
      <c r="L80" s="15"/>
    </row>
    <row r="81" spans="1:12" ht="21" x14ac:dyDescent="0.35">
      <c r="A81" s="36"/>
      <c r="B81" s="36"/>
      <c r="C81" s="36"/>
      <c r="D81" s="36"/>
      <c r="E81" s="36"/>
      <c r="F81" s="36"/>
      <c r="G81" s="36"/>
      <c r="H81" s="36"/>
      <c r="I81" s="15"/>
      <c r="J81" s="15"/>
      <c r="K81" s="15"/>
      <c r="L81" s="15"/>
    </row>
    <row r="82" spans="1:12" ht="21" x14ac:dyDescent="0.35">
      <c r="A82" s="36"/>
      <c r="B82" s="36"/>
      <c r="C82" s="36"/>
      <c r="D82" s="36"/>
      <c r="E82" s="36"/>
      <c r="F82" s="36"/>
      <c r="G82" s="36"/>
      <c r="H82" s="36"/>
      <c r="I82" s="15"/>
      <c r="J82" s="15"/>
      <c r="K82" s="15"/>
      <c r="L82" s="15"/>
    </row>
    <row r="83" spans="1:12" ht="21" x14ac:dyDescent="0.35">
      <c r="A83" s="36"/>
      <c r="B83" s="36"/>
      <c r="C83" s="36"/>
      <c r="D83" s="36"/>
      <c r="E83" s="36"/>
      <c r="F83" s="36"/>
      <c r="G83" s="36"/>
      <c r="H83" s="36"/>
      <c r="I83" s="15"/>
      <c r="J83" s="15"/>
      <c r="K83" s="15"/>
      <c r="L83" s="15"/>
    </row>
    <row r="84" spans="1:12" ht="21" x14ac:dyDescent="0.35">
      <c r="A84" s="36"/>
      <c r="B84" s="36"/>
      <c r="C84" s="36"/>
      <c r="D84" s="36"/>
      <c r="E84" s="36"/>
      <c r="F84" s="36"/>
      <c r="G84" s="36"/>
      <c r="H84" s="36"/>
      <c r="I84" s="15"/>
      <c r="J84" s="15"/>
      <c r="K84" s="15"/>
      <c r="L84" s="15"/>
    </row>
    <row r="85" spans="1:12" ht="21" x14ac:dyDescent="0.35">
      <c r="A85" s="36"/>
      <c r="B85" s="36"/>
      <c r="C85" s="36"/>
      <c r="D85" s="36"/>
      <c r="E85" s="36"/>
      <c r="F85" s="36"/>
      <c r="G85" s="36"/>
      <c r="H85" s="36"/>
      <c r="I85" s="15"/>
      <c r="J85" s="15"/>
      <c r="K85" s="15"/>
      <c r="L85" s="15"/>
    </row>
    <row r="86" spans="1:12" ht="21" x14ac:dyDescent="0.35">
      <c r="A86" s="36"/>
      <c r="B86" s="36"/>
      <c r="C86" s="36"/>
      <c r="D86" s="36"/>
      <c r="E86" s="36"/>
      <c r="F86" s="36"/>
      <c r="G86" s="36"/>
      <c r="H86" s="36"/>
      <c r="I86" s="15"/>
      <c r="J86" s="15"/>
      <c r="K86" s="15"/>
      <c r="L86" s="15"/>
    </row>
    <row r="87" spans="1:12" ht="21" x14ac:dyDescent="0.35">
      <c r="A87" s="36"/>
      <c r="B87" s="36"/>
      <c r="C87" s="36"/>
      <c r="D87" s="36"/>
      <c r="E87" s="36"/>
      <c r="F87" s="36"/>
      <c r="G87" s="36"/>
      <c r="H87" s="36"/>
      <c r="I87" s="15"/>
      <c r="J87" s="15"/>
      <c r="K87" s="15"/>
      <c r="L87" s="15"/>
    </row>
    <row r="88" spans="1:12" ht="21" x14ac:dyDescent="0.35">
      <c r="A88" s="36"/>
      <c r="B88" s="36"/>
      <c r="C88" s="36"/>
      <c r="D88" s="36"/>
      <c r="E88" s="36"/>
      <c r="F88" s="36"/>
      <c r="G88" s="36"/>
      <c r="H88" s="36"/>
      <c r="I88" s="15"/>
      <c r="J88" s="15"/>
      <c r="K88" s="15"/>
      <c r="L88" s="15"/>
    </row>
    <row r="89" spans="1:12" ht="21" x14ac:dyDescent="0.35">
      <c r="A89" s="36"/>
      <c r="B89" s="36"/>
      <c r="C89" s="36"/>
      <c r="D89" s="36"/>
      <c r="E89" s="36"/>
      <c r="F89" s="36"/>
      <c r="G89" s="36"/>
      <c r="H89" s="36"/>
      <c r="I89" s="15"/>
      <c r="J89" s="15"/>
      <c r="K89" s="15"/>
      <c r="L89" s="15"/>
    </row>
    <row r="90" spans="1:12" ht="21" x14ac:dyDescent="0.35">
      <c r="A90" s="36"/>
      <c r="B90" s="36"/>
      <c r="C90" s="36"/>
      <c r="D90" s="36"/>
      <c r="E90" s="36"/>
      <c r="F90" s="36"/>
      <c r="G90" s="36"/>
      <c r="H90" s="36"/>
      <c r="I90" s="15"/>
      <c r="J90" s="15"/>
      <c r="K90" s="15"/>
      <c r="L90" s="15"/>
    </row>
    <row r="91" spans="1:12" ht="21" x14ac:dyDescent="0.35">
      <c r="A91" s="36"/>
      <c r="B91" s="36"/>
      <c r="C91" s="36"/>
      <c r="D91" s="36"/>
      <c r="E91" s="36"/>
      <c r="F91" s="36"/>
      <c r="G91" s="36"/>
      <c r="H91" s="36"/>
      <c r="I91" s="15"/>
      <c r="J91" s="15"/>
      <c r="K91" s="15"/>
      <c r="L91" s="15"/>
    </row>
    <row r="92" spans="1:12" ht="21" x14ac:dyDescent="0.35">
      <c r="A92" s="36"/>
      <c r="B92" s="36"/>
      <c r="C92" s="36"/>
      <c r="D92" s="36"/>
      <c r="E92" s="36"/>
      <c r="F92" s="36"/>
      <c r="G92" s="36"/>
      <c r="H92" s="36"/>
      <c r="I92" s="15"/>
      <c r="J92" s="15"/>
      <c r="K92" s="15"/>
      <c r="L92" s="15"/>
    </row>
    <row r="93" spans="1:12" ht="21" x14ac:dyDescent="0.35">
      <c r="A93" s="36"/>
      <c r="B93" s="36"/>
      <c r="C93" s="36"/>
      <c r="D93" s="36"/>
      <c r="E93" s="36"/>
      <c r="F93" s="36"/>
      <c r="G93" s="36"/>
      <c r="H93" s="36"/>
      <c r="I93" s="15"/>
      <c r="J93" s="15"/>
      <c r="K93" s="15"/>
      <c r="L93" s="15"/>
    </row>
    <row r="94" spans="1:12" ht="21" x14ac:dyDescent="0.35">
      <c r="A94" s="36"/>
      <c r="B94" s="36"/>
      <c r="C94" s="36"/>
      <c r="D94" s="36"/>
      <c r="E94" s="36"/>
      <c r="F94" s="36"/>
      <c r="G94" s="36"/>
      <c r="H94" s="36"/>
      <c r="I94" s="15"/>
      <c r="J94" s="15"/>
      <c r="K94" s="15"/>
      <c r="L94" s="15"/>
    </row>
    <row r="95" spans="1:12" ht="21" x14ac:dyDescent="0.35">
      <c r="A95" s="36"/>
      <c r="B95" s="36"/>
      <c r="C95" s="36"/>
      <c r="D95" s="36"/>
      <c r="E95" s="36"/>
      <c r="F95" s="36"/>
      <c r="G95" s="36"/>
      <c r="H95" s="36"/>
      <c r="I95" s="15"/>
      <c r="J95" s="15"/>
      <c r="K95" s="15"/>
      <c r="L95" s="15"/>
    </row>
    <row r="96" spans="1:12" ht="21" x14ac:dyDescent="0.35">
      <c r="A96" s="36"/>
      <c r="B96" s="36"/>
      <c r="C96" s="36"/>
      <c r="D96" s="36"/>
      <c r="E96" s="36"/>
      <c r="F96" s="36"/>
      <c r="G96" s="36"/>
      <c r="H96" s="36"/>
      <c r="I96" s="15"/>
      <c r="J96" s="15"/>
      <c r="K96" s="15"/>
      <c r="L96" s="15"/>
    </row>
    <row r="97" spans="1:12" ht="21" x14ac:dyDescent="0.35">
      <c r="A97" s="36"/>
      <c r="B97" s="36"/>
      <c r="C97" s="36"/>
      <c r="D97" s="36"/>
      <c r="E97" s="36"/>
      <c r="F97" s="36"/>
      <c r="G97" s="36"/>
      <c r="H97" s="36"/>
      <c r="I97" s="15"/>
      <c r="J97" s="15"/>
      <c r="K97" s="15"/>
      <c r="L97" s="15"/>
    </row>
    <row r="98" spans="1:12" ht="21" x14ac:dyDescent="0.35">
      <c r="A98" s="36"/>
      <c r="B98" s="36"/>
      <c r="C98" s="36"/>
      <c r="D98" s="36"/>
      <c r="E98" s="36"/>
      <c r="F98" s="36"/>
      <c r="G98" s="36"/>
      <c r="H98" s="36"/>
      <c r="I98" s="15"/>
      <c r="J98" s="15"/>
      <c r="K98" s="15"/>
      <c r="L98" s="15"/>
    </row>
    <row r="99" spans="1:12" ht="21" x14ac:dyDescent="0.35">
      <c r="A99" s="36"/>
      <c r="B99" s="36"/>
      <c r="C99" s="36"/>
      <c r="D99" s="36"/>
      <c r="E99" s="36"/>
      <c r="F99" s="36"/>
      <c r="G99" s="36"/>
      <c r="H99" s="36"/>
      <c r="I99" s="15"/>
      <c r="J99" s="15"/>
      <c r="K99" s="15"/>
      <c r="L99" s="15"/>
    </row>
    <row r="100" spans="1:12" ht="21" x14ac:dyDescent="0.35">
      <c r="A100" s="36"/>
      <c r="B100" s="36"/>
      <c r="C100" s="36"/>
      <c r="D100" s="36"/>
      <c r="E100" s="36"/>
      <c r="F100" s="36"/>
      <c r="G100" s="36"/>
      <c r="H100" s="36"/>
      <c r="I100" s="15"/>
      <c r="J100" s="15"/>
      <c r="K100" s="15"/>
      <c r="L100" s="15"/>
    </row>
    <row r="101" spans="1:12" ht="21" x14ac:dyDescent="0.35">
      <c r="A101" s="36"/>
      <c r="B101" s="36"/>
      <c r="C101" s="36"/>
      <c r="D101" s="36"/>
      <c r="E101" s="36"/>
      <c r="F101" s="36"/>
      <c r="G101" s="36"/>
      <c r="H101" s="36"/>
      <c r="I101" s="15"/>
      <c r="J101" s="15"/>
      <c r="K101" s="15"/>
      <c r="L101" s="15"/>
    </row>
    <row r="102" spans="1:12" ht="21" x14ac:dyDescent="0.35">
      <c r="A102" s="36"/>
      <c r="B102" s="36"/>
      <c r="C102" s="36"/>
      <c r="D102" s="36"/>
      <c r="E102" s="36"/>
      <c r="F102" s="36"/>
      <c r="G102" s="36"/>
      <c r="H102" s="36"/>
      <c r="I102" s="15"/>
      <c r="J102" s="15"/>
      <c r="K102" s="15"/>
      <c r="L102" s="15"/>
    </row>
    <row r="103" spans="1:12" ht="21" x14ac:dyDescent="0.35">
      <c r="A103" s="36"/>
      <c r="B103" s="36"/>
      <c r="C103" s="36"/>
      <c r="D103" s="36"/>
      <c r="E103" s="36"/>
      <c r="F103" s="36"/>
      <c r="G103" s="36"/>
      <c r="H103" s="36"/>
      <c r="I103" s="15"/>
      <c r="J103" s="15"/>
      <c r="K103" s="15"/>
      <c r="L103" s="15"/>
    </row>
    <row r="104" spans="1:12" ht="21" x14ac:dyDescent="0.35">
      <c r="A104" s="36"/>
      <c r="B104" s="36"/>
      <c r="C104" s="36"/>
      <c r="D104" s="36"/>
      <c r="E104" s="36"/>
      <c r="F104" s="36"/>
      <c r="G104" s="36"/>
      <c r="H104" s="36"/>
      <c r="I104" s="15"/>
      <c r="J104" s="15"/>
      <c r="K104" s="15"/>
      <c r="L104" s="15"/>
    </row>
    <row r="105" spans="1:12" ht="21" x14ac:dyDescent="0.35">
      <c r="A105" s="36"/>
      <c r="B105" s="36"/>
      <c r="C105" s="36"/>
      <c r="D105" s="36"/>
      <c r="E105" s="36"/>
      <c r="F105" s="36"/>
      <c r="G105" s="36"/>
      <c r="H105" s="36"/>
      <c r="I105" s="15"/>
      <c r="J105" s="15"/>
      <c r="K105" s="15"/>
      <c r="L105" s="15"/>
    </row>
    <row r="106" spans="1:12" ht="21" x14ac:dyDescent="0.35">
      <c r="A106" s="36"/>
      <c r="B106" s="36"/>
      <c r="C106" s="36"/>
      <c r="D106" s="36"/>
      <c r="E106" s="36"/>
      <c r="F106" s="36"/>
      <c r="G106" s="36"/>
      <c r="H106" s="36"/>
      <c r="I106" s="15"/>
      <c r="J106" s="15"/>
      <c r="K106" s="15"/>
      <c r="L106" s="15"/>
    </row>
    <row r="107" spans="1:12" ht="21" x14ac:dyDescent="0.35">
      <c r="A107" s="36"/>
      <c r="B107" s="36"/>
      <c r="C107" s="36"/>
      <c r="D107" s="36"/>
      <c r="E107" s="36"/>
      <c r="F107" s="36"/>
      <c r="G107" s="36"/>
      <c r="H107" s="36"/>
      <c r="I107" s="15"/>
      <c r="J107" s="15"/>
      <c r="K107" s="15"/>
      <c r="L107" s="15"/>
    </row>
    <row r="108" spans="1:12" ht="21" x14ac:dyDescent="0.35">
      <c r="A108" s="36"/>
      <c r="B108" s="36"/>
      <c r="C108" s="36"/>
      <c r="D108" s="36"/>
      <c r="E108" s="36"/>
      <c r="F108" s="36"/>
      <c r="G108" s="36"/>
      <c r="H108" s="36"/>
      <c r="I108" s="15"/>
      <c r="J108" s="15"/>
      <c r="K108" s="15"/>
      <c r="L108" s="15"/>
    </row>
    <row r="109" spans="1:12" ht="21" x14ac:dyDescent="0.35">
      <c r="A109" s="36"/>
      <c r="B109" s="36"/>
      <c r="C109" s="36"/>
      <c r="D109" s="36"/>
      <c r="E109" s="36"/>
      <c r="F109" s="36"/>
      <c r="G109" s="36"/>
      <c r="H109" s="36"/>
      <c r="I109" s="15"/>
      <c r="J109" s="15"/>
      <c r="K109" s="15"/>
      <c r="L109" s="15"/>
    </row>
    <row r="110" spans="1:12" ht="21" x14ac:dyDescent="0.35">
      <c r="A110" s="36"/>
      <c r="B110" s="36"/>
      <c r="C110" s="36"/>
      <c r="D110" s="36"/>
      <c r="E110" s="36"/>
      <c r="F110" s="36"/>
      <c r="G110" s="36"/>
      <c r="H110" s="36"/>
      <c r="I110" s="15"/>
      <c r="J110" s="15"/>
      <c r="K110" s="15"/>
      <c r="L110" s="15"/>
    </row>
    <row r="111" spans="1:12" ht="21" x14ac:dyDescent="0.35">
      <c r="A111" s="36"/>
      <c r="B111" s="36"/>
      <c r="C111" s="36"/>
      <c r="D111" s="36"/>
      <c r="E111" s="36"/>
      <c r="F111" s="36"/>
      <c r="G111" s="36"/>
      <c r="H111" s="36"/>
      <c r="I111" s="15"/>
      <c r="J111" s="15"/>
      <c r="K111" s="15"/>
      <c r="L111" s="15"/>
    </row>
    <row r="112" spans="1:12" ht="21" x14ac:dyDescent="0.35">
      <c r="A112" s="36"/>
      <c r="B112" s="36"/>
      <c r="C112" s="36"/>
      <c r="D112" s="36"/>
      <c r="E112" s="36"/>
      <c r="F112" s="36"/>
      <c r="G112" s="36"/>
      <c r="H112" s="36"/>
      <c r="I112" s="15"/>
      <c r="J112" s="15"/>
      <c r="K112" s="15"/>
      <c r="L112" s="15"/>
    </row>
    <row r="113" spans="1:12" ht="21" x14ac:dyDescent="0.35">
      <c r="A113" s="36"/>
      <c r="B113" s="36"/>
      <c r="C113" s="36"/>
      <c r="D113" s="36"/>
      <c r="E113" s="36"/>
      <c r="F113" s="36"/>
      <c r="G113" s="36"/>
      <c r="H113" s="36"/>
      <c r="I113" s="15"/>
      <c r="J113" s="15"/>
      <c r="K113" s="15"/>
      <c r="L113" s="15"/>
    </row>
    <row r="114" spans="1:12" ht="21" x14ac:dyDescent="0.35">
      <c r="A114" s="36"/>
      <c r="B114" s="36"/>
      <c r="C114" s="36"/>
      <c r="D114" s="36"/>
      <c r="E114" s="36"/>
      <c r="F114" s="36"/>
      <c r="G114" s="36"/>
      <c r="H114" s="36"/>
      <c r="I114" s="15"/>
      <c r="J114" s="15"/>
      <c r="K114" s="15"/>
      <c r="L114" s="15"/>
    </row>
    <row r="115" spans="1:12" ht="21" x14ac:dyDescent="0.35">
      <c r="A115" s="36"/>
      <c r="B115" s="36"/>
      <c r="C115" s="36"/>
      <c r="D115" s="36"/>
      <c r="E115" s="36"/>
      <c r="F115" s="36"/>
      <c r="G115" s="36"/>
      <c r="H115" s="36"/>
      <c r="I115" s="15"/>
      <c r="J115" s="15"/>
      <c r="K115" s="15"/>
      <c r="L115" s="15"/>
    </row>
    <row r="116" spans="1:12" ht="21" x14ac:dyDescent="0.35">
      <c r="A116" s="36"/>
      <c r="B116" s="36"/>
      <c r="C116" s="36"/>
      <c r="D116" s="36"/>
      <c r="E116" s="36"/>
      <c r="F116" s="36"/>
      <c r="G116" s="36"/>
      <c r="H116" s="36"/>
      <c r="I116" s="15"/>
      <c r="J116" s="15"/>
      <c r="K116" s="15"/>
      <c r="L116" s="15"/>
    </row>
    <row r="117" spans="1:12" ht="21" x14ac:dyDescent="0.35">
      <c r="A117" s="36"/>
      <c r="B117" s="36"/>
      <c r="C117" s="36"/>
      <c r="D117" s="36"/>
      <c r="E117" s="36"/>
      <c r="F117" s="36"/>
      <c r="G117" s="36"/>
      <c r="H117" s="36"/>
      <c r="I117" s="15"/>
      <c r="J117" s="15"/>
      <c r="K117" s="15"/>
      <c r="L117" s="15"/>
    </row>
    <row r="118" spans="1:12" ht="21" x14ac:dyDescent="0.35">
      <c r="A118" s="36"/>
      <c r="B118" s="36"/>
      <c r="C118" s="36"/>
      <c r="D118" s="36"/>
      <c r="E118" s="36"/>
      <c r="F118" s="36"/>
      <c r="G118" s="36"/>
      <c r="H118" s="36"/>
      <c r="I118" s="15"/>
      <c r="J118" s="15"/>
      <c r="K118" s="15"/>
      <c r="L118" s="15"/>
    </row>
    <row r="119" spans="1:12" ht="21" x14ac:dyDescent="0.35">
      <c r="A119" s="36"/>
      <c r="B119" s="36"/>
      <c r="C119" s="36"/>
      <c r="D119" s="36"/>
      <c r="E119" s="36"/>
      <c r="F119" s="36"/>
      <c r="G119" s="36"/>
      <c r="H119" s="36"/>
      <c r="I119" s="15"/>
      <c r="J119" s="15"/>
      <c r="K119" s="15"/>
      <c r="L119" s="15"/>
    </row>
    <row r="120" spans="1:12" ht="21" x14ac:dyDescent="0.35">
      <c r="A120" s="36"/>
      <c r="B120" s="36"/>
      <c r="C120" s="36"/>
      <c r="D120" s="36"/>
      <c r="E120" s="36"/>
      <c r="F120" s="36"/>
      <c r="G120" s="36"/>
      <c r="H120" s="36"/>
      <c r="I120" s="15"/>
      <c r="J120" s="15"/>
      <c r="K120" s="15"/>
      <c r="L120" s="15"/>
    </row>
    <row r="121" spans="1:12" ht="21" x14ac:dyDescent="0.35">
      <c r="A121" s="36"/>
      <c r="B121" s="36"/>
      <c r="C121" s="36"/>
      <c r="D121" s="36"/>
      <c r="E121" s="36"/>
      <c r="F121" s="36"/>
      <c r="G121" s="36"/>
      <c r="H121" s="36"/>
      <c r="I121" s="15"/>
      <c r="J121" s="15"/>
      <c r="K121" s="15"/>
      <c r="L121" s="15"/>
    </row>
    <row r="122" spans="1:12" ht="21" x14ac:dyDescent="0.35">
      <c r="A122" s="36"/>
      <c r="B122" s="36"/>
      <c r="C122" s="36"/>
      <c r="D122" s="36"/>
      <c r="E122" s="36"/>
      <c r="F122" s="36"/>
      <c r="G122" s="36"/>
      <c r="H122" s="36"/>
      <c r="I122" s="15"/>
      <c r="J122" s="15"/>
      <c r="K122" s="15"/>
      <c r="L122" s="15"/>
    </row>
    <row r="123" spans="1:12" ht="21" x14ac:dyDescent="0.35">
      <c r="A123" s="36"/>
      <c r="B123" s="36"/>
      <c r="C123" s="36"/>
      <c r="D123" s="36"/>
      <c r="E123" s="36"/>
      <c r="F123" s="36"/>
      <c r="G123" s="36"/>
      <c r="H123" s="36"/>
      <c r="I123" s="15"/>
      <c r="J123" s="15"/>
      <c r="K123" s="15"/>
      <c r="L123" s="15"/>
    </row>
    <row r="124" spans="1:12" ht="21" x14ac:dyDescent="0.35">
      <c r="A124" s="36"/>
      <c r="B124" s="36"/>
      <c r="C124" s="36"/>
      <c r="D124" s="36"/>
      <c r="E124" s="36"/>
      <c r="F124" s="36"/>
      <c r="G124" s="36"/>
      <c r="H124" s="36"/>
      <c r="I124" s="15"/>
      <c r="J124" s="15"/>
      <c r="K124" s="15"/>
      <c r="L124" s="15"/>
    </row>
    <row r="125" spans="1:12" ht="21" x14ac:dyDescent="0.35">
      <c r="I125" s="15"/>
      <c r="J125" s="15"/>
      <c r="K125" s="15"/>
      <c r="L125" s="15"/>
    </row>
    <row r="126" spans="1:12" ht="21" x14ac:dyDescent="0.35">
      <c r="I126" s="15"/>
      <c r="J126" s="15"/>
      <c r="K126" s="15"/>
      <c r="L126" s="15"/>
    </row>
    <row r="127" spans="1:12" ht="21" x14ac:dyDescent="0.35">
      <c r="I127" s="15"/>
      <c r="J127" s="15"/>
      <c r="K127" s="15"/>
      <c r="L127" s="15"/>
    </row>
    <row r="128" spans="1:12" ht="21" x14ac:dyDescent="0.35">
      <c r="I128" s="15"/>
      <c r="J128" s="15"/>
      <c r="K128" s="15"/>
      <c r="L128" s="15"/>
    </row>
    <row r="129" spans="9:12" ht="21" x14ac:dyDescent="0.35">
      <c r="I129" s="15"/>
      <c r="J129" s="15"/>
      <c r="K129" s="15"/>
      <c r="L129" s="15"/>
    </row>
    <row r="130" spans="9:12" ht="21" x14ac:dyDescent="0.35">
      <c r="I130" s="15"/>
      <c r="J130" s="15"/>
      <c r="K130" s="15"/>
      <c r="L130" s="15"/>
    </row>
    <row r="131" spans="9:12" ht="21" x14ac:dyDescent="0.35">
      <c r="I131" s="15"/>
      <c r="J131" s="15"/>
      <c r="K131" s="15"/>
      <c r="L131" s="15"/>
    </row>
    <row r="132" spans="9:12" ht="21" x14ac:dyDescent="0.35">
      <c r="I132" s="15"/>
      <c r="J132" s="15"/>
      <c r="K132" s="15"/>
      <c r="L132" s="15"/>
    </row>
    <row r="133" spans="9:12" ht="21" x14ac:dyDescent="0.35">
      <c r="I133" s="15"/>
      <c r="J133" s="15"/>
      <c r="K133" s="15"/>
      <c r="L133" s="15"/>
    </row>
    <row r="134" spans="9:12" ht="21" x14ac:dyDescent="0.35">
      <c r="I134" s="15"/>
      <c r="J134" s="15"/>
      <c r="K134" s="15"/>
      <c r="L134" s="15"/>
    </row>
    <row r="135" spans="9:12" ht="21" x14ac:dyDescent="0.35">
      <c r="I135" s="15"/>
      <c r="J135" s="15"/>
      <c r="K135" s="15"/>
      <c r="L135" s="15"/>
    </row>
    <row r="136" spans="9:12" ht="21" x14ac:dyDescent="0.35">
      <c r="I136" s="15"/>
      <c r="J136" s="15"/>
      <c r="K136" s="15"/>
      <c r="L136" s="15"/>
    </row>
    <row r="137" spans="9:12" ht="21" x14ac:dyDescent="0.35">
      <c r="I137" s="15"/>
      <c r="J137" s="15"/>
      <c r="K137" s="15"/>
      <c r="L137" s="15"/>
    </row>
    <row r="138" spans="9:12" ht="21" x14ac:dyDescent="0.35">
      <c r="I138" s="15"/>
      <c r="J138" s="15"/>
      <c r="K138" s="15"/>
      <c r="L138" s="15"/>
    </row>
    <row r="139" spans="9:12" ht="21" x14ac:dyDescent="0.35">
      <c r="I139" s="15"/>
      <c r="J139" s="15"/>
      <c r="K139" s="15"/>
      <c r="L139" s="15"/>
    </row>
    <row r="140" spans="9:12" ht="21" x14ac:dyDescent="0.35">
      <c r="I140" s="15"/>
      <c r="J140" s="15"/>
      <c r="K140" s="15"/>
      <c r="L140" s="15"/>
    </row>
    <row r="141" spans="9:12" ht="21" x14ac:dyDescent="0.35">
      <c r="I141" s="15"/>
      <c r="J141" s="15"/>
      <c r="K141" s="15"/>
      <c r="L141" s="15"/>
    </row>
    <row r="142" spans="9:12" ht="21" x14ac:dyDescent="0.35">
      <c r="I142" s="15"/>
      <c r="J142" s="15"/>
      <c r="K142" s="15"/>
      <c r="L142" s="15"/>
    </row>
    <row r="143" spans="9:12" ht="21" x14ac:dyDescent="0.35">
      <c r="I143" s="15"/>
      <c r="J143" s="15"/>
      <c r="K143" s="15"/>
      <c r="L143" s="15"/>
    </row>
    <row r="144" spans="9:12" ht="21" x14ac:dyDescent="0.35">
      <c r="I144" s="15"/>
      <c r="J144" s="15"/>
      <c r="K144" s="15"/>
      <c r="L144" s="15"/>
    </row>
    <row r="145" spans="9:12" ht="21" x14ac:dyDescent="0.35">
      <c r="I145" s="15"/>
      <c r="J145" s="15"/>
      <c r="K145" s="15"/>
      <c r="L145" s="15"/>
    </row>
    <row r="146" spans="9:12" ht="21" x14ac:dyDescent="0.35">
      <c r="I146" s="15"/>
      <c r="J146" s="15"/>
      <c r="K146" s="15"/>
      <c r="L146" s="15"/>
    </row>
    <row r="147" spans="9:12" ht="21" x14ac:dyDescent="0.35">
      <c r="I147" s="15"/>
      <c r="J147" s="15"/>
      <c r="K147" s="15"/>
      <c r="L147" s="15"/>
    </row>
    <row r="148" spans="9:12" ht="21" x14ac:dyDescent="0.35">
      <c r="I148" s="15"/>
      <c r="J148" s="15"/>
      <c r="K148" s="15"/>
      <c r="L148" s="15"/>
    </row>
    <row r="149" spans="9:12" ht="21" x14ac:dyDescent="0.35">
      <c r="I149" s="15"/>
      <c r="J149" s="15"/>
      <c r="K149" s="15"/>
      <c r="L149" s="15"/>
    </row>
    <row r="150" spans="9:12" ht="21" x14ac:dyDescent="0.35">
      <c r="I150" s="15"/>
      <c r="J150" s="15"/>
      <c r="K150" s="15"/>
      <c r="L150" s="15"/>
    </row>
    <row r="151" spans="9:12" ht="21" x14ac:dyDescent="0.35">
      <c r="I151" s="15"/>
      <c r="J151" s="15"/>
      <c r="K151" s="15"/>
      <c r="L151" s="15"/>
    </row>
    <row r="152" spans="9:12" ht="21" x14ac:dyDescent="0.35">
      <c r="I152" s="15"/>
      <c r="J152" s="15"/>
      <c r="K152" s="15"/>
      <c r="L152" s="15"/>
    </row>
    <row r="153" spans="9:12" ht="21" x14ac:dyDescent="0.35">
      <c r="I153" s="15"/>
      <c r="J153" s="15"/>
      <c r="K153" s="15"/>
      <c r="L153" s="15"/>
    </row>
    <row r="154" spans="9:12" ht="21" x14ac:dyDescent="0.35">
      <c r="I154" s="15"/>
      <c r="J154" s="15"/>
      <c r="K154" s="15"/>
      <c r="L154" s="15"/>
    </row>
    <row r="155" spans="9:12" ht="21" x14ac:dyDescent="0.35">
      <c r="I155" s="15"/>
      <c r="J155" s="15"/>
      <c r="K155" s="15"/>
      <c r="L155" s="15"/>
    </row>
    <row r="156" spans="9:12" ht="21" x14ac:dyDescent="0.35">
      <c r="I156" s="15"/>
      <c r="J156" s="15"/>
      <c r="K156" s="15"/>
      <c r="L156" s="15"/>
    </row>
    <row r="157" spans="9:12" ht="21" x14ac:dyDescent="0.35">
      <c r="I157" s="15"/>
      <c r="J157" s="15"/>
      <c r="K157" s="15"/>
      <c r="L157" s="15"/>
    </row>
    <row r="158" spans="9:12" ht="21" x14ac:dyDescent="0.35">
      <c r="I158" s="15"/>
      <c r="J158" s="15"/>
      <c r="K158" s="15"/>
      <c r="L158" s="15"/>
    </row>
    <row r="159" spans="9:12" ht="21" x14ac:dyDescent="0.35">
      <c r="I159" s="15"/>
      <c r="J159" s="15"/>
      <c r="K159" s="15"/>
      <c r="L159" s="15"/>
    </row>
    <row r="160" spans="9:12" ht="21" x14ac:dyDescent="0.35">
      <c r="I160" s="15"/>
      <c r="J160" s="15"/>
      <c r="K160" s="15"/>
      <c r="L160" s="15"/>
    </row>
    <row r="161" spans="9:12" ht="21" x14ac:dyDescent="0.35">
      <c r="I161" s="15"/>
      <c r="J161" s="15"/>
      <c r="K161" s="15"/>
      <c r="L161" s="15"/>
    </row>
    <row r="162" spans="9:12" ht="21" x14ac:dyDescent="0.35">
      <c r="I162" s="15"/>
      <c r="J162" s="15"/>
      <c r="K162" s="15"/>
      <c r="L162" s="15"/>
    </row>
    <row r="163" spans="9:12" ht="21" x14ac:dyDescent="0.35">
      <c r="I163" s="15"/>
      <c r="J163" s="15"/>
      <c r="K163" s="15"/>
      <c r="L163" s="15"/>
    </row>
    <row r="164" spans="9:12" ht="21" x14ac:dyDescent="0.35">
      <c r="I164" s="15"/>
      <c r="J164" s="15"/>
      <c r="K164" s="15"/>
      <c r="L164" s="15"/>
    </row>
    <row r="165" spans="9:12" ht="21" x14ac:dyDescent="0.35">
      <c r="I165" s="15"/>
      <c r="J165" s="15"/>
      <c r="K165" s="15"/>
      <c r="L165" s="15"/>
    </row>
    <row r="166" spans="9:12" ht="21" x14ac:dyDescent="0.35">
      <c r="I166" s="15"/>
      <c r="J166" s="15"/>
      <c r="K166" s="15"/>
      <c r="L166" s="15"/>
    </row>
    <row r="167" spans="9:12" ht="21" x14ac:dyDescent="0.35">
      <c r="I167" s="15"/>
      <c r="J167" s="15"/>
      <c r="K167" s="15"/>
      <c r="L167" s="15"/>
    </row>
    <row r="168" spans="9:12" ht="21" x14ac:dyDescent="0.35">
      <c r="I168" s="15"/>
      <c r="J168" s="15"/>
      <c r="K168" s="15"/>
      <c r="L168" s="15"/>
    </row>
    <row r="169" spans="9:12" ht="21" x14ac:dyDescent="0.35">
      <c r="I169" s="15"/>
      <c r="J169" s="15"/>
      <c r="K169" s="15"/>
      <c r="L169" s="15"/>
    </row>
    <row r="170" spans="9:12" ht="21" x14ac:dyDescent="0.35">
      <c r="I170" s="15"/>
      <c r="J170" s="15"/>
      <c r="K170" s="15"/>
      <c r="L170" s="15"/>
    </row>
    <row r="171" spans="9:12" ht="21" x14ac:dyDescent="0.35">
      <c r="I171" s="15"/>
      <c r="J171" s="15"/>
      <c r="K171" s="15"/>
      <c r="L171" s="15"/>
    </row>
    <row r="172" spans="9:12" ht="21" x14ac:dyDescent="0.35">
      <c r="I172" s="15"/>
      <c r="J172" s="15"/>
      <c r="K172" s="15"/>
      <c r="L172" s="15"/>
    </row>
    <row r="173" spans="9:12" ht="21" x14ac:dyDescent="0.35">
      <c r="I173" s="15"/>
      <c r="J173" s="15"/>
      <c r="K173" s="15"/>
      <c r="L173" s="15"/>
    </row>
    <row r="174" spans="9:12" ht="21" x14ac:dyDescent="0.35">
      <c r="I174" s="15"/>
      <c r="J174" s="15"/>
      <c r="K174" s="15"/>
      <c r="L174" s="15"/>
    </row>
    <row r="175" spans="9:12" ht="21" x14ac:dyDescent="0.35">
      <c r="I175" s="15"/>
      <c r="J175" s="15"/>
      <c r="K175" s="15"/>
      <c r="L175" s="15"/>
    </row>
  </sheetData>
  <mergeCells count="4">
    <mergeCell ref="M5:M9"/>
    <mergeCell ref="N15:O15"/>
    <mergeCell ref="O1:P1"/>
    <mergeCell ref="O6:P6"/>
  </mergeCells>
  <pageMargins left="0.70866141732283472" right="0.70866141732283472" top="0.74803149606299213" bottom="0.74803149606299213" header="0.31496062992125984" footer="0.31496062992125984"/>
  <pageSetup paperSize="2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n-bayes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STMIK-III-DOSEN</dc:creator>
  <cp:lastModifiedBy>ALY DAP Yt</cp:lastModifiedBy>
  <cp:lastPrinted>2023-12-12T09:34:58Z</cp:lastPrinted>
  <dcterms:created xsi:type="dcterms:W3CDTF">2023-12-11T06:43:55Z</dcterms:created>
  <dcterms:modified xsi:type="dcterms:W3CDTF">2023-12-12T09:35:33Z</dcterms:modified>
</cp:coreProperties>
</file>