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 WP\SEMESTER 5\1.1 Visualisasi Data dan Data Sciences\Teori\"/>
    </mc:Choice>
  </mc:AlternateContent>
  <xr:revisionPtr revIDLastSave="0" documentId="13_ncr:1_{AAE97630-93AC-4D99-A5AF-6B171BDD45F0}" xr6:coauthVersionLast="47" xr6:coauthVersionMax="47" xr10:uidLastSave="{00000000-0000-0000-0000-000000000000}"/>
  <bookViews>
    <workbookView xWindow="10155" yWindow="435" windowWidth="17730" windowHeight="13020" activeTab="4" xr2:uid="{671F22B8-7224-45F4-8D2D-83F8E51B347B}"/>
  </bookViews>
  <sheets>
    <sheet name="Perulangan 1a" sheetId="1" r:id="rId1"/>
    <sheet name="Per. 1b" sheetId="2" r:id="rId2"/>
    <sheet name="Per. 1c" sheetId="3" r:id="rId3"/>
    <sheet name="Per. 1d" sheetId="4" r:id="rId4"/>
    <sheet name="Per. 2" sheetId="6" r:id="rId5"/>
    <sheet name="Per. 3" sheetId="7" r:id="rId6"/>
  </sheets>
  <definedNames>
    <definedName name="_xlnm._FilterDatabase" localSheetId="1" hidden="1">'Per. 1b'!$A$3:$F$11</definedName>
    <definedName name="_xlnm._FilterDatabase" localSheetId="4" hidden="1">'Per. 2'!$B$3:$F$7</definedName>
    <definedName name="_xlnm._FilterDatabase" localSheetId="0" hidden="1">'Perulangan 1a'!$A$2:$F$11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7" l="1"/>
  <c r="B16" i="7"/>
  <c r="B15" i="7"/>
  <c r="C16" i="6"/>
  <c r="C15" i="6"/>
  <c r="B37" i="6" s="1"/>
  <c r="C13" i="6"/>
  <c r="B30" i="6" s="1"/>
  <c r="C12" i="6"/>
  <c r="E16" i="6"/>
  <c r="E15" i="6"/>
  <c r="B39" i="6" s="1"/>
  <c r="D16" i="6"/>
  <c r="D15" i="6"/>
  <c r="B38" i="6" s="1"/>
  <c r="A41" i="6" s="1"/>
  <c r="F15" i="6" s="1"/>
  <c r="E13" i="6"/>
  <c r="B32" i="6" s="1"/>
  <c r="D13" i="6"/>
  <c r="B31" i="6" s="1"/>
  <c r="A34" i="6" s="1"/>
  <c r="F13" i="6" s="1"/>
  <c r="E12" i="6"/>
  <c r="D12" i="6"/>
  <c r="E10" i="6"/>
  <c r="B21" i="6" s="1"/>
  <c r="D10" i="6"/>
  <c r="B20" i="6" s="1"/>
  <c r="C10" i="6"/>
  <c r="B19" i="6" s="1"/>
  <c r="D14" i="1"/>
  <c r="F25" i="3"/>
  <c r="F24" i="3"/>
  <c r="F23" i="3"/>
  <c r="A43" i="3"/>
  <c r="A37" i="3"/>
  <c r="A31" i="3"/>
  <c r="G23" i="2"/>
  <c r="G22" i="2"/>
  <c r="C74" i="2"/>
  <c r="C73" i="2"/>
  <c r="C72" i="2"/>
  <c r="C67" i="2"/>
  <c r="C66" i="2"/>
  <c r="C65" i="2"/>
  <c r="C60" i="2"/>
  <c r="C59" i="2"/>
  <c r="C58" i="2"/>
  <c r="C53" i="2"/>
  <c r="C52" i="2"/>
  <c r="C51" i="2"/>
  <c r="C46" i="2"/>
  <c r="C45" i="2"/>
  <c r="C44" i="2"/>
  <c r="C39" i="2"/>
  <c r="C38" i="2"/>
  <c r="C37" i="2"/>
  <c r="C32" i="2"/>
  <c r="C31" i="2"/>
  <c r="C30" i="2"/>
  <c r="F25" i="2"/>
  <c r="E25" i="2"/>
  <c r="D25" i="2"/>
  <c r="F20" i="2"/>
  <c r="E20" i="2"/>
  <c r="D20" i="2"/>
  <c r="D16" i="1"/>
  <c r="D15" i="1"/>
  <c r="A21" i="7" l="1"/>
  <c r="F9" i="7" s="1"/>
  <c r="A29" i="7" s="1"/>
  <c r="G10" i="7" s="1"/>
  <c r="A25" i="6"/>
  <c r="F10" i="6" s="1"/>
  <c r="B20" i="1"/>
  <c r="B76" i="2"/>
  <c r="G27" i="2" s="1"/>
  <c r="B48" i="2"/>
  <c r="G21" i="2" s="1"/>
  <c r="B69" i="2"/>
  <c r="G26" i="2" s="1"/>
  <c r="B41" i="2"/>
  <c r="G18" i="2" s="1"/>
  <c r="B34" i="2"/>
  <c r="G17" i="2" s="1"/>
  <c r="A51" i="6" l="1"/>
  <c r="G14" i="6" s="1"/>
  <c r="A47" i="6"/>
  <c r="G11" i="6" s="1"/>
</calcChain>
</file>

<file path=xl/sharedStrings.xml><?xml version="1.0" encoding="utf-8"?>
<sst xmlns="http://schemas.openxmlformats.org/spreadsheetml/2006/main" count="372" uniqueCount="120">
  <si>
    <t>Ali</t>
  </si>
  <si>
    <t>muda</t>
  </si>
  <si>
    <t>overweight</t>
  </si>
  <si>
    <t>pria</t>
  </si>
  <si>
    <t>ya</t>
  </si>
  <si>
    <t>Edi</t>
  </si>
  <si>
    <t>underweight</t>
  </si>
  <si>
    <t>tidak</t>
  </si>
  <si>
    <t>Annie</t>
  </si>
  <si>
    <t>avarage</t>
  </si>
  <si>
    <t>wanita</t>
  </si>
  <si>
    <t>Budiman</t>
  </si>
  <si>
    <t>tua</t>
  </si>
  <si>
    <t>Herman</t>
  </si>
  <si>
    <t>Didi</t>
  </si>
  <si>
    <t>Rina</t>
  </si>
  <si>
    <t>Gatot</t>
  </si>
  <si>
    <t>Nama</t>
  </si>
  <si>
    <t>Berat</t>
  </si>
  <si>
    <t>Jns Kel</t>
  </si>
  <si>
    <t>Hipertensi</t>
  </si>
  <si>
    <t>Usia</t>
  </si>
  <si>
    <t>lilik</t>
  </si>
  <si>
    <t>?</t>
  </si>
  <si>
    <t>SOAL</t>
  </si>
  <si>
    <t>1. Menghitung Entropy Total Data</t>
  </si>
  <si>
    <t>No</t>
  </si>
  <si>
    <t xml:space="preserve">jumlah data =  </t>
  </si>
  <si>
    <t xml:space="preserve">hipertensi tidak = </t>
  </si>
  <si>
    <t>hipertensi ya =</t>
  </si>
  <si>
    <t>S = (-(3/8)*log2*(3/8)) + (-(5/8)*log2*(5/8)) = 0,954434003</t>
  </si>
  <si>
    <t>=(-D15/D14*IMLOG2(D15/D14))+(-D16/D14*IMLOG2(D16/D14))</t>
  </si>
  <si>
    <t>Data</t>
  </si>
  <si>
    <t>entropy</t>
  </si>
  <si>
    <t>2. Menghitung Entropy Per Kelas</t>
  </si>
  <si>
    <t>Jumlah</t>
  </si>
  <si>
    <t xml:space="preserve">Ya </t>
  </si>
  <si>
    <t>Tidak</t>
  </si>
  <si>
    <t>Muda</t>
  </si>
  <si>
    <t>Tua</t>
  </si>
  <si>
    <t>berat</t>
  </si>
  <si>
    <t>average</t>
  </si>
  <si>
    <t>Jenis Kelamin</t>
  </si>
  <si>
    <t>a. Menghitung Entropy Usia Muda</t>
  </si>
  <si>
    <t>jumlah</t>
  </si>
  <si>
    <t>=(-C28/C27*IMLOG2(C28/C27))+(-C29/C27*IMLOG2(C29/C27))</t>
  </si>
  <si>
    <t>Entropy</t>
  </si>
  <si>
    <t>b. Menghitung Entropy Usia Tua</t>
  </si>
  <si>
    <t>c. Menghitung Entropy berat overweight</t>
  </si>
  <si>
    <t>d. Menghitung Entropy berat underweight</t>
  </si>
  <si>
    <t>e. Menghitung Entropy berat average</t>
  </si>
  <si>
    <t>f. Menghitung Entropy pria</t>
  </si>
  <si>
    <t>g. Menghitung Entropy wanita</t>
  </si>
  <si>
    <t>=(-C42/C41*IMLOG2(C42/C41))+(-C43/C41*IMLOG2(C43/C41))</t>
  </si>
  <si>
    <t>=(-C63/C62*IMLOG2(C63/C62))+(-C64/C62*IMLOG2(C64/C62))</t>
  </si>
  <si>
    <t>jika tidak ada perbedaan maka entropy o</t>
  </si>
  <si>
    <t>jika data perbedaan 1 banding 1 (sama) maka entropi 1</t>
  </si>
  <si>
    <t xml:space="preserve">Nilai gain dihitung per atribut </t>
  </si>
  <si>
    <t>nilai entropy dihitung per data dalam atribut</t>
  </si>
  <si>
    <t>3. Menghitung Nilai Gain</t>
  </si>
  <si>
    <t>a. Menghitung Nilai Gain - Usia</t>
  </si>
  <si>
    <t>b. Menghitung Nilai Gain - Berat</t>
  </si>
  <si>
    <t>c. Menghitung Nilai Gain - Kelamin</t>
  </si>
  <si>
    <t>gain usia=</t>
  </si>
  <si>
    <t>total entropy - ((muda/usia*entropi muda)+(tua/usia*entropi tua))</t>
  </si>
  <si>
    <t>gain berat=</t>
  </si>
  <si>
    <t>gain kel=</t>
  </si>
  <si>
    <t>total entropy - ((pria/kel*entropi pria)+(wanita/kel*entropi wanita))</t>
  </si>
  <si>
    <t>Total</t>
  </si>
  <si>
    <t>Gain</t>
  </si>
  <si>
    <t>Atribut</t>
  </si>
  <si>
    <t>Kelamin</t>
  </si>
  <si>
    <t>4. Membut Node cabang dari gain terbesar</t>
  </si>
  <si>
    <t>Membut Node cabang dari gain terbesar</t>
  </si>
  <si>
    <t>5. Menyiapkan Dataset</t>
  </si>
  <si>
    <t>Pria</t>
  </si>
  <si>
    <t>Wanita</t>
  </si>
  <si>
    <t>Menghitung entropi total data(4)</t>
  </si>
  <si>
    <t>data</t>
  </si>
  <si>
    <t>S = (-(3/4)*log2*(3/4)) + (-(1/4)*log2*(1/4)) = 0,811278124</t>
  </si>
  <si>
    <t>Entropy Usia Tua</t>
  </si>
  <si>
    <t>Entropy Kelamin Pria</t>
  </si>
  <si>
    <t>=(-B29/B28*IMLOG2(B29/B28))+(-B30/B28*IMLOG2(B30/B28))</t>
  </si>
  <si>
    <t>hasilnya sama seperti di atas</t>
  </si>
  <si>
    <t>Menghitung entropi per kelas</t>
  </si>
  <si>
    <t>Menghitung nilai gain</t>
  </si>
  <si>
    <t>Gain Usia</t>
  </si>
  <si>
    <t>Gain Kelamin</t>
  </si>
  <si>
    <t>hasilnya sama dengan di atas</t>
  </si>
  <si>
    <t>gain bernilai sama besar</t>
  </si>
  <si>
    <t>jadi gambarnya saya sampingkan</t>
  </si>
  <si>
    <t>6. Menyiapkan Dataset</t>
  </si>
  <si>
    <t>Menghitung entropi total data(3)</t>
  </si>
  <si>
    <t>=(-B16/B15*IMLOG2(B16/B15))+(-B17/B15*IMLOG2(B17/B15))</t>
  </si>
  <si>
    <t>S = (-(2/3)*log2*(2/3)) + (-(1/3)*log2*(1/3)) = 0,918295834</t>
  </si>
  <si>
    <t>Jika perbandingan 1:1 maka entropi 1</t>
  </si>
  <si>
    <t>jika salah satu perbandingan 0 maka entropi 0</t>
  </si>
  <si>
    <t>Entropi tiap data</t>
  </si>
  <si>
    <t xml:space="preserve">Untuk yang jenis kelamin kurang lebih sama seperti di atas </t>
  </si>
  <si>
    <t>Maka dari seluruh proses tadi menghasilkan Pohon Keputusan:</t>
  </si>
  <si>
    <t>Dari pohon keputusan di atas maka dapat diperoleh aturan:</t>
  </si>
  <si>
    <t>1. Jika Berat underweight ataupun average, maka tidak hipertensi</t>
  </si>
  <si>
    <t>2. Jika Berat overweight, cek usia:</t>
  </si>
  <si>
    <t>a. Jika Usia Muda maka hipertensi</t>
  </si>
  <si>
    <t>b. jika Usia Tua, cek Jenis kelamin:</t>
  </si>
  <si>
    <t>1) Jika Wanita maka hipertensi</t>
  </si>
  <si>
    <t>2) Jika pria maka bisa saja dia hipertensi dan tidak hipertensi</t>
  </si>
  <si>
    <t>atau bisa juga cek jenis kelamin:</t>
  </si>
  <si>
    <t>a. Jika wanita maka hipertensi</t>
  </si>
  <si>
    <t>b. jika pria maka cek usia:</t>
  </si>
  <si>
    <t>1) jika usia muda maka hipertensi</t>
  </si>
  <si>
    <t>2) Jika usia tua bisa hipertensi dan tidak hipertensi</t>
  </si>
  <si>
    <t>Berdasarkan di soal</t>
  </si>
  <si>
    <t>Karena dia overweight maka di cek kelamin</t>
  </si>
  <si>
    <t>Karena dia wanita maka dia hipertensi</t>
  </si>
  <si>
    <t>cara 2:</t>
  </si>
  <si>
    <t>cara 1:</t>
  </si>
  <si>
    <t>cek overweight lalu ke usia</t>
  </si>
  <si>
    <t>usia muda fix hipertensi</t>
  </si>
  <si>
    <t>total entropy - ((overweight/berat*entropi over)+(under/berat*entropi under) + (averg/berat*entropi avrg))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</si>
</sst>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0" fillId="4" borderId="1" xfId="0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quotePrefix="1" applyFont="1"/>
    <xf numFmtId="0" fontId="5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12</xdr:row>
      <xdr:rowOff>196363</xdr:rowOff>
    </xdr:from>
    <xdr:to>
      <xdr:col>6</xdr:col>
      <xdr:colOff>434942</xdr:colOff>
      <xdr:row>15</xdr:row>
      <xdr:rowOff>38834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02E1A-1907-F83B-3341-457B5F21EF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743"/>
        <a:stretch/>
      </xdr:blipFill>
      <xdr:spPr>
        <a:xfrm>
          <a:off x="2752726" y="2482363"/>
          <a:ext cx="1730341" cy="461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95250</xdr:rowOff>
    </xdr:from>
    <xdr:to>
      <xdr:col>5</xdr:col>
      <xdr:colOff>657226</xdr:colOff>
      <xdr:row>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C274FD-CCE4-C5F5-C63B-9A109D994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33375"/>
          <a:ext cx="3810001" cy="381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14</xdr:row>
      <xdr:rowOff>66675</xdr:rowOff>
    </xdr:from>
    <xdr:to>
      <xdr:col>5</xdr:col>
      <xdr:colOff>426924</xdr:colOff>
      <xdr:row>26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12B2DA-65E8-D92E-749E-006ED6380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781300"/>
          <a:ext cx="3008199" cy="2276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73400</xdr:colOff>
      <xdr:row>55</xdr:row>
      <xdr:rowOff>88528</xdr:rowOff>
    </xdr:from>
    <xdr:to>
      <xdr:col>7</xdr:col>
      <xdr:colOff>371475</xdr:colOff>
      <xdr:row>79</xdr:row>
      <xdr:rowOff>18667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6BC55D-D2DF-F2CE-5991-528C2C45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00" y="10604128"/>
          <a:ext cx="4965325" cy="450213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34</xdr:row>
      <xdr:rowOff>104775</xdr:rowOff>
    </xdr:from>
    <xdr:to>
      <xdr:col>6</xdr:col>
      <xdr:colOff>572141</xdr:colOff>
      <xdr:row>66</xdr:row>
      <xdr:rowOff>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8A627-3A9B-33A1-87A4-FD6C70A81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600825"/>
          <a:ext cx="4591691" cy="59920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F59F-DBBE-4CD5-BA1E-B9FE6544D490}">
  <dimension ref="A1:F23"/>
  <sheetViews>
    <sheetView zoomScaleNormal="100" workbookViewId="0">
      <selection activeCell="G16" sqref="G16"/>
    </sheetView>
  </sheetViews>
  <sheetFormatPr defaultRowHeight="15" x14ac:dyDescent="0.25"/>
  <cols>
    <col min="1" max="1" width="3.5703125" bestFit="1" customWidth="1"/>
    <col min="2" max="2" width="13.42578125" customWidth="1"/>
    <col min="3" max="3" width="7.140625" customWidth="1"/>
    <col min="4" max="5" width="13.140625" bestFit="1" customWidth="1"/>
    <col min="6" max="6" width="10.28515625" bestFit="1" customWidth="1"/>
  </cols>
  <sheetData>
    <row r="1" spans="1:6" x14ac:dyDescent="0.25">
      <c r="A1" s="22" t="s">
        <v>24</v>
      </c>
      <c r="B1" s="22"/>
      <c r="C1" s="22"/>
      <c r="D1" s="22"/>
      <c r="E1" s="22"/>
      <c r="F1" s="22"/>
    </row>
    <row r="2" spans="1:6" s="4" customFormat="1" x14ac:dyDescent="0.25">
      <c r="A2" s="5" t="s">
        <v>26</v>
      </c>
      <c r="B2" s="5" t="s">
        <v>17</v>
      </c>
      <c r="C2" s="5" t="s">
        <v>21</v>
      </c>
      <c r="D2" s="5" t="s">
        <v>18</v>
      </c>
      <c r="E2" s="5" t="s">
        <v>19</v>
      </c>
      <c r="F2" s="5" t="s">
        <v>20</v>
      </c>
    </row>
    <row r="3" spans="1:6" x14ac:dyDescent="0.25">
      <c r="A3" s="1">
        <v>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s="1">
        <v>2</v>
      </c>
      <c r="B4" s="1" t="s">
        <v>5</v>
      </c>
      <c r="C4" s="1" t="s">
        <v>1</v>
      </c>
      <c r="D4" s="1" t="s">
        <v>6</v>
      </c>
      <c r="E4" s="1" t="s">
        <v>3</v>
      </c>
      <c r="F4" s="1" t="s">
        <v>7</v>
      </c>
    </row>
    <row r="5" spans="1:6" x14ac:dyDescent="0.25">
      <c r="A5" s="1">
        <v>3</v>
      </c>
      <c r="B5" s="1" t="s">
        <v>8</v>
      </c>
      <c r="C5" s="1" t="s">
        <v>1</v>
      </c>
      <c r="D5" s="1" t="s">
        <v>9</v>
      </c>
      <c r="E5" s="1" t="s">
        <v>10</v>
      </c>
      <c r="F5" s="1" t="s">
        <v>7</v>
      </c>
    </row>
    <row r="6" spans="1:6" x14ac:dyDescent="0.25">
      <c r="A6" s="1">
        <v>4</v>
      </c>
      <c r="B6" s="1" t="s">
        <v>11</v>
      </c>
      <c r="C6" s="1" t="s">
        <v>12</v>
      </c>
      <c r="D6" s="1" t="s">
        <v>2</v>
      </c>
      <c r="E6" s="1" t="s">
        <v>3</v>
      </c>
      <c r="F6" s="1" t="s">
        <v>7</v>
      </c>
    </row>
    <row r="7" spans="1:6" x14ac:dyDescent="0.25">
      <c r="A7" s="1">
        <v>5</v>
      </c>
      <c r="B7" s="1" t="s">
        <v>13</v>
      </c>
      <c r="C7" s="1" t="s">
        <v>12</v>
      </c>
      <c r="D7" s="1" t="s">
        <v>2</v>
      </c>
      <c r="E7" s="1" t="s">
        <v>3</v>
      </c>
      <c r="F7" s="1" t="s">
        <v>4</v>
      </c>
    </row>
    <row r="8" spans="1:6" x14ac:dyDescent="0.25">
      <c r="A8" s="1">
        <v>6</v>
      </c>
      <c r="B8" s="1" t="s">
        <v>14</v>
      </c>
      <c r="C8" s="1" t="s">
        <v>1</v>
      </c>
      <c r="D8" s="1" t="s">
        <v>6</v>
      </c>
      <c r="E8" s="1" t="s">
        <v>3</v>
      </c>
      <c r="F8" s="1" t="s">
        <v>7</v>
      </c>
    </row>
    <row r="9" spans="1:6" x14ac:dyDescent="0.25">
      <c r="A9" s="1">
        <v>7</v>
      </c>
      <c r="B9" s="1" t="s">
        <v>15</v>
      </c>
      <c r="C9" s="1" t="s">
        <v>12</v>
      </c>
      <c r="D9" s="1" t="s">
        <v>2</v>
      </c>
      <c r="E9" s="1" t="s">
        <v>10</v>
      </c>
      <c r="F9" s="1" t="s">
        <v>4</v>
      </c>
    </row>
    <row r="10" spans="1:6" x14ac:dyDescent="0.25">
      <c r="A10" s="1">
        <v>8</v>
      </c>
      <c r="B10" s="1" t="s">
        <v>16</v>
      </c>
      <c r="C10" s="1" t="s">
        <v>12</v>
      </c>
      <c r="D10" s="1" t="s">
        <v>9</v>
      </c>
      <c r="E10" s="1" t="s">
        <v>3</v>
      </c>
      <c r="F10" s="1" t="s">
        <v>7</v>
      </c>
    </row>
    <row r="11" spans="1:6" x14ac:dyDescent="0.25">
      <c r="A11" s="1">
        <v>9</v>
      </c>
      <c r="B11" s="3" t="s">
        <v>22</v>
      </c>
      <c r="C11" s="3" t="s">
        <v>1</v>
      </c>
      <c r="D11" s="3" t="s">
        <v>2</v>
      </c>
      <c r="E11" s="3" t="s">
        <v>10</v>
      </c>
      <c r="F11" s="3" t="s">
        <v>23</v>
      </c>
    </row>
    <row r="13" spans="1:6" s="15" customFormat="1" ht="18.75" x14ac:dyDescent="0.3">
      <c r="A13" s="14" t="s">
        <v>25</v>
      </c>
    </row>
    <row r="14" spans="1:6" x14ac:dyDescent="0.25">
      <c r="B14" t="s">
        <v>27</v>
      </c>
      <c r="D14">
        <f>COUNTA(F3:F10)</f>
        <v>8</v>
      </c>
    </row>
    <row r="15" spans="1:6" x14ac:dyDescent="0.25">
      <c r="B15" t="s">
        <v>29</v>
      </c>
      <c r="D15">
        <f>COUNTIF($F$3:$F$10, "*ya*")</f>
        <v>3</v>
      </c>
    </row>
    <row r="16" spans="1:6" x14ac:dyDescent="0.25">
      <c r="B16" t="s">
        <v>28</v>
      </c>
      <c r="D16">
        <f>COUNTIF($F$3:$F$10, "*tidak*")</f>
        <v>5</v>
      </c>
    </row>
    <row r="18" spans="2:5" x14ac:dyDescent="0.25">
      <c r="B18" t="s">
        <v>30</v>
      </c>
    </row>
    <row r="19" spans="2:5" x14ac:dyDescent="0.25">
      <c r="B19" s="6" t="s">
        <v>31</v>
      </c>
    </row>
    <row r="20" spans="2:5" x14ac:dyDescent="0.25">
      <c r="B20" s="7">
        <f>(-D15/D14*IMLOG2(D15/D14))+(-D16/D14*IMLOG2(D16/D14))</f>
        <v>0.95443400292496372</v>
      </c>
    </row>
    <row r="22" spans="2:5" s="7" customFormat="1" x14ac:dyDescent="0.25">
      <c r="B22" s="9" t="s">
        <v>32</v>
      </c>
      <c r="C22" s="9" t="s">
        <v>4</v>
      </c>
      <c r="D22" s="9" t="s">
        <v>7</v>
      </c>
      <c r="E22" s="9" t="s">
        <v>33</v>
      </c>
    </row>
    <row r="23" spans="2:5" x14ac:dyDescent="0.25">
      <c r="B23" s="2">
        <v>8</v>
      </c>
      <c r="C23" s="2">
        <v>3</v>
      </c>
      <c r="D23" s="2">
        <v>5</v>
      </c>
      <c r="E23" s="2">
        <v>0.95443400300000003</v>
      </c>
    </row>
  </sheetData>
  <autoFilter ref="A2:F11" xr:uid="{C762F59F-DBBE-4CD5-BA1E-B9FE6544D490}"/>
  <mergeCells count="1">
    <mergeCell ref="A1:F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A172-136B-49C9-99E1-0DB94F132802}">
  <dimension ref="A1:G76"/>
  <sheetViews>
    <sheetView topLeftCell="A56" zoomScale="85" zoomScaleNormal="85" workbookViewId="0">
      <selection activeCell="H6" sqref="H6:H7"/>
    </sheetView>
  </sheetViews>
  <sheetFormatPr defaultRowHeight="15" x14ac:dyDescent="0.25"/>
  <cols>
    <col min="1" max="1" width="5.140625" customWidth="1"/>
    <col min="2" max="2" width="7.28515625" bestFit="1" customWidth="1"/>
    <col min="3" max="4" width="12.42578125" bestFit="1" customWidth="1"/>
    <col min="5" max="6" width="10.28515625" bestFit="1" customWidth="1"/>
    <col min="7" max="7" width="18.7109375" customWidth="1"/>
    <col min="8" max="8" width="13.28515625" bestFit="1" customWidth="1"/>
    <col min="9" max="9" width="7.28515625" bestFit="1" customWidth="1"/>
    <col min="10" max="10" width="3.42578125" bestFit="1" customWidth="1"/>
    <col min="11" max="11" width="5.7109375" bestFit="1" customWidth="1"/>
  </cols>
  <sheetData>
    <row r="1" spans="1:7" s="15" customFormat="1" ht="18.75" x14ac:dyDescent="0.3">
      <c r="A1" s="16" t="s">
        <v>34</v>
      </c>
      <c r="B1" s="17"/>
      <c r="C1" s="17"/>
      <c r="D1" s="17"/>
      <c r="E1" s="17"/>
    </row>
    <row r="3" spans="1:7" s="7" customFormat="1" x14ac:dyDescent="0.25">
      <c r="A3" s="10" t="s">
        <v>26</v>
      </c>
      <c r="B3" s="10" t="s">
        <v>17</v>
      </c>
      <c r="C3" s="10" t="s">
        <v>21</v>
      </c>
      <c r="D3" s="10" t="s">
        <v>18</v>
      </c>
      <c r="E3" s="10" t="s">
        <v>19</v>
      </c>
      <c r="F3" s="10" t="s">
        <v>20</v>
      </c>
    </row>
    <row r="4" spans="1:7" x14ac:dyDescent="0.25">
      <c r="A4" s="3">
        <v>1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1:7" x14ac:dyDescent="0.25">
      <c r="A5" s="3">
        <v>2</v>
      </c>
      <c r="B5" s="3" t="s">
        <v>5</v>
      </c>
      <c r="C5" s="3" t="s">
        <v>1</v>
      </c>
      <c r="D5" s="3" t="s">
        <v>6</v>
      </c>
      <c r="E5" s="3" t="s">
        <v>3</v>
      </c>
      <c r="F5" s="3" t="s">
        <v>7</v>
      </c>
    </row>
    <row r="6" spans="1:7" x14ac:dyDescent="0.25">
      <c r="A6" s="3">
        <v>3</v>
      </c>
      <c r="B6" s="3" t="s">
        <v>8</v>
      </c>
      <c r="C6" s="3" t="s">
        <v>1</v>
      </c>
      <c r="D6" s="3" t="s">
        <v>9</v>
      </c>
      <c r="E6" s="3" t="s">
        <v>10</v>
      </c>
      <c r="F6" s="3" t="s">
        <v>7</v>
      </c>
    </row>
    <row r="7" spans="1:7" x14ac:dyDescent="0.25">
      <c r="A7" s="3">
        <v>4</v>
      </c>
      <c r="B7" s="3" t="s">
        <v>11</v>
      </c>
      <c r="C7" s="3" t="s">
        <v>12</v>
      </c>
      <c r="D7" s="3" t="s">
        <v>2</v>
      </c>
      <c r="E7" s="3" t="s">
        <v>3</v>
      </c>
      <c r="F7" s="3" t="s">
        <v>7</v>
      </c>
    </row>
    <row r="8" spans="1:7" x14ac:dyDescent="0.25">
      <c r="A8" s="3">
        <v>5</v>
      </c>
      <c r="B8" s="3" t="s">
        <v>13</v>
      </c>
      <c r="C8" s="3" t="s">
        <v>12</v>
      </c>
      <c r="D8" s="3" t="s">
        <v>2</v>
      </c>
      <c r="E8" s="3" t="s">
        <v>3</v>
      </c>
      <c r="F8" s="3" t="s">
        <v>4</v>
      </c>
    </row>
    <row r="9" spans="1:7" x14ac:dyDescent="0.25">
      <c r="A9" s="3">
        <v>6</v>
      </c>
      <c r="B9" s="3" t="s">
        <v>14</v>
      </c>
      <c r="C9" s="3" t="s">
        <v>1</v>
      </c>
      <c r="D9" s="3" t="s">
        <v>6</v>
      </c>
      <c r="E9" s="3" t="s">
        <v>3</v>
      </c>
      <c r="F9" s="3" t="s">
        <v>7</v>
      </c>
    </row>
    <row r="10" spans="1:7" x14ac:dyDescent="0.25">
      <c r="A10" s="3">
        <v>7</v>
      </c>
      <c r="B10" s="3" t="s">
        <v>15</v>
      </c>
      <c r="C10" s="3" t="s">
        <v>12</v>
      </c>
      <c r="D10" s="3" t="s">
        <v>2</v>
      </c>
      <c r="E10" s="3" t="s">
        <v>10</v>
      </c>
      <c r="F10" s="3" t="s">
        <v>4</v>
      </c>
    </row>
    <row r="11" spans="1:7" x14ac:dyDescent="0.25">
      <c r="A11" s="3">
        <v>8</v>
      </c>
      <c r="B11" s="3" t="s">
        <v>16</v>
      </c>
      <c r="C11" s="3" t="s">
        <v>12</v>
      </c>
      <c r="D11" s="3" t="s">
        <v>9</v>
      </c>
      <c r="E11" s="3" t="s">
        <v>3</v>
      </c>
      <c r="F11" s="3" t="s">
        <v>7</v>
      </c>
    </row>
    <row r="13" spans="1:7" x14ac:dyDescent="0.25">
      <c r="D13" s="9" t="s">
        <v>32</v>
      </c>
      <c r="E13" s="9" t="s">
        <v>4</v>
      </c>
      <c r="F13" s="9" t="s">
        <v>7</v>
      </c>
      <c r="G13" s="9" t="s">
        <v>33</v>
      </c>
    </row>
    <row r="14" spans="1:7" x14ac:dyDescent="0.25">
      <c r="D14" s="2">
        <v>8</v>
      </c>
      <c r="E14" s="2">
        <v>3</v>
      </c>
      <c r="F14" s="2">
        <v>5</v>
      </c>
      <c r="G14" s="11">
        <v>0.95443400300000003</v>
      </c>
    </row>
    <row r="15" spans="1:7" x14ac:dyDescent="0.25">
      <c r="G15" s="7"/>
    </row>
    <row r="16" spans="1:7" s="7" customFormat="1" x14ac:dyDescent="0.25">
      <c r="C16" s="11" t="s">
        <v>21</v>
      </c>
      <c r="D16" s="11" t="s">
        <v>35</v>
      </c>
      <c r="E16" s="11" t="s">
        <v>36</v>
      </c>
      <c r="F16" s="11" t="s">
        <v>37</v>
      </c>
      <c r="G16" s="11" t="s">
        <v>46</v>
      </c>
    </row>
    <row r="17" spans="1:7" x14ac:dyDescent="0.25">
      <c r="C17" s="3" t="s">
        <v>38</v>
      </c>
      <c r="D17" s="3">
        <v>4</v>
      </c>
      <c r="E17" s="3">
        <v>1</v>
      </c>
      <c r="F17" s="3">
        <v>3</v>
      </c>
      <c r="G17" s="12">
        <f>B34</f>
        <v>0.81127812445913294</v>
      </c>
    </row>
    <row r="18" spans="1:7" x14ac:dyDescent="0.25">
      <c r="C18" s="3" t="s">
        <v>39</v>
      </c>
      <c r="D18" s="3">
        <v>4</v>
      </c>
      <c r="E18" s="3">
        <v>2</v>
      </c>
      <c r="F18" s="3">
        <v>2</v>
      </c>
      <c r="G18" s="12">
        <f>B41</f>
        <v>1</v>
      </c>
    </row>
    <row r="19" spans="1:7" x14ac:dyDescent="0.25">
      <c r="G19" s="7"/>
    </row>
    <row r="20" spans="1:7" s="7" customFormat="1" x14ac:dyDescent="0.25">
      <c r="C20" s="11" t="s">
        <v>40</v>
      </c>
      <c r="D20" s="11" t="str">
        <f>D16</f>
        <v>Jumlah</v>
      </c>
      <c r="E20" s="11" t="str">
        <f>E16</f>
        <v xml:space="preserve">Ya </v>
      </c>
      <c r="F20" s="11" t="str">
        <f>F16</f>
        <v>Tidak</v>
      </c>
      <c r="G20" s="11" t="s">
        <v>46</v>
      </c>
    </row>
    <row r="21" spans="1:7" x14ac:dyDescent="0.25">
      <c r="C21" s="3" t="s">
        <v>2</v>
      </c>
      <c r="D21" s="3">
        <v>4</v>
      </c>
      <c r="E21" s="3">
        <v>3</v>
      </c>
      <c r="F21" s="3">
        <v>1</v>
      </c>
      <c r="G21" s="12">
        <f>B48</f>
        <v>0.81127812445913294</v>
      </c>
    </row>
    <row r="22" spans="1:7" x14ac:dyDescent="0.25">
      <c r="C22" s="3" t="s">
        <v>6</v>
      </c>
      <c r="D22" s="3">
        <v>2</v>
      </c>
      <c r="E22" s="3">
        <v>0</v>
      </c>
      <c r="F22" s="3">
        <v>2</v>
      </c>
      <c r="G22" s="12">
        <f>B55</f>
        <v>0</v>
      </c>
    </row>
    <row r="23" spans="1:7" x14ac:dyDescent="0.25">
      <c r="C23" s="3" t="s">
        <v>41</v>
      </c>
      <c r="D23" s="3">
        <v>2</v>
      </c>
      <c r="E23" s="3">
        <v>0</v>
      </c>
      <c r="F23" s="3">
        <v>2</v>
      </c>
      <c r="G23" s="12">
        <f>B62</f>
        <v>0</v>
      </c>
    </row>
    <row r="24" spans="1:7" x14ac:dyDescent="0.25">
      <c r="G24" s="7"/>
    </row>
    <row r="25" spans="1:7" s="7" customFormat="1" x14ac:dyDescent="0.25">
      <c r="C25" s="11" t="s">
        <v>42</v>
      </c>
      <c r="D25" s="11" t="str">
        <f>D16</f>
        <v>Jumlah</v>
      </c>
      <c r="E25" s="11" t="str">
        <f>E16</f>
        <v xml:space="preserve">Ya </v>
      </c>
      <c r="F25" s="11" t="str">
        <f>F16</f>
        <v>Tidak</v>
      </c>
      <c r="G25" s="11" t="s">
        <v>46</v>
      </c>
    </row>
    <row r="26" spans="1:7" x14ac:dyDescent="0.25">
      <c r="C26" s="3" t="s">
        <v>3</v>
      </c>
      <c r="D26" s="3">
        <v>6</v>
      </c>
      <c r="E26" s="3">
        <v>2</v>
      </c>
      <c r="F26" s="3">
        <v>4</v>
      </c>
      <c r="G26" s="12">
        <f>B69</f>
        <v>0.91829583405449056</v>
      </c>
    </row>
    <row r="27" spans="1:7" x14ac:dyDescent="0.25">
      <c r="C27" s="3" t="s">
        <v>10</v>
      </c>
      <c r="D27" s="3">
        <v>2</v>
      </c>
      <c r="E27" s="3">
        <v>1</v>
      </c>
      <c r="F27" s="3">
        <v>1</v>
      </c>
      <c r="G27" s="12">
        <f>B76</f>
        <v>1</v>
      </c>
    </row>
    <row r="29" spans="1:7" s="13" customFormat="1" ht="15.75" x14ac:dyDescent="0.25">
      <c r="A29" s="13" t="s">
        <v>43</v>
      </c>
    </row>
    <row r="30" spans="1:7" x14ac:dyDescent="0.25">
      <c r="B30" t="s">
        <v>44</v>
      </c>
      <c r="C30">
        <f>D17</f>
        <v>4</v>
      </c>
    </row>
    <row r="31" spans="1:7" x14ac:dyDescent="0.25">
      <c r="B31" t="s">
        <v>4</v>
      </c>
      <c r="C31">
        <f>E17</f>
        <v>1</v>
      </c>
    </row>
    <row r="32" spans="1:7" x14ac:dyDescent="0.25">
      <c r="B32" t="s">
        <v>7</v>
      </c>
      <c r="C32">
        <f>F17</f>
        <v>3</v>
      </c>
    </row>
    <row r="33" spans="1:3" x14ac:dyDescent="0.25">
      <c r="B33" s="6" t="s">
        <v>45</v>
      </c>
    </row>
    <row r="34" spans="1:3" x14ac:dyDescent="0.25">
      <c r="B34">
        <f>(-C31/C30*IMLOG2(C31/C30))+(-C32/C30*IMLOG2(C32/C30))</f>
        <v>0.81127812445913294</v>
      </c>
    </row>
    <row r="36" spans="1:3" s="13" customFormat="1" ht="15.75" x14ac:dyDescent="0.25">
      <c r="A36" s="13" t="s">
        <v>47</v>
      </c>
    </row>
    <row r="37" spans="1:3" x14ac:dyDescent="0.25">
      <c r="B37" t="s">
        <v>44</v>
      </c>
      <c r="C37">
        <f>D18</f>
        <v>4</v>
      </c>
    </row>
    <row r="38" spans="1:3" x14ac:dyDescent="0.25">
      <c r="B38" t="s">
        <v>4</v>
      </c>
      <c r="C38">
        <f>E18</f>
        <v>2</v>
      </c>
    </row>
    <row r="39" spans="1:3" x14ac:dyDescent="0.25">
      <c r="B39" t="s">
        <v>7</v>
      </c>
      <c r="C39">
        <f>F18</f>
        <v>2</v>
      </c>
    </row>
    <row r="40" spans="1:3" x14ac:dyDescent="0.25">
      <c r="B40" s="6" t="s">
        <v>56</v>
      </c>
    </row>
    <row r="41" spans="1:3" x14ac:dyDescent="0.25">
      <c r="B41">
        <f>(-C38/C37*IMLOG2(C38/C37))+(-C39/C37*IMLOG2(C39/C37))</f>
        <v>1</v>
      </c>
    </row>
    <row r="43" spans="1:3" s="13" customFormat="1" ht="15.75" x14ac:dyDescent="0.25">
      <c r="A43" s="13" t="s">
        <v>48</v>
      </c>
    </row>
    <row r="44" spans="1:3" x14ac:dyDescent="0.25">
      <c r="B44" t="s">
        <v>44</v>
      </c>
      <c r="C44">
        <f>D21</f>
        <v>4</v>
      </c>
    </row>
    <row r="45" spans="1:3" x14ac:dyDescent="0.25">
      <c r="B45" t="s">
        <v>4</v>
      </c>
      <c r="C45">
        <f>E21</f>
        <v>3</v>
      </c>
    </row>
    <row r="46" spans="1:3" x14ac:dyDescent="0.25">
      <c r="B46" t="s">
        <v>7</v>
      </c>
      <c r="C46">
        <f>F21</f>
        <v>1</v>
      </c>
    </row>
    <row r="47" spans="1:3" x14ac:dyDescent="0.25">
      <c r="B47" s="6" t="s">
        <v>53</v>
      </c>
    </row>
    <row r="48" spans="1:3" x14ac:dyDescent="0.25">
      <c r="B48">
        <f>(-C45/C44*IMLOG2(C45/C44))+(-C46/C44*IMLOG2(C46/C44))</f>
        <v>0.81127812445913294</v>
      </c>
    </row>
    <row r="50" spans="1:3" s="13" customFormat="1" ht="15.75" x14ac:dyDescent="0.25">
      <c r="A50" s="13" t="s">
        <v>49</v>
      </c>
    </row>
    <row r="51" spans="1:3" x14ac:dyDescent="0.25">
      <c r="B51" t="s">
        <v>44</v>
      </c>
      <c r="C51">
        <f>D22</f>
        <v>2</v>
      </c>
    </row>
    <row r="52" spans="1:3" x14ac:dyDescent="0.25">
      <c r="B52" t="s">
        <v>4</v>
      </c>
      <c r="C52">
        <f>E22</f>
        <v>0</v>
      </c>
    </row>
    <row r="53" spans="1:3" x14ac:dyDescent="0.25">
      <c r="B53" t="s">
        <v>7</v>
      </c>
      <c r="C53">
        <f>F22</f>
        <v>2</v>
      </c>
    </row>
    <row r="54" spans="1:3" x14ac:dyDescent="0.25">
      <c r="B54" s="6" t="s">
        <v>55</v>
      </c>
    </row>
    <row r="55" spans="1:3" x14ac:dyDescent="0.25">
      <c r="B55">
        <v>0</v>
      </c>
    </row>
    <row r="57" spans="1:3" s="13" customFormat="1" ht="15.75" x14ac:dyDescent="0.25">
      <c r="A57" s="13" t="s">
        <v>50</v>
      </c>
    </row>
    <row r="58" spans="1:3" x14ac:dyDescent="0.25">
      <c r="B58" t="s">
        <v>44</v>
      </c>
      <c r="C58">
        <f>D23</f>
        <v>2</v>
      </c>
    </row>
    <row r="59" spans="1:3" x14ac:dyDescent="0.25">
      <c r="B59" t="s">
        <v>4</v>
      </c>
      <c r="C59">
        <f>E23</f>
        <v>0</v>
      </c>
    </row>
    <row r="60" spans="1:3" x14ac:dyDescent="0.25">
      <c r="B60" t="s">
        <v>7</v>
      </c>
      <c r="C60">
        <f>F23</f>
        <v>2</v>
      </c>
    </row>
    <row r="61" spans="1:3" x14ac:dyDescent="0.25">
      <c r="B61" s="6" t="s">
        <v>55</v>
      </c>
    </row>
    <row r="62" spans="1:3" x14ac:dyDescent="0.25">
      <c r="B62">
        <v>0</v>
      </c>
    </row>
    <row r="64" spans="1:3" s="13" customFormat="1" ht="15.75" x14ac:dyDescent="0.25">
      <c r="A64" s="13" t="s">
        <v>51</v>
      </c>
    </row>
    <row r="65" spans="1:3" x14ac:dyDescent="0.25">
      <c r="B65" t="s">
        <v>44</v>
      </c>
      <c r="C65">
        <f>D26</f>
        <v>6</v>
      </c>
    </row>
    <row r="66" spans="1:3" x14ac:dyDescent="0.25">
      <c r="B66" t="s">
        <v>4</v>
      </c>
      <c r="C66">
        <f>E26</f>
        <v>2</v>
      </c>
    </row>
    <row r="67" spans="1:3" x14ac:dyDescent="0.25">
      <c r="B67" t="s">
        <v>7</v>
      </c>
      <c r="C67">
        <f>F26</f>
        <v>4</v>
      </c>
    </row>
    <row r="68" spans="1:3" x14ac:dyDescent="0.25">
      <c r="B68" s="6" t="s">
        <v>54</v>
      </c>
    </row>
    <row r="69" spans="1:3" x14ac:dyDescent="0.25">
      <c r="B69">
        <f>(-C66/C65*IMLOG2(C66/C65))+(-C67/C65*IMLOG2(C67/C65))</f>
        <v>0.91829583405449056</v>
      </c>
    </row>
    <row r="71" spans="1:3" s="13" customFormat="1" ht="15.75" x14ac:dyDescent="0.25">
      <c r="A71" s="13" t="s">
        <v>52</v>
      </c>
    </row>
    <row r="72" spans="1:3" x14ac:dyDescent="0.25">
      <c r="B72" t="s">
        <v>44</v>
      </c>
      <c r="C72">
        <f>D27</f>
        <v>2</v>
      </c>
    </row>
    <row r="73" spans="1:3" x14ac:dyDescent="0.25">
      <c r="B73" t="s">
        <v>4</v>
      </c>
      <c r="C73">
        <f>E27</f>
        <v>1</v>
      </c>
    </row>
    <row r="74" spans="1:3" x14ac:dyDescent="0.25">
      <c r="B74" t="s">
        <v>7</v>
      </c>
      <c r="C74">
        <f>F27</f>
        <v>1</v>
      </c>
    </row>
    <row r="75" spans="1:3" x14ac:dyDescent="0.25">
      <c r="B75" s="6" t="s">
        <v>56</v>
      </c>
    </row>
    <row r="76" spans="1:3" x14ac:dyDescent="0.25">
      <c r="B76">
        <f>(-C73/C72*IMLOG2(C73/C72))+(-C74/C72*IMLOG2(C74/C72))</f>
        <v>1</v>
      </c>
    </row>
  </sheetData>
  <autoFilter ref="A3:F11" xr:uid="{FC06A172-136B-49C9-99E1-0DB94F13280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135-120F-4386-AB61-515575CB1CB2}">
  <dimension ref="A1:H43"/>
  <sheetViews>
    <sheetView topLeftCell="A16" workbookViewId="0">
      <selection activeCell="G37" sqref="G37"/>
    </sheetView>
  </sheetViews>
  <sheetFormatPr defaultRowHeight="15" x14ac:dyDescent="0.25"/>
  <cols>
    <col min="1" max="1" width="10.140625" customWidth="1"/>
    <col min="2" max="2" width="13.28515625" customWidth="1"/>
    <col min="6" max="6" width="12" bestFit="1" customWidth="1"/>
  </cols>
  <sheetData>
    <row r="1" spans="1:6" s="15" customFormat="1" ht="18.75" x14ac:dyDescent="0.3">
      <c r="A1" s="14" t="s">
        <v>59</v>
      </c>
    </row>
    <row r="6" spans="1:6" x14ac:dyDescent="0.25">
      <c r="B6" s="23" t="s">
        <v>68</v>
      </c>
      <c r="C6" s="9" t="s">
        <v>32</v>
      </c>
      <c r="D6" s="9" t="s">
        <v>4</v>
      </c>
      <c r="E6" s="9" t="s">
        <v>7</v>
      </c>
      <c r="F6" s="9" t="s">
        <v>33</v>
      </c>
    </row>
    <row r="7" spans="1:6" x14ac:dyDescent="0.25">
      <c r="B7" s="24"/>
      <c r="C7" s="2">
        <v>8</v>
      </c>
      <c r="D7" s="2">
        <v>3</v>
      </c>
      <c r="E7" s="2">
        <v>5</v>
      </c>
      <c r="F7" s="11">
        <v>0.95443400300000003</v>
      </c>
    </row>
    <row r="8" spans="1:6" x14ac:dyDescent="0.25">
      <c r="F8" s="7"/>
    </row>
    <row r="9" spans="1:6" x14ac:dyDescent="0.25">
      <c r="B9" s="11" t="s">
        <v>21</v>
      </c>
      <c r="C9" s="11" t="s">
        <v>35</v>
      </c>
      <c r="D9" s="11" t="s">
        <v>36</v>
      </c>
      <c r="E9" s="11" t="s">
        <v>37</v>
      </c>
      <c r="F9" s="11" t="s">
        <v>46</v>
      </c>
    </row>
    <row r="10" spans="1:6" x14ac:dyDescent="0.25">
      <c r="B10" s="3" t="s">
        <v>38</v>
      </c>
      <c r="C10" s="3">
        <v>4</v>
      </c>
      <c r="D10" s="3">
        <v>1</v>
      </c>
      <c r="E10" s="3">
        <v>3</v>
      </c>
      <c r="F10" s="12">
        <v>0.81127812445913294</v>
      </c>
    </row>
    <row r="11" spans="1:6" x14ac:dyDescent="0.25">
      <c r="B11" s="3" t="s">
        <v>39</v>
      </c>
      <c r="C11" s="3">
        <v>4</v>
      </c>
      <c r="D11" s="3">
        <v>2</v>
      </c>
      <c r="E11" s="3">
        <v>2</v>
      </c>
      <c r="F11" s="12">
        <v>1</v>
      </c>
    </row>
    <row r="12" spans="1:6" x14ac:dyDescent="0.25">
      <c r="F12" s="7"/>
    </row>
    <row r="13" spans="1:6" x14ac:dyDescent="0.25">
      <c r="B13" s="11" t="s">
        <v>40</v>
      </c>
      <c r="C13" s="11" t="s">
        <v>35</v>
      </c>
      <c r="D13" s="11" t="s">
        <v>36</v>
      </c>
      <c r="E13" s="11" t="s">
        <v>37</v>
      </c>
      <c r="F13" s="11" t="s">
        <v>46</v>
      </c>
    </row>
    <row r="14" spans="1:6" x14ac:dyDescent="0.25">
      <c r="B14" s="3" t="s">
        <v>2</v>
      </c>
      <c r="C14" s="3">
        <v>4</v>
      </c>
      <c r="D14" s="3">
        <v>3</v>
      </c>
      <c r="E14" s="3">
        <v>1</v>
      </c>
      <c r="F14" s="12">
        <v>0.81127812445913294</v>
      </c>
    </row>
    <row r="15" spans="1:6" x14ac:dyDescent="0.25">
      <c r="B15" s="3" t="s">
        <v>6</v>
      </c>
      <c r="C15" s="3">
        <v>2</v>
      </c>
      <c r="D15" s="3">
        <v>0</v>
      </c>
      <c r="E15" s="3">
        <v>2</v>
      </c>
      <c r="F15" s="12">
        <v>0</v>
      </c>
    </row>
    <row r="16" spans="1:6" x14ac:dyDescent="0.25">
      <c r="B16" s="3" t="s">
        <v>41</v>
      </c>
      <c r="C16" s="3">
        <v>2</v>
      </c>
      <c r="D16" s="3">
        <v>0</v>
      </c>
      <c r="E16" s="3">
        <v>2</v>
      </c>
      <c r="F16" s="12">
        <v>0</v>
      </c>
    </row>
    <row r="17" spans="1:6" x14ac:dyDescent="0.25">
      <c r="F17" s="7"/>
    </row>
    <row r="18" spans="1:6" x14ac:dyDescent="0.25">
      <c r="B18" s="11" t="s">
        <v>42</v>
      </c>
      <c r="C18" s="11" t="s">
        <v>35</v>
      </c>
      <c r="D18" s="11" t="s">
        <v>36</v>
      </c>
      <c r="E18" s="11" t="s">
        <v>37</v>
      </c>
      <c r="F18" s="11" t="s">
        <v>46</v>
      </c>
    </row>
    <row r="19" spans="1:6" x14ac:dyDescent="0.25">
      <c r="B19" s="3" t="s">
        <v>3</v>
      </c>
      <c r="C19" s="3">
        <v>6</v>
      </c>
      <c r="D19" s="3">
        <v>2</v>
      </c>
      <c r="E19" s="3">
        <v>4</v>
      </c>
      <c r="F19" s="12">
        <v>0.91829583405449056</v>
      </c>
    </row>
    <row r="20" spans="1:6" x14ac:dyDescent="0.25">
      <c r="B20" s="3" t="s">
        <v>10</v>
      </c>
      <c r="C20" s="3">
        <v>2</v>
      </c>
      <c r="D20" s="3">
        <v>1</v>
      </c>
      <c r="E20" s="3">
        <v>1</v>
      </c>
      <c r="F20" s="12">
        <v>1</v>
      </c>
    </row>
    <row r="22" spans="1:6" x14ac:dyDescent="0.25">
      <c r="E22" s="11" t="s">
        <v>70</v>
      </c>
      <c r="F22" s="11" t="s">
        <v>69</v>
      </c>
    </row>
    <row r="23" spans="1:6" x14ac:dyDescent="0.25">
      <c r="E23" s="3" t="s">
        <v>21</v>
      </c>
      <c r="F23" s="12">
        <f>A31</f>
        <v>4.8794940770433559E-2</v>
      </c>
    </row>
    <row r="24" spans="1:6" x14ac:dyDescent="0.25">
      <c r="E24" s="3" t="s">
        <v>18</v>
      </c>
      <c r="F24" s="19">
        <f>A37</f>
        <v>0.54879494077043356</v>
      </c>
    </row>
    <row r="25" spans="1:6" x14ac:dyDescent="0.25">
      <c r="A25" t="s">
        <v>57</v>
      </c>
      <c r="E25" s="3" t="s">
        <v>71</v>
      </c>
      <c r="F25" s="12">
        <f>A43</f>
        <v>1.5712127459132086E-2</v>
      </c>
    </row>
    <row r="26" spans="1:6" x14ac:dyDescent="0.25">
      <c r="A26" t="s">
        <v>58</v>
      </c>
    </row>
    <row r="28" spans="1:6" s="7" customFormat="1" x14ac:dyDescent="0.25">
      <c r="A28" s="7" t="s">
        <v>60</v>
      </c>
    </row>
    <row r="29" spans="1:6" x14ac:dyDescent="0.25">
      <c r="A29" t="s">
        <v>63</v>
      </c>
    </row>
    <row r="30" spans="1:6" x14ac:dyDescent="0.25">
      <c r="A30" t="s">
        <v>64</v>
      </c>
    </row>
    <row r="31" spans="1:6" x14ac:dyDescent="0.25">
      <c r="A31" s="18">
        <f>F7-((C10/C7*F10)+(C11/C7*F11))</f>
        <v>4.8794940770433559E-2</v>
      </c>
    </row>
    <row r="34" spans="1:8" s="7" customFormat="1" x14ac:dyDescent="0.25">
      <c r="A34" s="7" t="s">
        <v>61</v>
      </c>
    </row>
    <row r="35" spans="1:8" x14ac:dyDescent="0.25">
      <c r="A35" t="s">
        <v>65</v>
      </c>
    </row>
    <row r="36" spans="1:8" ht="28.5" customHeight="1" x14ac:dyDescent="0.25">
      <c r="A36" s="26" t="s">
        <v>119</v>
      </c>
      <c r="B36" s="26"/>
      <c r="C36" s="26"/>
      <c r="D36" s="26"/>
      <c r="E36" s="26"/>
      <c r="F36" s="26"/>
      <c r="G36" s="26"/>
      <c r="H36" s="26"/>
    </row>
    <row r="37" spans="1:8" x14ac:dyDescent="0.25">
      <c r="A37" s="18">
        <f>F7-((C14/C7*F14)+(C15/C7*F15)+(C16/C7*F16))</f>
        <v>0.54879494077043356</v>
      </c>
    </row>
    <row r="40" spans="1:8" s="7" customFormat="1" x14ac:dyDescent="0.25">
      <c r="A40" s="7" t="s">
        <v>62</v>
      </c>
    </row>
    <row r="41" spans="1:8" x14ac:dyDescent="0.25">
      <c r="A41" t="s">
        <v>66</v>
      </c>
    </row>
    <row r="42" spans="1:8" x14ac:dyDescent="0.25">
      <c r="A42" t="s">
        <v>67</v>
      </c>
    </row>
    <row r="43" spans="1:8" x14ac:dyDescent="0.25">
      <c r="A43" s="18">
        <f>F7-((C19/C7*F19)+(C20/C7*F20))</f>
        <v>1.5712127459132086E-2</v>
      </c>
    </row>
  </sheetData>
  <mergeCells count="2">
    <mergeCell ref="B6:B7"/>
    <mergeCell ref="A36:H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B7CC-ADDD-4A12-B640-F726587FBCDF}">
  <dimension ref="A1:F32"/>
  <sheetViews>
    <sheetView workbookViewId="0">
      <selection activeCell="G22" sqref="G22"/>
    </sheetView>
  </sheetViews>
  <sheetFormatPr defaultRowHeight="15" x14ac:dyDescent="0.25"/>
  <cols>
    <col min="1" max="1" width="5.28515625" customWidth="1"/>
    <col min="2" max="2" width="12.42578125" bestFit="1" customWidth="1"/>
    <col min="3" max="3" width="7.28515625" bestFit="1" customWidth="1"/>
    <col min="4" max="4" width="11.140625" bestFit="1" customWidth="1"/>
    <col min="5" max="5" width="10.28515625" bestFit="1" customWidth="1"/>
    <col min="6" max="6" width="12" bestFit="1" customWidth="1"/>
  </cols>
  <sheetData>
    <row r="1" spans="1:6" s="14" customFormat="1" ht="18.75" x14ac:dyDescent="0.3">
      <c r="A1" s="14" t="s">
        <v>72</v>
      </c>
    </row>
    <row r="3" spans="1:6" x14ac:dyDescent="0.25">
      <c r="B3" s="23" t="s">
        <v>68</v>
      </c>
      <c r="C3" s="9" t="s">
        <v>32</v>
      </c>
      <c r="D3" s="9" t="s">
        <v>4</v>
      </c>
      <c r="E3" s="9" t="s">
        <v>7</v>
      </c>
      <c r="F3" s="9" t="s">
        <v>33</v>
      </c>
    </row>
    <row r="4" spans="1:6" x14ac:dyDescent="0.25">
      <c r="B4" s="24"/>
      <c r="C4" s="2">
        <v>8</v>
      </c>
      <c r="D4" s="2">
        <v>3</v>
      </c>
      <c r="E4" s="2">
        <v>5</v>
      </c>
      <c r="F4" s="11">
        <v>0.95443400300000003</v>
      </c>
    </row>
    <row r="6" spans="1:6" x14ac:dyDescent="0.25">
      <c r="B6" s="11" t="s">
        <v>40</v>
      </c>
      <c r="C6" s="11" t="s">
        <v>35</v>
      </c>
      <c r="D6" s="11" t="s">
        <v>36</v>
      </c>
      <c r="E6" s="11" t="s">
        <v>37</v>
      </c>
      <c r="F6" s="11" t="s">
        <v>46</v>
      </c>
    </row>
    <row r="7" spans="1:6" x14ac:dyDescent="0.25">
      <c r="B7" s="3" t="s">
        <v>2</v>
      </c>
      <c r="C7" s="3">
        <v>4</v>
      </c>
      <c r="D7" s="3">
        <v>3</v>
      </c>
      <c r="E7" s="3">
        <v>1</v>
      </c>
      <c r="F7" s="12">
        <v>0.81127812445913294</v>
      </c>
    </row>
    <row r="8" spans="1:6" x14ac:dyDescent="0.25">
      <c r="B8" s="3" t="s">
        <v>6</v>
      </c>
      <c r="C8" s="3">
        <v>2</v>
      </c>
      <c r="D8" s="3">
        <v>0</v>
      </c>
      <c r="E8" s="3">
        <v>2</v>
      </c>
      <c r="F8" s="12">
        <v>0</v>
      </c>
    </row>
    <row r="9" spans="1:6" x14ac:dyDescent="0.25">
      <c r="B9" s="3" t="s">
        <v>41</v>
      </c>
      <c r="C9" s="3">
        <v>2</v>
      </c>
      <c r="D9" s="3">
        <v>0</v>
      </c>
      <c r="E9" s="3">
        <v>2</v>
      </c>
      <c r="F9" s="12">
        <v>0</v>
      </c>
    </row>
    <row r="11" spans="1:6" x14ac:dyDescent="0.25">
      <c r="E11" s="11" t="s">
        <v>70</v>
      </c>
      <c r="F11" s="11" t="s">
        <v>69</v>
      </c>
    </row>
    <row r="12" spans="1:6" x14ac:dyDescent="0.25">
      <c r="E12" s="3" t="s">
        <v>21</v>
      </c>
      <c r="F12" s="12">
        <v>4.8794940770433559E-2</v>
      </c>
    </row>
    <row r="13" spans="1:6" x14ac:dyDescent="0.25">
      <c r="E13" s="3" t="s">
        <v>18</v>
      </c>
      <c r="F13" s="19">
        <v>0.54879494077043356</v>
      </c>
    </row>
    <row r="14" spans="1:6" x14ac:dyDescent="0.25">
      <c r="E14" s="3" t="s">
        <v>71</v>
      </c>
      <c r="F14" s="12">
        <v>1.5712127459132086E-2</v>
      </c>
    </row>
    <row r="28" spans="2:6" x14ac:dyDescent="0.25">
      <c r="B28" s="10" t="s">
        <v>26</v>
      </c>
      <c r="C28" s="10" t="s">
        <v>21</v>
      </c>
      <c r="D28" s="10" t="s">
        <v>18</v>
      </c>
      <c r="E28" s="10" t="s">
        <v>19</v>
      </c>
      <c r="F28" s="10" t="s">
        <v>20</v>
      </c>
    </row>
    <row r="29" spans="2:6" x14ac:dyDescent="0.25">
      <c r="B29" s="3">
        <v>1</v>
      </c>
      <c r="C29" s="3" t="s">
        <v>1</v>
      </c>
      <c r="D29" s="3" t="s">
        <v>2</v>
      </c>
      <c r="E29" s="3" t="s">
        <v>3</v>
      </c>
      <c r="F29" s="3" t="s">
        <v>4</v>
      </c>
    </row>
    <row r="30" spans="2:6" x14ac:dyDescent="0.25">
      <c r="B30" s="3">
        <v>2</v>
      </c>
      <c r="C30" s="3" t="s">
        <v>12</v>
      </c>
      <c r="D30" s="3" t="s">
        <v>2</v>
      </c>
      <c r="E30" s="3" t="s">
        <v>3</v>
      </c>
      <c r="F30" s="3" t="s">
        <v>7</v>
      </c>
    </row>
    <row r="31" spans="2:6" x14ac:dyDescent="0.25">
      <c r="B31" s="3">
        <v>3</v>
      </c>
      <c r="C31" s="3" t="s">
        <v>12</v>
      </c>
      <c r="D31" s="3" t="s">
        <v>2</v>
      </c>
      <c r="E31" s="3" t="s">
        <v>3</v>
      </c>
      <c r="F31" s="3" t="s">
        <v>4</v>
      </c>
    </row>
    <row r="32" spans="2:6" x14ac:dyDescent="0.25">
      <c r="B32" s="3">
        <v>4</v>
      </c>
      <c r="C32" s="3" t="s">
        <v>12</v>
      </c>
      <c r="D32" s="3" t="s">
        <v>2</v>
      </c>
      <c r="E32" s="3" t="s">
        <v>10</v>
      </c>
      <c r="F32" s="3" t="s">
        <v>4</v>
      </c>
    </row>
  </sheetData>
  <mergeCells count="1">
    <mergeCell ref="B3:B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D1E6-A2DA-46B2-A15A-1317FB8EE06D}">
  <dimension ref="A1:I55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customWidth="1"/>
    <col min="2" max="2" width="7.28515625" bestFit="1" customWidth="1"/>
    <col min="3" max="3" width="6" bestFit="1" customWidth="1"/>
    <col min="4" max="4" width="11.140625" bestFit="1" customWidth="1"/>
    <col min="6" max="7" width="12" bestFit="1" customWidth="1"/>
    <col min="9" max="9" width="12" bestFit="1" customWidth="1"/>
  </cols>
  <sheetData>
    <row r="1" spans="1:7" s="13" customFormat="1" ht="15.75" x14ac:dyDescent="0.25">
      <c r="A1" s="13" t="s">
        <v>74</v>
      </c>
    </row>
    <row r="3" spans="1:7" x14ac:dyDescent="0.25">
      <c r="B3" s="10" t="s">
        <v>26</v>
      </c>
      <c r="C3" s="10" t="s">
        <v>21</v>
      </c>
      <c r="D3" s="20" t="s">
        <v>18</v>
      </c>
      <c r="E3" s="10" t="s">
        <v>19</v>
      </c>
      <c r="F3" s="10" t="s">
        <v>20</v>
      </c>
    </row>
    <row r="4" spans="1:7" x14ac:dyDescent="0.25">
      <c r="B4" s="3">
        <v>1</v>
      </c>
      <c r="C4" s="3" t="s">
        <v>1</v>
      </c>
      <c r="D4" s="8" t="s">
        <v>2</v>
      </c>
      <c r="E4" s="3" t="s">
        <v>3</v>
      </c>
      <c r="F4" s="3" t="s">
        <v>4</v>
      </c>
    </row>
    <row r="5" spans="1:7" x14ac:dyDescent="0.25">
      <c r="B5" s="3">
        <v>2</v>
      </c>
      <c r="C5" s="3" t="s">
        <v>12</v>
      </c>
      <c r="D5" s="8" t="s">
        <v>2</v>
      </c>
      <c r="E5" s="3" t="s">
        <v>3</v>
      </c>
      <c r="F5" s="3" t="s">
        <v>7</v>
      </c>
    </row>
    <row r="6" spans="1:7" x14ac:dyDescent="0.25">
      <c r="B6" s="3">
        <v>3</v>
      </c>
      <c r="C6" s="3" t="s">
        <v>12</v>
      </c>
      <c r="D6" s="8" t="s">
        <v>2</v>
      </c>
      <c r="E6" s="3" t="s">
        <v>3</v>
      </c>
      <c r="F6" s="3" t="s">
        <v>4</v>
      </c>
    </row>
    <row r="7" spans="1:7" x14ac:dyDescent="0.25">
      <c r="B7" s="3">
        <v>4</v>
      </c>
      <c r="C7" s="3" t="s">
        <v>12</v>
      </c>
      <c r="D7" s="8" t="s">
        <v>2</v>
      </c>
      <c r="E7" s="3" t="s">
        <v>10</v>
      </c>
      <c r="F7" s="3" t="s">
        <v>4</v>
      </c>
    </row>
    <row r="9" spans="1:7" s="13" customFormat="1" ht="15.75" x14ac:dyDescent="0.25">
      <c r="A9" s="21"/>
      <c r="B9" s="21"/>
      <c r="C9" s="21" t="s">
        <v>32</v>
      </c>
      <c r="D9" s="21" t="s">
        <v>36</v>
      </c>
      <c r="E9" s="21" t="s">
        <v>37</v>
      </c>
      <c r="F9" s="21" t="s">
        <v>46</v>
      </c>
      <c r="G9" s="21" t="s">
        <v>69</v>
      </c>
    </row>
    <row r="10" spans="1:7" s="7" customFormat="1" x14ac:dyDescent="0.25">
      <c r="A10" s="11" t="s">
        <v>68</v>
      </c>
      <c r="B10" s="11"/>
      <c r="C10" s="11">
        <f>COUNTA(B4:B7)</f>
        <v>4</v>
      </c>
      <c r="D10" s="11">
        <f>COUNTIF(F4:F7, "ya")</f>
        <v>3</v>
      </c>
      <c r="E10" s="11">
        <f>COUNTIF(F4:F7,"tidak")</f>
        <v>1</v>
      </c>
      <c r="F10" s="11">
        <f>A25</f>
        <v>0.81127812445913294</v>
      </c>
      <c r="G10" s="11"/>
    </row>
    <row r="11" spans="1:7" s="7" customFormat="1" x14ac:dyDescent="0.25">
      <c r="A11" s="12" t="s">
        <v>21</v>
      </c>
      <c r="B11" s="12"/>
      <c r="C11" s="12"/>
      <c r="D11" s="12"/>
      <c r="E11" s="12"/>
      <c r="F11" s="12"/>
      <c r="G11" s="19">
        <f>A47</f>
        <v>0.122556248918265</v>
      </c>
    </row>
    <row r="12" spans="1:7" x14ac:dyDescent="0.25">
      <c r="A12" s="1"/>
      <c r="B12" s="1" t="s">
        <v>38</v>
      </c>
      <c r="C12" s="1">
        <f>COUNTIF($C$4:$C$7,"muda")</f>
        <v>1</v>
      </c>
      <c r="D12" s="1">
        <f>COUNTIFS($C$4:$C$7,"muda",$F$4:$F$7,"ya")</f>
        <v>1</v>
      </c>
      <c r="E12" s="1">
        <f>COUNTIFS($C$4:$C$7,"muda",$F$4:$F$7,"tidak")</f>
        <v>0</v>
      </c>
      <c r="F12" s="1">
        <v>0</v>
      </c>
      <c r="G12" s="1"/>
    </row>
    <row r="13" spans="1:7" x14ac:dyDescent="0.25">
      <c r="A13" s="1"/>
      <c r="B13" s="1" t="s">
        <v>39</v>
      </c>
      <c r="C13" s="1">
        <f>COUNTIF($C$4:$C$7,B13)</f>
        <v>3</v>
      </c>
      <c r="D13" s="1">
        <f>COUNTIFS($C$4:$C$7,B13,$F$4:$F$7,"ya")</f>
        <v>2</v>
      </c>
      <c r="E13" s="1">
        <f>COUNTIFS($C$4:$C$7,B13,$F$4:$F$7,E9)</f>
        <v>1</v>
      </c>
      <c r="F13" s="1">
        <f>A34</f>
        <v>0.91829583405449056</v>
      </c>
      <c r="G13" s="1"/>
    </row>
    <row r="14" spans="1:7" s="7" customFormat="1" x14ac:dyDescent="0.25">
      <c r="A14" s="12" t="s">
        <v>71</v>
      </c>
      <c r="B14" s="12"/>
      <c r="C14" s="12"/>
      <c r="D14" s="12"/>
      <c r="E14" s="12"/>
      <c r="F14" s="12"/>
      <c r="G14" s="12">
        <f>A51</f>
        <v>0.122556248918265</v>
      </c>
    </row>
    <row r="15" spans="1:7" x14ac:dyDescent="0.25">
      <c r="A15" s="1"/>
      <c r="B15" s="1" t="s">
        <v>75</v>
      </c>
      <c r="C15" s="1">
        <f>COUNTIF($E$4:$E$7,"PRIA")</f>
        <v>3</v>
      </c>
      <c r="D15" s="1">
        <f>COUNTIFS($E$4:$E$7,"pria",$F$4:$F$7,"ya")</f>
        <v>2</v>
      </c>
      <c r="E15" s="1">
        <f>COUNTIFS($E$4:$E$7,"pria",$F$4:$F$7,"TIDAK")</f>
        <v>1</v>
      </c>
      <c r="F15" s="1">
        <f>A41</f>
        <v>0.91829583405449056</v>
      </c>
      <c r="G15" s="1"/>
    </row>
    <row r="16" spans="1:7" x14ac:dyDescent="0.25">
      <c r="A16" s="1"/>
      <c r="B16" s="1" t="s">
        <v>76</v>
      </c>
      <c r="C16" s="1">
        <f>COUNTIF($E$4:$E$7,B16)</f>
        <v>1</v>
      </c>
      <c r="D16" s="1">
        <f>COUNTIFS($E$4:$E$7,B16,$F$4:$F$7,"ya")</f>
        <v>1</v>
      </c>
      <c r="E16" s="1">
        <f>COUNTIFS($E$4:$E$7,B16,$F$4:$F$7,E9)</f>
        <v>0</v>
      </c>
      <c r="F16" s="1">
        <v>0</v>
      </c>
      <c r="G16" s="1"/>
    </row>
    <row r="18" spans="1:9" s="7" customFormat="1" x14ac:dyDescent="0.25">
      <c r="A18" s="7" t="s">
        <v>77</v>
      </c>
      <c r="F18" s="7" t="s">
        <v>89</v>
      </c>
    </row>
    <row r="19" spans="1:9" x14ac:dyDescent="0.25">
      <c r="A19" t="s">
        <v>78</v>
      </c>
      <c r="B19">
        <f>C10</f>
        <v>4</v>
      </c>
      <c r="F19" t="s">
        <v>90</v>
      </c>
    </row>
    <row r="20" spans="1:9" x14ac:dyDescent="0.25">
      <c r="A20" t="s">
        <v>4</v>
      </c>
      <c r="B20">
        <f>D10</f>
        <v>3</v>
      </c>
    </row>
    <row r="21" spans="1:9" x14ac:dyDescent="0.25">
      <c r="A21" t="s">
        <v>7</v>
      </c>
      <c r="B21">
        <f>E10</f>
        <v>1</v>
      </c>
    </row>
    <row r="23" spans="1:9" x14ac:dyDescent="0.25">
      <c r="A23" t="s">
        <v>79</v>
      </c>
    </row>
    <row r="24" spans="1:9" x14ac:dyDescent="0.25">
      <c r="A24" s="6" t="s">
        <v>31</v>
      </c>
    </row>
    <row r="25" spans="1:9" x14ac:dyDescent="0.25">
      <c r="A25" s="7">
        <f>(-B20/B19*IMLOG2(B20/B19))+(-B21/B19*IMLOG2(B21/B19))</f>
        <v>0.81127812445913294</v>
      </c>
    </row>
    <row r="26" spans="1:9" ht="15.75" x14ac:dyDescent="0.25">
      <c r="A26" s="7"/>
      <c r="I26" s="13"/>
    </row>
    <row r="27" spans="1:9" x14ac:dyDescent="0.25">
      <c r="A27" s="7" t="s">
        <v>84</v>
      </c>
    </row>
    <row r="28" spans="1:9" x14ac:dyDescent="0.25">
      <c r="A28" s="7"/>
    </row>
    <row r="29" spans="1:9" s="7" customFormat="1" x14ac:dyDescent="0.25">
      <c r="A29" s="7" t="s">
        <v>80</v>
      </c>
    </row>
    <row r="30" spans="1:9" x14ac:dyDescent="0.25">
      <c r="A30" t="s">
        <v>78</v>
      </c>
      <c r="B30">
        <f>C13</f>
        <v>3</v>
      </c>
    </row>
    <row r="31" spans="1:9" x14ac:dyDescent="0.25">
      <c r="A31" t="s">
        <v>4</v>
      </c>
      <c r="B31">
        <f>D13</f>
        <v>2</v>
      </c>
    </row>
    <row r="32" spans="1:9" x14ac:dyDescent="0.25">
      <c r="A32" t="s">
        <v>7</v>
      </c>
      <c r="B32">
        <f>E13</f>
        <v>1</v>
      </c>
    </row>
    <row r="33" spans="1:4" x14ac:dyDescent="0.25">
      <c r="A33" s="6" t="s">
        <v>82</v>
      </c>
    </row>
    <row r="34" spans="1:4" x14ac:dyDescent="0.25">
      <c r="A34">
        <f>(-B31/B30*IMLOG2(B31/B30))+(-B32/B30*IMLOG2(B32/B30))</f>
        <v>0.91829583405449056</v>
      </c>
    </row>
    <row r="36" spans="1:4" s="7" customFormat="1" x14ac:dyDescent="0.25">
      <c r="A36" s="7" t="s">
        <v>81</v>
      </c>
      <c r="D36" s="7" t="s">
        <v>83</v>
      </c>
    </row>
    <row r="37" spans="1:4" x14ac:dyDescent="0.25">
      <c r="A37" t="s">
        <v>78</v>
      </c>
      <c r="B37">
        <f>C15</f>
        <v>3</v>
      </c>
    </row>
    <row r="38" spans="1:4" x14ac:dyDescent="0.25">
      <c r="A38" t="s">
        <v>4</v>
      </c>
      <c r="B38">
        <f>D15</f>
        <v>2</v>
      </c>
    </row>
    <row r="39" spans="1:4" x14ac:dyDescent="0.25">
      <c r="A39" t="s">
        <v>7</v>
      </c>
      <c r="B39">
        <f>E15</f>
        <v>1</v>
      </c>
    </row>
    <row r="41" spans="1:4" x14ac:dyDescent="0.25">
      <c r="A41">
        <f>(-B38/B37*IMLOG2(B38/B37))+(-B39/B37*IMLOG2(B39/B37))</f>
        <v>0.91829583405449056</v>
      </c>
    </row>
    <row r="44" spans="1:4" x14ac:dyDescent="0.25">
      <c r="A44" s="7" t="s">
        <v>85</v>
      </c>
    </row>
    <row r="45" spans="1:4" s="7" customFormat="1" x14ac:dyDescent="0.25">
      <c r="A45" s="7" t="s">
        <v>86</v>
      </c>
    </row>
    <row r="46" spans="1:4" x14ac:dyDescent="0.25">
      <c r="A46" t="s">
        <v>64</v>
      </c>
    </row>
    <row r="47" spans="1:4" x14ac:dyDescent="0.25">
      <c r="A47">
        <f>F10-((C12/C10*F12)+(C13/C10*F13))</f>
        <v>0.122556248918265</v>
      </c>
    </row>
    <row r="49" spans="1:3" s="7" customFormat="1" x14ac:dyDescent="0.25">
      <c r="A49" s="7" t="s">
        <v>87</v>
      </c>
      <c r="C49" s="7" t="s">
        <v>88</v>
      </c>
    </row>
    <row r="50" spans="1:3" x14ac:dyDescent="0.25">
      <c r="A50" t="s">
        <v>67</v>
      </c>
    </row>
    <row r="51" spans="1:3" x14ac:dyDescent="0.25">
      <c r="A51">
        <f>F10-((C15/C10*F15)+0)</f>
        <v>0.122556248918265</v>
      </c>
    </row>
    <row r="55" spans="1:3" ht="15.75" x14ac:dyDescent="0.25">
      <c r="A55" s="13" t="s">
        <v>73</v>
      </c>
    </row>
  </sheetData>
  <autoFilter ref="B3:F7" xr:uid="{EAD9D1E6-A2DA-46B2-A15A-1317FB8EE06D}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CD22-A13D-433D-B5ED-4127F9F0A41A}">
  <dimension ref="A1:G88"/>
  <sheetViews>
    <sheetView workbookViewId="0">
      <selection activeCell="B86" sqref="B86"/>
    </sheetView>
  </sheetViews>
  <sheetFormatPr defaultRowHeight="15" x14ac:dyDescent="0.25"/>
  <cols>
    <col min="1" max="1" width="12.28515625" customWidth="1"/>
    <col min="2" max="2" width="8.42578125" bestFit="1" customWidth="1"/>
    <col min="3" max="3" width="11.140625" customWidth="1"/>
    <col min="4" max="4" width="11.140625" bestFit="1" customWidth="1"/>
    <col min="6" max="7" width="12" bestFit="1" customWidth="1"/>
  </cols>
  <sheetData>
    <row r="1" spans="1:7" ht="15.75" x14ac:dyDescent="0.25">
      <c r="A1" s="13" t="s">
        <v>91</v>
      </c>
      <c r="B1" s="13"/>
      <c r="C1" s="13"/>
      <c r="D1" s="13"/>
      <c r="E1" s="13"/>
      <c r="F1" s="13"/>
    </row>
    <row r="3" spans="1:7" x14ac:dyDescent="0.25">
      <c r="B3" s="10" t="s">
        <v>26</v>
      </c>
      <c r="C3" s="10" t="s">
        <v>21</v>
      </c>
      <c r="D3" s="20" t="s">
        <v>18</v>
      </c>
      <c r="E3" s="10" t="s">
        <v>19</v>
      </c>
      <c r="F3" s="10" t="s">
        <v>20</v>
      </c>
    </row>
    <row r="4" spans="1:7" x14ac:dyDescent="0.25">
      <c r="B4" s="3">
        <v>1</v>
      </c>
      <c r="C4" s="3" t="s">
        <v>12</v>
      </c>
      <c r="D4" s="8" t="s">
        <v>2</v>
      </c>
      <c r="E4" s="3" t="s">
        <v>3</v>
      </c>
      <c r="F4" s="3" t="s">
        <v>7</v>
      </c>
    </row>
    <row r="5" spans="1:7" x14ac:dyDescent="0.25">
      <c r="B5" s="3">
        <v>2</v>
      </c>
      <c r="C5" s="3" t="s">
        <v>12</v>
      </c>
      <c r="D5" s="8" t="s">
        <v>2</v>
      </c>
      <c r="E5" s="3" t="s">
        <v>3</v>
      </c>
      <c r="F5" s="3" t="s">
        <v>4</v>
      </c>
    </row>
    <row r="6" spans="1:7" x14ac:dyDescent="0.25">
      <c r="B6" s="3">
        <v>3</v>
      </c>
      <c r="C6" s="3" t="s">
        <v>12</v>
      </c>
      <c r="D6" s="8" t="s">
        <v>2</v>
      </c>
      <c r="E6" s="3" t="s">
        <v>10</v>
      </c>
      <c r="F6" s="3" t="s">
        <v>4</v>
      </c>
    </row>
    <row r="8" spans="1:7" ht="15.75" x14ac:dyDescent="0.25">
      <c r="A8" s="21"/>
      <c r="B8" s="21"/>
      <c r="C8" s="21" t="s">
        <v>32</v>
      </c>
      <c r="D8" s="21" t="s">
        <v>36</v>
      </c>
      <c r="E8" s="21" t="s">
        <v>37</v>
      </c>
      <c r="F8" s="21" t="s">
        <v>46</v>
      </c>
      <c r="G8" s="21" t="s">
        <v>69</v>
      </c>
    </row>
    <row r="9" spans="1:7" x14ac:dyDescent="0.25">
      <c r="A9" s="11" t="s">
        <v>68</v>
      </c>
      <c r="B9" s="11"/>
      <c r="C9" s="11">
        <v>3</v>
      </c>
      <c r="D9" s="11">
        <v>2</v>
      </c>
      <c r="E9" s="11">
        <v>1</v>
      </c>
      <c r="F9" s="11">
        <f>A21</f>
        <v>0.91829583405449056</v>
      </c>
      <c r="G9" s="11"/>
    </row>
    <row r="10" spans="1:7" x14ac:dyDescent="0.25">
      <c r="A10" s="12" t="s">
        <v>71</v>
      </c>
      <c r="B10" s="12"/>
      <c r="C10" s="12"/>
      <c r="D10" s="12"/>
      <c r="E10" s="12"/>
      <c r="F10" s="12"/>
      <c r="G10" s="12">
        <f>A29</f>
        <v>0.25162916738782393</v>
      </c>
    </row>
    <row r="11" spans="1:7" x14ac:dyDescent="0.25">
      <c r="A11" s="1"/>
      <c r="B11" s="1" t="s">
        <v>75</v>
      </c>
      <c r="C11" s="1">
        <v>2</v>
      </c>
      <c r="D11" s="1">
        <v>1</v>
      </c>
      <c r="E11" s="1">
        <v>1</v>
      </c>
      <c r="F11" s="1">
        <v>1</v>
      </c>
      <c r="G11" s="1"/>
    </row>
    <row r="12" spans="1:7" x14ac:dyDescent="0.25">
      <c r="A12" s="1"/>
      <c r="B12" s="1" t="s">
        <v>76</v>
      </c>
      <c r="C12" s="1">
        <v>1</v>
      </c>
      <c r="D12" s="1">
        <v>1</v>
      </c>
      <c r="E12" s="1">
        <v>0</v>
      </c>
      <c r="F12" s="1">
        <v>0</v>
      </c>
      <c r="G12" s="1"/>
    </row>
    <row r="14" spans="1:7" x14ac:dyDescent="0.25">
      <c r="A14" s="7" t="s">
        <v>92</v>
      </c>
    </row>
    <row r="15" spans="1:7" x14ac:dyDescent="0.25">
      <c r="A15" t="s">
        <v>78</v>
      </c>
      <c r="B15">
        <f>C9</f>
        <v>3</v>
      </c>
    </row>
    <row r="16" spans="1:7" x14ac:dyDescent="0.25">
      <c r="A16" t="s">
        <v>4</v>
      </c>
      <c r="B16">
        <f>D9</f>
        <v>2</v>
      </c>
    </row>
    <row r="17" spans="1:2" x14ac:dyDescent="0.25">
      <c r="A17" t="s">
        <v>7</v>
      </c>
      <c r="B17">
        <f>E9</f>
        <v>1</v>
      </c>
    </row>
    <row r="19" spans="1:2" x14ac:dyDescent="0.25">
      <c r="A19" t="s">
        <v>94</v>
      </c>
    </row>
    <row r="20" spans="1:2" x14ac:dyDescent="0.25">
      <c r="A20" s="6" t="s">
        <v>93</v>
      </c>
    </row>
    <row r="21" spans="1:2" x14ac:dyDescent="0.25">
      <c r="A21" s="7">
        <f>(-B16/B15*IMLOG2(B16/B15))+(-B17/B15*IMLOG2(B17/B15))</f>
        <v>0.91829583405449056</v>
      </c>
    </row>
    <row r="23" spans="1:2" x14ac:dyDescent="0.25">
      <c r="A23" s="7" t="s">
        <v>97</v>
      </c>
    </row>
    <row r="24" spans="1:2" x14ac:dyDescent="0.25">
      <c r="A24" t="s">
        <v>95</v>
      </c>
    </row>
    <row r="25" spans="1:2" x14ac:dyDescent="0.25">
      <c r="A25" t="s">
        <v>96</v>
      </c>
    </row>
    <row r="27" spans="1:2" x14ac:dyDescent="0.25">
      <c r="A27" s="7" t="s">
        <v>69</v>
      </c>
    </row>
    <row r="28" spans="1:2" x14ac:dyDescent="0.25">
      <c r="A28" t="s">
        <v>67</v>
      </c>
    </row>
    <row r="29" spans="1:2" x14ac:dyDescent="0.25">
      <c r="A29">
        <f>F9-((C11/C9*F11)+(C12/C9*F12))</f>
        <v>0.25162916738782393</v>
      </c>
    </row>
    <row r="31" spans="1:2" x14ac:dyDescent="0.25">
      <c r="A31" s="7" t="s">
        <v>98</v>
      </c>
    </row>
    <row r="33" spans="1:1" s="7" customFormat="1" x14ac:dyDescent="0.25">
      <c r="A33" s="7" t="s">
        <v>99</v>
      </c>
    </row>
    <row r="68" spans="1:3" x14ac:dyDescent="0.25">
      <c r="A68" t="s">
        <v>100</v>
      </c>
    </row>
    <row r="69" spans="1:3" x14ac:dyDescent="0.25">
      <c r="A69" t="s">
        <v>101</v>
      </c>
    </row>
    <row r="70" spans="1:3" x14ac:dyDescent="0.25">
      <c r="A70" t="s">
        <v>102</v>
      </c>
    </row>
    <row r="71" spans="1:3" x14ac:dyDescent="0.25">
      <c r="B71" t="s">
        <v>103</v>
      </c>
    </row>
    <row r="72" spans="1:3" x14ac:dyDescent="0.25">
      <c r="B72" t="s">
        <v>104</v>
      </c>
    </row>
    <row r="73" spans="1:3" x14ac:dyDescent="0.25">
      <c r="C73" t="s">
        <v>105</v>
      </c>
    </row>
    <row r="74" spans="1:3" x14ac:dyDescent="0.25">
      <c r="C74" t="s">
        <v>106</v>
      </c>
    </row>
    <row r="75" spans="1:3" x14ac:dyDescent="0.25">
      <c r="A75" s="25"/>
      <c r="B75" t="s">
        <v>107</v>
      </c>
    </row>
    <row r="76" spans="1:3" x14ac:dyDescent="0.25">
      <c r="B76" t="s">
        <v>108</v>
      </c>
    </row>
    <row r="77" spans="1:3" x14ac:dyDescent="0.25">
      <c r="B77" t="s">
        <v>109</v>
      </c>
    </row>
    <row r="78" spans="1:3" x14ac:dyDescent="0.25">
      <c r="C78" t="s">
        <v>110</v>
      </c>
    </row>
    <row r="79" spans="1:3" x14ac:dyDescent="0.25">
      <c r="C79" t="s">
        <v>111</v>
      </c>
    </row>
    <row r="81" spans="1:5" x14ac:dyDescent="0.25">
      <c r="A81" t="s">
        <v>112</v>
      </c>
    </row>
    <row r="82" spans="1:5" x14ac:dyDescent="0.25">
      <c r="A82" s="3" t="s">
        <v>22</v>
      </c>
      <c r="B82" s="3" t="s">
        <v>1</v>
      </c>
      <c r="C82" s="3" t="s">
        <v>2</v>
      </c>
      <c r="D82" s="3" t="s">
        <v>10</v>
      </c>
      <c r="E82" s="3" t="s">
        <v>23</v>
      </c>
    </row>
    <row r="83" spans="1:5" x14ac:dyDescent="0.25">
      <c r="A83" t="s">
        <v>116</v>
      </c>
      <c r="B83" t="s">
        <v>117</v>
      </c>
    </row>
    <row r="84" spans="1:5" x14ac:dyDescent="0.25">
      <c r="B84" t="s">
        <v>118</v>
      </c>
    </row>
    <row r="86" spans="1:5" x14ac:dyDescent="0.25">
      <c r="A86" t="s">
        <v>115</v>
      </c>
    </row>
    <row r="87" spans="1:5" x14ac:dyDescent="0.25">
      <c r="A87" t="s">
        <v>113</v>
      </c>
    </row>
    <row r="88" spans="1:5" x14ac:dyDescent="0.25">
      <c r="A88" t="s">
        <v>114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Perulangan 1a</vt:lpstr>
      <vt:lpstr>Per. 1b</vt:lpstr>
      <vt:lpstr>Per. 1c</vt:lpstr>
      <vt:lpstr>Per. 1d</vt:lpstr>
      <vt:lpstr>Per. 2</vt:lpstr>
      <vt:lpstr>Per.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</dc:creator>
  <cp:lastModifiedBy>ALY DAP Yt</cp:lastModifiedBy>
  <cp:lastPrinted>2023-12-05T06:26:39Z</cp:lastPrinted>
  <dcterms:created xsi:type="dcterms:W3CDTF">2022-10-30T23:49:40Z</dcterms:created>
  <dcterms:modified xsi:type="dcterms:W3CDTF">2023-12-05T06:29:52Z</dcterms:modified>
</cp:coreProperties>
</file>