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lat\Documents\Учеба_аналитика\"/>
    </mc:Choice>
  </mc:AlternateContent>
  <bookViews>
    <workbookView xWindow="0" yWindow="0" windowWidth="25200" windowHeight="11880" activeTab="2"/>
  </bookViews>
  <sheets>
    <sheet name="Задача 1 Прогноз уроков" sheetId="1" r:id="rId1"/>
    <sheet name="Задача 2 Посчитать новых" sheetId="2" r:id="rId2"/>
    <sheet name="Задача 3 План-факт" sheetId="3" r:id="rId3"/>
  </sheets>
  <definedNames>
    <definedName name="_xlnm._FilterDatabase" localSheetId="1" hidden="1">'Задача 2 Посчитать новых'!$F$1:$F$1000</definedName>
  </definedNames>
  <calcPr calcId="162913"/>
  <extLst>
    <ext uri="GoogleSheetsCustomDataVersion1">
      <go:sheetsCustomData xmlns:go="http://customooxmlschemas.google.com/" r:id="rId7" roundtripDataSignature="AMtx7miihxkG2fW8VgHfYC9NURplqOL/gg=="/>
    </ext>
  </extLst>
</workbook>
</file>

<file path=xl/calcChain.xml><?xml version="1.0" encoding="utf-8"?>
<calcChain xmlns="http://schemas.openxmlformats.org/spreadsheetml/2006/main">
  <c r="D15" i="3" l="1"/>
  <c r="B14" i="3"/>
  <c r="C14" i="3"/>
  <c r="D3" i="3"/>
  <c r="D4" i="3"/>
  <c r="D5" i="3"/>
  <c r="D6" i="3"/>
  <c r="D7" i="3"/>
  <c r="D8" i="3"/>
  <c r="D9" i="3"/>
  <c r="D10" i="3"/>
  <c r="D11" i="3"/>
  <c r="D12" i="3"/>
  <c r="D13" i="3"/>
  <c r="D2" i="3"/>
  <c r="D4" i="2"/>
  <c r="E4" i="2" s="1"/>
  <c r="D5" i="2"/>
  <c r="E5" i="2" s="1"/>
  <c r="D6" i="2"/>
  <c r="E6" i="2" s="1"/>
  <c r="D7" i="2"/>
  <c r="E7" i="2" s="1"/>
  <c r="D8" i="2"/>
  <c r="E8" i="2" s="1"/>
  <c r="F8" i="2" s="1"/>
  <c r="D9" i="2"/>
  <c r="E9" i="2" s="1"/>
  <c r="D10" i="2"/>
  <c r="E10" i="2" s="1"/>
  <c r="D11" i="2"/>
  <c r="E11" i="2" s="1"/>
  <c r="D12" i="2"/>
  <c r="E12" i="2" s="1"/>
  <c r="F12" i="2" s="1"/>
  <c r="D13" i="2"/>
  <c r="E13" i="2" s="1"/>
  <c r="D3" i="2"/>
  <c r="E3" i="2" s="1"/>
  <c r="J10" i="2"/>
  <c r="J11" i="2"/>
  <c r="K11" i="2" s="1"/>
  <c r="F13" i="2" l="1"/>
  <c r="F9" i="2"/>
  <c r="F5" i="2"/>
  <c r="F10" i="2"/>
  <c r="F11" i="2"/>
  <c r="F7" i="2"/>
  <c r="F6" i="2"/>
  <c r="F4" i="2"/>
  <c r="E16" i="2"/>
  <c r="C28" i="1" l="1"/>
  <c r="C22" i="1"/>
  <c r="C23" i="1"/>
  <c r="C24" i="1"/>
  <c r="C25" i="1"/>
  <c r="C26" i="1"/>
  <c r="C21" i="1"/>
  <c r="E2" i="1"/>
  <c r="D3" i="1"/>
  <c r="D4" i="1"/>
  <c r="D5" i="1"/>
  <c r="D6" i="1"/>
  <c r="D7" i="1"/>
  <c r="D8" i="1"/>
  <c r="D9" i="1"/>
  <c r="D10" i="1"/>
  <c r="D11" i="1"/>
  <c r="D2" i="1"/>
  <c r="J12" i="2"/>
  <c r="K12" i="2" s="1"/>
</calcChain>
</file>

<file path=xl/sharedStrings.xml><?xml version="1.0" encoding="utf-8"?>
<sst xmlns="http://schemas.openxmlformats.org/spreadsheetml/2006/main" count="58" uniqueCount="50">
  <si>
    <t>Месяц</t>
  </si>
  <si>
    <t>Количество студентов факт</t>
  </si>
  <si>
    <t>Проведено уроков</t>
  </si>
  <si>
    <t>Интенсивность</t>
  </si>
  <si>
    <r>
      <rPr>
        <b/>
        <sz val="11"/>
        <color theme="1"/>
        <rFont val="Calibri"/>
      </rPr>
      <t xml:space="preserve">Задача: </t>
    </r>
    <r>
      <rPr>
        <sz val="11"/>
        <color theme="1"/>
        <rFont val="Calibri"/>
      </rPr>
      <t xml:space="preserve">спрогнозировать количество уроков, имея установленный план по студентам </t>
    </r>
  </si>
  <si>
    <t>1) рассчитать интенсивность* студентов по месяцам (как считать: как отношение числа уроков к числу студентов)</t>
  </si>
  <si>
    <t>2) рассчитать арифметическую среднюю интенсивность</t>
  </si>
  <si>
    <r>
      <rPr>
        <sz val="11"/>
        <color theme="1"/>
        <rFont val="Calibri"/>
      </rPr>
      <t xml:space="preserve">3) перемножить цифры плана по студентам на среднюю интенсивность и получить прогноз уроков до </t>
    </r>
    <r>
      <rPr>
        <b/>
        <sz val="11"/>
        <color theme="1"/>
        <rFont val="Calibri"/>
      </rPr>
      <t xml:space="preserve">июня 2019 года </t>
    </r>
    <r>
      <rPr>
        <sz val="11"/>
        <color theme="1"/>
        <rFont val="Calibri"/>
      </rPr>
      <t>по месяцам</t>
    </r>
  </si>
  <si>
    <t>4) итоговый ответ - прогнозная сумма уроков за первые 6 месяцев 2019 года</t>
  </si>
  <si>
    <t>5)* визуально оформить таблицу с прогнозом по своему вкусу</t>
  </si>
  <si>
    <t>*подробнее про интенсивность мы поговорим во втором уроке</t>
  </si>
  <si>
    <t>Количество студентов план</t>
  </si>
  <si>
    <t>Количество студентов</t>
  </si>
  <si>
    <t>Retention</t>
  </si>
  <si>
    <t>Количество новых студентов</t>
  </si>
  <si>
    <r>
      <rPr>
        <b/>
        <sz val="11"/>
        <color theme="1"/>
        <rFont val="Calibri"/>
      </rPr>
      <t xml:space="preserve">Задача: </t>
    </r>
    <r>
      <rPr>
        <sz val="11"/>
        <color theme="1"/>
        <rFont val="Calibri"/>
      </rPr>
      <t>восстановить по данным количество новых студентов</t>
    </r>
    <r>
      <rPr>
        <b/>
        <sz val="11"/>
        <color theme="1"/>
        <rFont val="Calibri"/>
      </rPr>
      <t xml:space="preserve"> с июля 2018 года по май 2019 </t>
    </r>
    <r>
      <rPr>
        <sz val="11"/>
        <color theme="1"/>
        <rFont val="Calibri"/>
      </rPr>
      <t>и посчитать процентный прирост привлечения</t>
    </r>
  </si>
  <si>
    <t>01.06.2018</t>
  </si>
  <si>
    <t>1) вспомнить формулу Retention, выразить из неё количество старых студентов для каждого месяца, исходя из общего количества студентов прошлого месяца</t>
  </si>
  <si>
    <t>01.07.2018</t>
  </si>
  <si>
    <t>2) рассчитать количество новых студентов как разность общего количества студентов и количества старых студентов для каждого месяца</t>
  </si>
  <si>
    <t>01.08.2018</t>
  </si>
  <si>
    <t>3) посчитать, на сколько процентов количество новых студентов в мае 2019 выросло по отношению к количеству новых студентов в июле 2018 года</t>
  </si>
  <si>
    <t>01.09.2018</t>
  </si>
  <si>
    <t>4) итоговый ответ - относительный прирост по новым студентам от июля 2018 к маю 2019, выраженный в процентах</t>
  </si>
  <si>
    <t>01.10.2018</t>
  </si>
  <si>
    <t>01.11.2018</t>
  </si>
  <si>
    <t>01.12.2018</t>
  </si>
  <si>
    <t xml:space="preserve">Пример расчета Retention:  </t>
  </si>
  <si>
    <t>01.01.2019</t>
  </si>
  <si>
    <t>Количество старых студентовё</t>
  </si>
  <si>
    <t>01.02.2019</t>
  </si>
  <si>
    <t>01.03.2019</t>
  </si>
  <si>
    <t>01.04.2019</t>
  </si>
  <si>
    <t>01.05.2019</t>
  </si>
  <si>
    <t>Выручка план</t>
  </si>
  <si>
    <t>Выручка факт</t>
  </si>
  <si>
    <t>% Факт от плана</t>
  </si>
  <si>
    <r>
      <rPr>
        <b/>
        <sz val="11"/>
        <color theme="1"/>
        <rFont val="Calibri"/>
      </rPr>
      <t xml:space="preserve">Задача: </t>
    </r>
    <r>
      <rPr>
        <sz val="11"/>
        <color theme="1"/>
        <rFont val="Calibri"/>
      </rPr>
      <t>рассчитать % выполнения плана выручки</t>
    </r>
  </si>
  <si>
    <t>1) для каждого месяца рассчитать % факта выручки от плана</t>
  </si>
  <si>
    <t>2) просмотрев таблицу, определить "худший" месяц, где провал факта относительно плана был максимальным в процентном соотношении</t>
  </si>
  <si>
    <t>3) посчитать процент выполнения плана по выручке за весь период</t>
  </si>
  <si>
    <r>
      <rPr>
        <sz val="11"/>
        <color theme="1"/>
        <rFont val="Calibri"/>
      </rPr>
      <t>4) итоговый ответ: подсвеченный в таблице "худший месяц" и рассчитанный процент выполнения плана за период</t>
    </r>
    <r>
      <rPr>
        <b/>
        <sz val="11"/>
        <color theme="1"/>
        <rFont val="Calibri"/>
      </rPr>
      <t xml:space="preserve"> с апреля 2016 по март 2017</t>
    </r>
  </si>
  <si>
    <t>Итоги:</t>
  </si>
  <si>
    <t>% Выполнения</t>
  </si>
  <si>
    <t>Средняя интенсивность</t>
  </si>
  <si>
    <t>Прогноз Уроков</t>
  </si>
  <si>
    <t>Итого:</t>
  </si>
  <si>
    <t>Кол-во стар</t>
  </si>
  <si>
    <t>Увел. Кол-ва новых студентов 05.19/0718</t>
  </si>
  <si>
    <t>Относительный прирост/убыль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</si>
</sst>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₽&quot;_-;\-* #,##0.00\ &quot;₽&quot;_-;_-* &quot;-&quot;??\ &quot;₽&quot;_-;_-@"/>
    <numFmt numFmtId="171" formatCode="0.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i/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2" borderId="4" xfId="0" applyFont="1" applyFill="1" applyBorder="1"/>
    <xf numFmtId="0" fontId="3" fillId="2" borderId="4" xfId="0" applyFont="1" applyFill="1" applyBorder="1"/>
    <xf numFmtId="10" fontId="3" fillId="2" borderId="4" xfId="0" applyNumberFormat="1" applyFont="1" applyFill="1" applyBorder="1"/>
    <xf numFmtId="0" fontId="3" fillId="0" borderId="0" xfId="0" applyFont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9" fontId="2" fillId="0" borderId="1" xfId="0" applyNumberFormat="1" applyFont="1" applyBorder="1"/>
    <xf numFmtId="14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4" fontId="2" fillId="0" borderId="0" xfId="0" applyNumberFormat="1" applyFont="1"/>
    <xf numFmtId="0" fontId="6" fillId="0" borderId="2" xfId="0" applyFont="1" applyBorder="1"/>
    <xf numFmtId="0" fontId="6" fillId="0" borderId="3" xfId="0" applyFont="1" applyBorder="1"/>
    <xf numFmtId="0" fontId="2" fillId="0" borderId="7" xfId="0" applyFont="1" applyBorder="1" applyAlignment="1">
      <alignment horizontal="center" vertical="center" wrapText="1"/>
    </xf>
    <xf numFmtId="14" fontId="3" fillId="0" borderId="7" xfId="0" applyNumberFormat="1" applyFont="1" applyBorder="1"/>
    <xf numFmtId="0" fontId="4" fillId="0" borderId="7" xfId="0" applyFont="1" applyBorder="1"/>
    <xf numFmtId="171" fontId="0" fillId="0" borderId="7" xfId="0" applyNumberFormat="1" applyFont="1" applyBorder="1" applyAlignment="1"/>
    <xf numFmtId="171" fontId="7" fillId="3" borderId="7" xfId="0" applyNumberFormat="1" applyFont="1" applyFill="1" applyBorder="1" applyAlignment="1">
      <alignment horizontal="center"/>
    </xf>
    <xf numFmtId="0" fontId="0" fillId="0" borderId="7" xfId="0" applyFont="1" applyBorder="1" applyAlignment="1"/>
    <xf numFmtId="0" fontId="3" fillId="0" borderId="7" xfId="0" applyFont="1" applyBorder="1"/>
    <xf numFmtId="0" fontId="4" fillId="0" borderId="8" xfId="0" applyFont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71" fontId="0" fillId="5" borderId="7" xfId="0" applyNumberFormat="1" applyFont="1" applyFill="1" applyBorder="1" applyAlignment="1"/>
    <xf numFmtId="0" fontId="0" fillId="0" borderId="12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1" fontId="7" fillId="4" borderId="11" xfId="0" applyNumberFormat="1" applyFont="1" applyFill="1" applyBorder="1" applyAlignment="1"/>
    <xf numFmtId="14" fontId="3" fillId="0" borderId="13" xfId="0" applyNumberFormat="1" applyFont="1" applyBorder="1"/>
    <xf numFmtId="1" fontId="8" fillId="3" borderId="14" xfId="0" applyNumberFormat="1" applyFont="1" applyFill="1" applyBorder="1" applyAlignment="1"/>
    <xf numFmtId="14" fontId="3" fillId="0" borderId="15" xfId="0" applyNumberFormat="1" applyFont="1" applyBorder="1"/>
    <xf numFmtId="1" fontId="8" fillId="3" borderId="16" xfId="0" applyNumberFormat="1" applyFont="1" applyFill="1" applyBorder="1" applyAlignment="1"/>
    <xf numFmtId="0" fontId="0" fillId="0" borderId="17" xfId="0" applyFont="1" applyBorder="1" applyAlignment="1"/>
    <xf numFmtId="1" fontId="0" fillId="0" borderId="18" xfId="0" applyNumberFormat="1" applyFont="1" applyBorder="1" applyAlignment="1"/>
    <xf numFmtId="0" fontId="0" fillId="0" borderId="19" xfId="0" applyFont="1" applyBorder="1" applyAlignment="1"/>
    <xf numFmtId="0" fontId="1" fillId="0" borderId="20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10" fontId="7" fillId="0" borderId="22" xfId="0" applyNumberFormat="1" applyFont="1" applyBorder="1" applyAlignment="1">
      <alignment horizontal="center" vertical="center"/>
    </xf>
    <xf numFmtId="10" fontId="7" fillId="0" borderId="25" xfId="0" applyNumberFormat="1" applyFont="1" applyBorder="1" applyAlignment="1">
      <alignment horizontal="center" vertical="center"/>
    </xf>
    <xf numFmtId="10" fontId="4" fillId="0" borderId="0" xfId="0" applyNumberFormat="1" applyFont="1"/>
    <xf numFmtId="10" fontId="9" fillId="0" borderId="0" xfId="0" applyNumberFormat="1" applyFont="1"/>
    <xf numFmtId="10" fontId="7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14" fontId="3" fillId="2" borderId="3" xfId="0" applyNumberFormat="1" applyFont="1" applyFill="1" applyBorder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3" fillId="0" borderId="7" xfId="0" applyFont="1" applyBorder="1" applyAlignment="1"/>
    <xf numFmtId="10" fontId="3" fillId="0" borderId="7" xfId="0" applyNumberFormat="1" applyFont="1" applyBorder="1"/>
    <xf numFmtId="10" fontId="0" fillId="3" borderId="7" xfId="0" applyNumberFormat="1" applyFont="1" applyFill="1" applyBorder="1" applyAlignment="1"/>
    <xf numFmtId="10" fontId="0" fillId="6" borderId="7" xfId="0" applyNumberFormat="1" applyFont="1" applyFill="1" applyBorder="1" applyAlignment="1"/>
  </cellXfs>
  <cellStyles count="1">
    <cellStyle name="Обычный" xfId="0" builtinId="0"/>
  </cellStyles>
  <dxfs count="4">
    <dxf>
      <numFmt numFmtId="0" formatCode="General"/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Задача 3 План-факт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D15">
  <autoFilter ref="A1:D15"/>
  <tableColumns count="4">
    <tableColumn id="1" name="Месяц"/>
    <tableColumn id="2" name="Выручка план"/>
    <tableColumn id="3" name="Выручка факт"/>
    <tableColumn id="4" name="% Факт от плана" dataDxfId="0">
      <calculatedColumnFormula>Table_1[[#This Row],[Выручка факт]]/Table_1[[#This Row],[Выручка план]]</calculatedColumnFormula>
    </tableColumn>
  </tableColumns>
  <tableStyleInfo name="Задача 3 План-факт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E26" sqref="E26"/>
    </sheetView>
  </sheetViews>
  <sheetFormatPr defaultColWidth="14.42578125" defaultRowHeight="15" customHeight="1" x14ac:dyDescent="0.25"/>
  <cols>
    <col min="1" max="1" width="12.140625" customWidth="1"/>
    <col min="2" max="2" width="24.7109375" customWidth="1"/>
    <col min="3" max="3" width="19.7109375" customWidth="1"/>
    <col min="4" max="4" width="15.42578125" customWidth="1"/>
    <col min="5" max="5" width="23.140625" customWidth="1"/>
    <col min="6" max="26" width="8.85546875" customWidth="1"/>
  </cols>
  <sheetData>
    <row r="1" spans="1:8" ht="36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44</v>
      </c>
      <c r="H1" s="1" t="s">
        <v>4</v>
      </c>
    </row>
    <row r="2" spans="1:8" x14ac:dyDescent="0.25">
      <c r="A2" s="19">
        <v>43160</v>
      </c>
      <c r="B2" s="20">
        <v>424</v>
      </c>
      <c r="C2" s="20">
        <v>2288</v>
      </c>
      <c r="D2" s="29">
        <f>C2/B2</f>
        <v>5.3962264150943398</v>
      </c>
      <c r="E2" s="22">
        <f>AVERAGEA(D2:D11)</f>
        <v>5.1686446344208168</v>
      </c>
      <c r="H2" s="2" t="s">
        <v>5</v>
      </c>
    </row>
    <row r="3" spans="1:8" x14ac:dyDescent="0.25">
      <c r="A3" s="19">
        <v>43191</v>
      </c>
      <c r="B3" s="20">
        <v>474</v>
      </c>
      <c r="C3" s="20">
        <v>2561</v>
      </c>
      <c r="D3" s="29">
        <f t="shared" ref="D3:D17" si="0">C3/B3</f>
        <v>5.4029535864978904</v>
      </c>
      <c r="E3" s="23"/>
      <c r="H3" s="2" t="s">
        <v>6</v>
      </c>
    </row>
    <row r="4" spans="1:8" x14ac:dyDescent="0.25">
      <c r="A4" s="19">
        <v>43221</v>
      </c>
      <c r="B4" s="20">
        <v>476</v>
      </c>
      <c r="C4" s="20">
        <v>2425</v>
      </c>
      <c r="D4" s="29">
        <f t="shared" si="0"/>
        <v>5.0945378151260501</v>
      </c>
      <c r="E4" s="23"/>
      <c r="H4" s="2" t="s">
        <v>7</v>
      </c>
    </row>
    <row r="5" spans="1:8" x14ac:dyDescent="0.25">
      <c r="A5" s="19">
        <v>43252</v>
      </c>
      <c r="B5" s="20">
        <v>530</v>
      </c>
      <c r="C5" s="20">
        <v>2808</v>
      </c>
      <c r="D5" s="29">
        <f t="shared" si="0"/>
        <v>5.2981132075471695</v>
      </c>
      <c r="E5" s="23"/>
      <c r="H5" s="2" t="s">
        <v>8</v>
      </c>
    </row>
    <row r="6" spans="1:8" x14ac:dyDescent="0.25">
      <c r="A6" s="19">
        <v>43282</v>
      </c>
      <c r="B6" s="20">
        <v>607</v>
      </c>
      <c r="C6" s="20">
        <v>3015</v>
      </c>
      <c r="D6" s="29">
        <f t="shared" si="0"/>
        <v>4.9670510708401974</v>
      </c>
      <c r="E6" s="23"/>
      <c r="H6" s="2" t="s">
        <v>9</v>
      </c>
    </row>
    <row r="7" spans="1:8" x14ac:dyDescent="0.25">
      <c r="A7" s="19">
        <v>43313</v>
      </c>
      <c r="B7" s="20">
        <v>620</v>
      </c>
      <c r="C7" s="20">
        <v>3035</v>
      </c>
      <c r="D7" s="29">
        <f t="shared" si="0"/>
        <v>4.895161290322581</v>
      </c>
      <c r="E7" s="23"/>
    </row>
    <row r="8" spans="1:8" x14ac:dyDescent="0.25">
      <c r="A8" s="19">
        <v>43344</v>
      </c>
      <c r="B8" s="20">
        <v>684</v>
      </c>
      <c r="C8" s="20">
        <v>3424</v>
      </c>
      <c r="D8" s="29">
        <f t="shared" si="0"/>
        <v>5.0058479532163744</v>
      </c>
      <c r="E8" s="23"/>
      <c r="H8" s="3" t="s">
        <v>10</v>
      </c>
    </row>
    <row r="9" spans="1:8" x14ac:dyDescent="0.25">
      <c r="A9" s="19">
        <v>43374</v>
      </c>
      <c r="B9" s="20">
        <v>797</v>
      </c>
      <c r="C9" s="20">
        <v>4481</v>
      </c>
      <c r="D9" s="29">
        <f t="shared" si="0"/>
        <v>5.6223337515683811</v>
      </c>
      <c r="E9" s="23"/>
    </row>
    <row r="10" spans="1:8" x14ac:dyDescent="0.25">
      <c r="A10" s="19">
        <v>43405</v>
      </c>
      <c r="B10" s="20">
        <v>867</v>
      </c>
      <c r="C10" s="20">
        <v>4510</v>
      </c>
      <c r="D10" s="29">
        <f t="shared" si="0"/>
        <v>5.2018454440599768</v>
      </c>
      <c r="E10" s="23"/>
    </row>
    <row r="11" spans="1:8" x14ac:dyDescent="0.25">
      <c r="A11" s="19">
        <v>43435</v>
      </c>
      <c r="B11" s="24">
        <v>926</v>
      </c>
      <c r="C11" s="24">
        <v>4447</v>
      </c>
      <c r="D11" s="29">
        <f t="shared" si="0"/>
        <v>4.8023758099352047</v>
      </c>
      <c r="E11" s="23"/>
    </row>
    <row r="12" spans="1:8" x14ac:dyDescent="0.25">
      <c r="A12" s="19">
        <v>43466</v>
      </c>
      <c r="B12" s="20">
        <v>1038</v>
      </c>
      <c r="C12" s="23"/>
      <c r="D12" s="21"/>
      <c r="E12" s="23"/>
    </row>
    <row r="13" spans="1:8" x14ac:dyDescent="0.25">
      <c r="A13" s="19">
        <v>43497</v>
      </c>
      <c r="B13" s="20">
        <v>1044</v>
      </c>
      <c r="C13" s="23"/>
      <c r="D13" s="21"/>
      <c r="E13" s="23"/>
    </row>
    <row r="14" spans="1:8" x14ac:dyDescent="0.25">
      <c r="A14" s="19">
        <v>43525</v>
      </c>
      <c r="B14" s="20">
        <v>1118</v>
      </c>
      <c r="C14" s="23"/>
      <c r="D14" s="21"/>
      <c r="E14" s="23"/>
    </row>
    <row r="15" spans="1:8" x14ac:dyDescent="0.25">
      <c r="A15" s="19">
        <v>43556</v>
      </c>
      <c r="B15" s="20">
        <v>1221</v>
      </c>
      <c r="C15" s="23"/>
      <c r="D15" s="21"/>
      <c r="E15" s="23"/>
    </row>
    <row r="16" spans="1:8" x14ac:dyDescent="0.25">
      <c r="A16" s="19">
        <v>43586</v>
      </c>
      <c r="B16" s="20">
        <v>1265</v>
      </c>
      <c r="C16" s="23"/>
      <c r="D16" s="21"/>
      <c r="E16" s="23"/>
    </row>
    <row r="17" spans="1:5" x14ac:dyDescent="0.25">
      <c r="A17" s="19">
        <v>43617</v>
      </c>
      <c r="B17" s="20">
        <v>1312</v>
      </c>
      <c r="C17" s="23"/>
      <c r="D17" s="21"/>
      <c r="E17" s="23"/>
    </row>
    <row r="19" spans="1:5" ht="15" customHeight="1" thickBot="1" x14ac:dyDescent="0.3"/>
    <row r="20" spans="1:5" ht="40.5" customHeight="1" thickBot="1" x14ac:dyDescent="0.3">
      <c r="A20" s="26" t="s">
        <v>0</v>
      </c>
      <c r="B20" s="27" t="s">
        <v>11</v>
      </c>
      <c r="C20" s="28" t="s">
        <v>45</v>
      </c>
    </row>
    <row r="21" spans="1:5" ht="15.75" customHeight="1" x14ac:dyDescent="0.25">
      <c r="A21" s="34">
        <v>43466</v>
      </c>
      <c r="B21" s="25">
        <v>1038</v>
      </c>
      <c r="C21" s="35">
        <f>B21*$E$2</f>
        <v>5365.0531305288077</v>
      </c>
    </row>
    <row r="22" spans="1:5" ht="15.75" customHeight="1" x14ac:dyDescent="0.25">
      <c r="A22" s="36">
        <v>43497</v>
      </c>
      <c r="B22" s="20">
        <v>1044</v>
      </c>
      <c r="C22" s="37">
        <f t="shared" ref="C22:C26" si="1">B22*$E$2</f>
        <v>5396.0649983353323</v>
      </c>
    </row>
    <row r="23" spans="1:5" ht="15.75" customHeight="1" x14ac:dyDescent="0.25">
      <c r="A23" s="36">
        <v>43525</v>
      </c>
      <c r="B23" s="20">
        <v>1118</v>
      </c>
      <c r="C23" s="37">
        <f t="shared" si="1"/>
        <v>5778.5447012824734</v>
      </c>
    </row>
    <row r="24" spans="1:5" ht="15.75" customHeight="1" x14ac:dyDescent="0.25">
      <c r="A24" s="36">
        <v>43556</v>
      </c>
      <c r="B24" s="20">
        <v>1221</v>
      </c>
      <c r="C24" s="37">
        <f t="shared" si="1"/>
        <v>6310.9150986278173</v>
      </c>
    </row>
    <row r="25" spans="1:5" ht="15.75" customHeight="1" x14ac:dyDescent="0.25">
      <c r="A25" s="36">
        <v>43586</v>
      </c>
      <c r="B25" s="20">
        <v>1265</v>
      </c>
      <c r="C25" s="37">
        <f t="shared" si="1"/>
        <v>6538.3354625423335</v>
      </c>
    </row>
    <row r="26" spans="1:5" ht="15.75" customHeight="1" x14ac:dyDescent="0.25">
      <c r="A26" s="36">
        <v>43617</v>
      </c>
      <c r="B26" s="20">
        <v>1312</v>
      </c>
      <c r="C26" s="37">
        <f t="shared" si="1"/>
        <v>6781.261760360112</v>
      </c>
    </row>
    <row r="27" spans="1:5" ht="15.75" customHeight="1" thickBot="1" x14ac:dyDescent="0.3">
      <c r="A27" s="38"/>
      <c r="B27" s="30"/>
      <c r="C27" s="39"/>
    </row>
    <row r="28" spans="1:5" ht="15.75" customHeight="1" thickBot="1" x14ac:dyDescent="0.3">
      <c r="A28" s="31" t="s">
        <v>46</v>
      </c>
      <c r="B28" s="32"/>
      <c r="C28" s="33">
        <f>SUM(C21:C26)</f>
        <v>36170.175151676878</v>
      </c>
    </row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G2" sqref="G2"/>
    </sheetView>
  </sheetViews>
  <sheetFormatPr defaultColWidth="14.42578125" defaultRowHeight="15" customHeight="1" x14ac:dyDescent="0.25"/>
  <cols>
    <col min="1" max="1" width="10.140625" customWidth="1"/>
    <col min="2" max="2" width="13.85546875" customWidth="1"/>
    <col min="3" max="3" width="13.28515625" customWidth="1"/>
    <col min="4" max="4" width="11.140625" style="40" customWidth="1"/>
    <col min="5" max="5" width="19.42578125" customWidth="1"/>
    <col min="6" max="6" width="15.85546875" customWidth="1"/>
    <col min="7" max="7" width="23.7109375" customWidth="1"/>
    <col min="8" max="8" width="18.85546875" customWidth="1"/>
    <col min="9" max="9" width="24" customWidth="1"/>
    <col min="10" max="10" width="25.28515625" customWidth="1"/>
    <col min="11" max="11" width="9" customWidth="1"/>
    <col min="12" max="26" width="8.85546875" customWidth="1"/>
  </cols>
  <sheetData>
    <row r="1" spans="1:11" ht="42" customHeight="1" x14ac:dyDescent="0.25">
      <c r="A1" s="53" t="s">
        <v>0</v>
      </c>
      <c r="B1" s="53" t="s">
        <v>12</v>
      </c>
      <c r="C1" s="53" t="s">
        <v>13</v>
      </c>
      <c r="D1" s="53" t="s">
        <v>47</v>
      </c>
      <c r="E1" s="53" t="s">
        <v>14</v>
      </c>
      <c r="F1" s="54" t="s">
        <v>49</v>
      </c>
      <c r="G1" s="1" t="s">
        <v>15</v>
      </c>
    </row>
    <row r="2" spans="1:11" x14ac:dyDescent="0.25">
      <c r="A2" s="55" t="s">
        <v>16</v>
      </c>
      <c r="B2" s="24">
        <v>1119</v>
      </c>
      <c r="C2" s="56">
        <v>0.95369999999999999</v>
      </c>
      <c r="D2" s="23"/>
      <c r="E2" s="24"/>
      <c r="F2" s="23"/>
      <c r="G2" s="2" t="s">
        <v>17</v>
      </c>
    </row>
    <row r="3" spans="1:11" x14ac:dyDescent="0.25">
      <c r="A3" s="55" t="s">
        <v>18</v>
      </c>
      <c r="B3" s="24">
        <v>1126</v>
      </c>
      <c r="C3" s="56">
        <v>0.87310098302055406</v>
      </c>
      <c r="D3" s="23">
        <f>C3*B2</f>
        <v>977</v>
      </c>
      <c r="E3" s="24">
        <f>B3-D3</f>
        <v>149</v>
      </c>
      <c r="F3" s="23"/>
      <c r="G3" s="2" t="s">
        <v>19</v>
      </c>
    </row>
    <row r="4" spans="1:11" x14ac:dyDescent="0.25">
      <c r="A4" s="55" t="s">
        <v>20</v>
      </c>
      <c r="B4" s="24">
        <v>1178</v>
      </c>
      <c r="C4" s="56">
        <v>0.91207815275310833</v>
      </c>
      <c r="D4" s="23">
        <f>C4*B3</f>
        <v>1027</v>
      </c>
      <c r="E4" s="24">
        <f>B4-D4</f>
        <v>151</v>
      </c>
      <c r="F4" s="57">
        <f>(E4-E3)/E3</f>
        <v>1.3422818791946308E-2</v>
      </c>
      <c r="G4" s="2" t="s">
        <v>21</v>
      </c>
    </row>
    <row r="5" spans="1:11" x14ac:dyDescent="0.25">
      <c r="A5" s="55" t="s">
        <v>22</v>
      </c>
      <c r="B5" s="24">
        <v>1241</v>
      </c>
      <c r="C5" s="56">
        <v>0.90067911714770799</v>
      </c>
      <c r="D5" s="23">
        <f>C5*B4</f>
        <v>1061</v>
      </c>
      <c r="E5" s="24">
        <f>B5-D5</f>
        <v>180</v>
      </c>
      <c r="F5" s="57">
        <f t="shared" ref="F5:F13" si="0">(E5-E4)/E4</f>
        <v>0.19205298013245034</v>
      </c>
      <c r="G5" s="2" t="s">
        <v>23</v>
      </c>
    </row>
    <row r="6" spans="1:11" x14ac:dyDescent="0.25">
      <c r="A6" s="55" t="s">
        <v>24</v>
      </c>
      <c r="B6" s="24">
        <v>1293</v>
      </c>
      <c r="C6" s="56">
        <v>0.91297340854149878</v>
      </c>
      <c r="D6" s="23">
        <f>C6*B5</f>
        <v>1133</v>
      </c>
      <c r="E6" s="24">
        <f>B6-D6</f>
        <v>160</v>
      </c>
      <c r="F6" s="58">
        <f t="shared" si="0"/>
        <v>-0.1111111111111111</v>
      </c>
      <c r="G6" s="2" t="s">
        <v>9</v>
      </c>
    </row>
    <row r="7" spans="1:11" x14ac:dyDescent="0.25">
      <c r="A7" s="55" t="s">
        <v>25</v>
      </c>
      <c r="B7" s="24">
        <v>1434</v>
      </c>
      <c r="C7" s="56">
        <v>0.97293116782675948</v>
      </c>
      <c r="D7" s="23">
        <f>C7*B6</f>
        <v>1258</v>
      </c>
      <c r="E7" s="24">
        <f>B7-D7</f>
        <v>176</v>
      </c>
      <c r="F7" s="57">
        <f t="shared" si="0"/>
        <v>0.1</v>
      </c>
    </row>
    <row r="8" spans="1:11" x14ac:dyDescent="0.25">
      <c r="A8" s="55" t="s">
        <v>26</v>
      </c>
      <c r="B8" s="24">
        <v>1444</v>
      </c>
      <c r="C8" s="56">
        <v>0.85216178521617847</v>
      </c>
      <c r="D8" s="23">
        <f>C8*B7</f>
        <v>1222</v>
      </c>
      <c r="E8" s="24">
        <f>B8-D8</f>
        <v>222</v>
      </c>
      <c r="F8" s="57">
        <f t="shared" si="0"/>
        <v>0.26136363636363635</v>
      </c>
      <c r="G8" s="50" t="s">
        <v>27</v>
      </c>
      <c r="H8" s="16"/>
      <c r="I8" s="16"/>
      <c r="J8" s="16"/>
      <c r="K8" s="17"/>
    </row>
    <row r="9" spans="1:11" x14ac:dyDescent="0.25">
      <c r="A9" s="55" t="s">
        <v>28</v>
      </c>
      <c r="B9" s="24">
        <v>1575</v>
      </c>
      <c r="C9" s="56">
        <v>0.92797783933518008</v>
      </c>
      <c r="D9" s="23">
        <f>C9*B8</f>
        <v>1340</v>
      </c>
      <c r="E9" s="24">
        <f>B9-D9</f>
        <v>235</v>
      </c>
      <c r="F9" s="57">
        <f t="shared" si="0"/>
        <v>5.8558558558558557E-2</v>
      </c>
      <c r="G9" s="51" t="s">
        <v>0</v>
      </c>
      <c r="H9" s="4" t="s">
        <v>12</v>
      </c>
      <c r="I9" s="5" t="s">
        <v>14</v>
      </c>
      <c r="J9" s="5" t="s">
        <v>29</v>
      </c>
      <c r="K9" s="4" t="s">
        <v>13</v>
      </c>
    </row>
    <row r="10" spans="1:11" x14ac:dyDescent="0.25">
      <c r="A10" s="55" t="s">
        <v>30</v>
      </c>
      <c r="B10" s="24">
        <v>1728</v>
      </c>
      <c r="C10" s="56">
        <v>0.94857142857142862</v>
      </c>
      <c r="D10" s="23">
        <f>C10*B9</f>
        <v>1494</v>
      </c>
      <c r="E10" s="24">
        <f>B10-D10</f>
        <v>234</v>
      </c>
      <c r="F10" s="58">
        <f t="shared" si="0"/>
        <v>-4.2553191489361703E-3</v>
      </c>
      <c r="G10" s="52">
        <v>43132</v>
      </c>
      <c r="H10" s="5">
        <v>904</v>
      </c>
      <c r="I10" s="5">
        <v>83</v>
      </c>
      <c r="J10" s="5">
        <f>H10-I10</f>
        <v>821</v>
      </c>
      <c r="K10" s="6"/>
    </row>
    <row r="11" spans="1:11" x14ac:dyDescent="0.25">
      <c r="A11" s="55" t="s">
        <v>31</v>
      </c>
      <c r="B11" s="24">
        <v>1970</v>
      </c>
      <c r="C11" s="56">
        <v>0.99826388888888884</v>
      </c>
      <c r="D11" s="23">
        <f>C11*B10</f>
        <v>1725</v>
      </c>
      <c r="E11" s="24">
        <f>B11-D11</f>
        <v>245</v>
      </c>
      <c r="F11" s="57">
        <f t="shared" si="0"/>
        <v>4.7008547008547008E-2</v>
      </c>
      <c r="G11" s="52">
        <v>43160</v>
      </c>
      <c r="H11" s="5">
        <v>956</v>
      </c>
      <c r="I11" s="5">
        <v>75</v>
      </c>
      <c r="J11" s="5">
        <f>H11-I11</f>
        <v>881</v>
      </c>
      <c r="K11" s="6">
        <f>J11/H10</f>
        <v>0.97455752212389379</v>
      </c>
    </row>
    <row r="12" spans="1:11" x14ac:dyDescent="0.25">
      <c r="A12" s="55" t="s">
        <v>32</v>
      </c>
      <c r="B12" s="24">
        <v>2007</v>
      </c>
      <c r="C12" s="56">
        <v>0.87715736040609138</v>
      </c>
      <c r="D12" s="23">
        <f>C12*B11</f>
        <v>1728</v>
      </c>
      <c r="E12" s="24">
        <f>B12-D12</f>
        <v>279</v>
      </c>
      <c r="F12" s="57">
        <f t="shared" si="0"/>
        <v>0.13877551020408163</v>
      </c>
      <c r="G12" s="52">
        <v>43191</v>
      </c>
      <c r="H12" s="5">
        <v>1002</v>
      </c>
      <c r="I12" s="5">
        <v>49</v>
      </c>
      <c r="J12" s="5">
        <f t="shared" ref="J12" si="1">H12-I12</f>
        <v>953</v>
      </c>
      <c r="K12" s="6">
        <f t="shared" ref="K12" si="2">J12/H11</f>
        <v>0.9968619246861925</v>
      </c>
    </row>
    <row r="13" spans="1:11" x14ac:dyDescent="0.25">
      <c r="A13" s="55" t="s">
        <v>33</v>
      </c>
      <c r="B13" s="24">
        <v>2195</v>
      </c>
      <c r="C13" s="56">
        <v>0.93771798704534126</v>
      </c>
      <c r="D13" s="23">
        <f>C13*B12</f>
        <v>1882</v>
      </c>
      <c r="E13" s="24">
        <f>B13-D13</f>
        <v>313</v>
      </c>
      <c r="F13" s="57">
        <f t="shared" si="0"/>
        <v>0.12186379928315412</v>
      </c>
    </row>
    <row r="14" spans="1:11" x14ac:dyDescent="0.25">
      <c r="A14" s="7"/>
      <c r="B14" s="7"/>
      <c r="C14" s="7"/>
      <c r="E14" s="7"/>
    </row>
    <row r="15" spans="1:11" ht="15" customHeight="1" thickBot="1" x14ac:dyDescent="0.3"/>
    <row r="16" spans="1:11" ht="15" customHeight="1" x14ac:dyDescent="0.25">
      <c r="C16" s="41" t="s">
        <v>48</v>
      </c>
      <c r="D16" s="42"/>
      <c r="E16" s="45">
        <f>(E13-E3)/E3</f>
        <v>1.1006711409395973</v>
      </c>
    </row>
    <row r="17" spans="3:5" ht="15" customHeight="1" thickBot="1" x14ac:dyDescent="0.3">
      <c r="C17" s="43"/>
      <c r="D17" s="44"/>
      <c r="E17" s="46"/>
    </row>
    <row r="21" spans="3:5" ht="15.75" customHeight="1" x14ac:dyDescent="0.25"/>
    <row r="22" spans="3:5" ht="15.75" customHeight="1" x14ac:dyDescent="0.25"/>
    <row r="23" spans="3:5" ht="15.75" customHeight="1" x14ac:dyDescent="0.25"/>
    <row r="24" spans="3:5" ht="15.75" customHeight="1" x14ac:dyDescent="0.25"/>
    <row r="25" spans="3:5" ht="15.75" customHeight="1" x14ac:dyDescent="0.25"/>
    <row r="26" spans="3:5" ht="15.75" customHeight="1" x14ac:dyDescent="0.25"/>
    <row r="27" spans="3:5" ht="15.75" customHeight="1" x14ac:dyDescent="0.25"/>
    <row r="28" spans="3:5" ht="15.75" customHeight="1" x14ac:dyDescent="0.25"/>
    <row r="29" spans="3:5" ht="15.75" customHeight="1" x14ac:dyDescent="0.25"/>
    <row r="30" spans="3:5" ht="15.75" customHeight="1" x14ac:dyDescent="0.25"/>
    <row r="31" spans="3:5" ht="15.75" customHeight="1" x14ac:dyDescent="0.25"/>
    <row r="32" spans="3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F1:F1000"/>
  <mergeCells count="3">
    <mergeCell ref="G8:K8"/>
    <mergeCell ref="C16:D17"/>
    <mergeCell ref="E16:E17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E26" sqref="E26"/>
    </sheetView>
  </sheetViews>
  <sheetFormatPr defaultColWidth="14.42578125" defaultRowHeight="15" customHeight="1" x14ac:dyDescent="0.25"/>
  <cols>
    <col min="1" max="1" width="12.85546875" customWidth="1"/>
    <col min="2" max="2" width="18.7109375" customWidth="1"/>
    <col min="3" max="3" width="21" customWidth="1"/>
    <col min="4" max="4" width="18.28515625" customWidth="1"/>
    <col min="5" max="26" width="8.85546875" customWidth="1"/>
  </cols>
  <sheetData>
    <row r="1" spans="1:7" x14ac:dyDescent="0.25">
      <c r="A1" s="8" t="s">
        <v>0</v>
      </c>
      <c r="B1" s="9" t="s">
        <v>34</v>
      </c>
      <c r="C1" s="10" t="s">
        <v>35</v>
      </c>
      <c r="D1" s="11" t="s">
        <v>36</v>
      </c>
      <c r="G1" s="1" t="s">
        <v>37</v>
      </c>
    </row>
    <row r="2" spans="1:7" x14ac:dyDescent="0.25">
      <c r="A2" s="12">
        <v>42461</v>
      </c>
      <c r="B2" s="13">
        <v>12250000</v>
      </c>
      <c r="C2" s="13">
        <v>12160457</v>
      </c>
      <c r="D2" s="47">
        <f>Table_1[[#This Row],[Выручка факт]]/Table_1[[#This Row],[Выручка план]]</f>
        <v>0.99269036734693883</v>
      </c>
      <c r="G2" s="2" t="s">
        <v>38</v>
      </c>
    </row>
    <row r="3" spans="1:7" x14ac:dyDescent="0.25">
      <c r="A3" s="12">
        <v>42491</v>
      </c>
      <c r="B3" s="13">
        <v>13700000</v>
      </c>
      <c r="C3" s="13">
        <v>12348223</v>
      </c>
      <c r="D3" s="47">
        <f>Table_1[[#This Row],[Выручка факт]]/Table_1[[#This Row],[Выручка план]]</f>
        <v>0.90133014598540151</v>
      </c>
      <c r="G3" s="2" t="s">
        <v>39</v>
      </c>
    </row>
    <row r="4" spans="1:7" x14ac:dyDescent="0.25">
      <c r="A4" s="12">
        <v>42522</v>
      </c>
      <c r="B4" s="13">
        <v>14100000</v>
      </c>
      <c r="C4" s="13">
        <v>12491902</v>
      </c>
      <c r="D4" s="47">
        <f>Table_1[[#This Row],[Выручка факт]]/Table_1[[#This Row],[Выручка план]]</f>
        <v>0.88595049645390067</v>
      </c>
      <c r="G4" s="2" t="s">
        <v>40</v>
      </c>
    </row>
    <row r="5" spans="1:7" x14ac:dyDescent="0.25">
      <c r="A5" s="12">
        <v>42552</v>
      </c>
      <c r="B5" s="13">
        <v>14200000</v>
      </c>
      <c r="C5" s="13">
        <v>14113731</v>
      </c>
      <c r="D5" s="47">
        <f>Table_1[[#This Row],[Выручка факт]]/Table_1[[#This Row],[Выручка план]]</f>
        <v>0.99392471830985918</v>
      </c>
      <c r="G5" s="2" t="s">
        <v>41</v>
      </c>
    </row>
    <row r="6" spans="1:7" x14ac:dyDescent="0.25">
      <c r="A6" s="12">
        <v>42583</v>
      </c>
      <c r="B6" s="13">
        <v>15300000</v>
      </c>
      <c r="C6" s="13">
        <v>13959544</v>
      </c>
      <c r="D6" s="47">
        <f>Table_1[[#This Row],[Выручка факт]]/Table_1[[#This Row],[Выручка план]]</f>
        <v>0.91238849673202616</v>
      </c>
    </row>
    <row r="7" spans="1:7" x14ac:dyDescent="0.25">
      <c r="A7" s="12">
        <v>42614</v>
      </c>
      <c r="B7" s="13">
        <v>16800000</v>
      </c>
      <c r="C7" s="13">
        <v>13908948</v>
      </c>
      <c r="D7" s="48">
        <f>Table_1[[#This Row],[Выручка факт]]/Table_1[[#This Row],[Выручка план]]</f>
        <v>0.82791357142857147</v>
      </c>
    </row>
    <row r="8" spans="1:7" x14ac:dyDescent="0.25">
      <c r="A8" s="12">
        <v>42644</v>
      </c>
      <c r="B8" s="13">
        <v>18100000</v>
      </c>
      <c r="C8" s="13">
        <v>16117256</v>
      </c>
      <c r="D8" s="47">
        <f>Table_1[[#This Row],[Выручка факт]]/Table_1[[#This Row],[Выручка план]]</f>
        <v>0.8904561325966851</v>
      </c>
    </row>
    <row r="9" spans="1:7" x14ac:dyDescent="0.25">
      <c r="A9" s="12">
        <v>42675</v>
      </c>
      <c r="B9" s="13">
        <v>18400000</v>
      </c>
      <c r="C9" s="13">
        <v>16957631</v>
      </c>
      <c r="D9" s="47">
        <f>Table_1[[#This Row],[Выручка факт]]/Table_1[[#This Row],[Выручка план]]</f>
        <v>0.92161038043478261</v>
      </c>
    </row>
    <row r="10" spans="1:7" x14ac:dyDescent="0.25">
      <c r="A10" s="12">
        <v>42705</v>
      </c>
      <c r="B10" s="13">
        <v>18700000</v>
      </c>
      <c r="C10" s="13">
        <v>19297518</v>
      </c>
      <c r="D10" s="47">
        <f>Table_1[[#This Row],[Выручка факт]]/Table_1[[#This Row],[Выручка план]]</f>
        <v>1.0319528342245989</v>
      </c>
    </row>
    <row r="11" spans="1:7" x14ac:dyDescent="0.25">
      <c r="A11" s="12">
        <v>42736</v>
      </c>
      <c r="B11" s="13">
        <v>19300000</v>
      </c>
      <c r="C11" s="13">
        <v>19871471</v>
      </c>
      <c r="D11" s="47">
        <f>Table_1[[#This Row],[Выручка факт]]/Table_1[[#This Row],[Выручка план]]</f>
        <v>1.0296098963730569</v>
      </c>
    </row>
    <row r="12" spans="1:7" x14ac:dyDescent="0.25">
      <c r="A12" s="12">
        <v>42767</v>
      </c>
      <c r="B12" s="13">
        <v>20100000</v>
      </c>
      <c r="C12" s="13">
        <v>18206739</v>
      </c>
      <c r="D12" s="47">
        <f>Table_1[[#This Row],[Выручка факт]]/Table_1[[#This Row],[Выручка план]]</f>
        <v>0.90580791044776121</v>
      </c>
    </row>
    <row r="13" spans="1:7" x14ac:dyDescent="0.25">
      <c r="A13" s="12">
        <v>42795</v>
      </c>
      <c r="B13" s="13">
        <v>20300000</v>
      </c>
      <c r="C13" s="13">
        <v>20443345</v>
      </c>
      <c r="D13" s="47">
        <f>Table_1[[#This Row],[Выручка факт]]/Table_1[[#This Row],[Выручка план]]</f>
        <v>1.007061330049261</v>
      </c>
    </row>
    <row r="14" spans="1:7" x14ac:dyDescent="0.25">
      <c r="A14" s="15" t="s">
        <v>42</v>
      </c>
      <c r="B14" s="13">
        <f>SUBTOTAL(109,B2:B13)</f>
        <v>201250000</v>
      </c>
      <c r="C14" s="13">
        <f>SUBTOTAL(109,C2:C13)</f>
        <v>189876765</v>
      </c>
      <c r="D14" s="47"/>
    </row>
    <row r="15" spans="1:7" x14ac:dyDescent="0.25">
      <c r="A15" s="15" t="s">
        <v>43</v>
      </c>
      <c r="B15" s="14"/>
      <c r="C15" s="14"/>
      <c r="D15" s="49">
        <f>C14/B14</f>
        <v>0.94348703105590059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 Прогноз уроков</vt:lpstr>
      <vt:lpstr>Задача 2 Посчитать новых</vt:lpstr>
      <vt:lpstr>Задача 3 План-факт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Sysoev</dc:creator>
  <cp:lastModifiedBy>al ygud</cp:lastModifiedBy>
  <dcterms:created xsi:type="dcterms:W3CDTF">2021-06-03T14:47:40Z</dcterms:created>
  <dcterms:modified xsi:type="dcterms:W3CDTF">2023-03-21T21:33:39Z</dcterms:modified>
</cp:coreProperties>
</file>