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1.xml" ContentType="application/vnd.openxmlformats-officedocument.themeOverrid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ELZAHBIA\Desktop\Healthcare\EHR Project Management\"/>
    </mc:Choice>
  </mc:AlternateContent>
  <xr:revisionPtr revIDLastSave="0" documentId="13_ncr:1_{423B1041-BCC3-443D-880F-BE81A4310C38}" xr6:coauthVersionLast="47" xr6:coauthVersionMax="47" xr10:uidLastSave="{00000000-0000-0000-0000-000000000000}"/>
  <bookViews>
    <workbookView xWindow="-120" yWindow="-120" windowWidth="20730" windowHeight="11160" firstSheet="9" activeTab="15" xr2:uid="{02246CB4-0FB7-4852-9EAA-A27DC39A6FCF}"/>
  </bookViews>
  <sheets>
    <sheet name="1" sheetId="3" state="hidden" r:id="rId1"/>
    <sheet name="2" sheetId="4" state="hidden" r:id="rId2"/>
    <sheet name="3" sheetId="5" state="hidden" r:id="rId3"/>
    <sheet name="Project Management Dashboard" sheetId="11" r:id="rId4"/>
    <sheet name="11" sheetId="14" state="hidden" r:id="rId5"/>
    <sheet name="12" sheetId="15" state="hidden" r:id="rId6"/>
    <sheet name="25" sheetId="18" state="hidden" r:id="rId7"/>
    <sheet name="15" sheetId="21" state="hidden" r:id="rId8"/>
    <sheet name="18" sheetId="22" state="hidden" r:id="rId9"/>
    <sheet name="Overview Dashboard" sheetId="19" r:id="rId10"/>
    <sheet name="19" sheetId="24" state="hidden" r:id="rId11"/>
    <sheet name="20" sheetId="25" state="hidden" r:id="rId12"/>
    <sheet name="21" sheetId="26" state="hidden" r:id="rId13"/>
    <sheet name="16" sheetId="27" state="hidden" r:id="rId14"/>
    <sheet name="Sheet2" sheetId="28" state="hidden" r:id="rId15"/>
    <sheet name="Data" sheetId="1" r:id="rId16"/>
  </sheets>
  <definedNames>
    <definedName name="_xlchart.v1.0" hidden="1">'25'!$C$3</definedName>
    <definedName name="_xlchart.v1.1" hidden="1">'25'!$C$4:$C$190</definedName>
    <definedName name="_xlchart.v1.2" hidden="1">'25'!$D$3</definedName>
    <definedName name="_xlchart.v1.3" hidden="1">'25'!$D$4:$D$190</definedName>
    <definedName name="_xlcn.WorksheetConnection_Book1Table31" hidden="1">Table3[]</definedName>
    <definedName name="Slicer_Department">#N/A</definedName>
    <definedName name="Slicer_PM_Name">#N/A</definedName>
  </definedNames>
  <calcPr calcId="191029"/>
  <pivotCaches>
    <pivotCache cacheId="185" r:id="rId17"/>
    <pivotCache cacheId="189" r:id="rId18"/>
    <pivotCache cacheId="192" r:id="rId19"/>
    <pivotCache cacheId="195" r:id="rId20"/>
    <pivotCache cacheId="198" r:id="rId21"/>
    <pivotCache cacheId="204" r:id="rId22"/>
    <pivotCache cacheId="207" r:id="rId23"/>
    <pivotCache cacheId="210" r:id="rId24"/>
    <pivotCache cacheId="213" r:id="rId25"/>
    <pivotCache cacheId="216" r:id="rId26"/>
    <pivotCache cacheId="225" r:id="rId27"/>
  </pivotCaches>
  <extLst>
    <ext xmlns:x14="http://schemas.microsoft.com/office/spreadsheetml/2009/9/main" uri="{876F7934-8845-4945-9796-88D515C7AA90}">
      <x14:pivotCaches>
        <pivotCache cacheId="188" r:id="rId28"/>
      </x14:pivotCaches>
    </ext>
    <ext xmlns:x14="http://schemas.microsoft.com/office/spreadsheetml/2009/9/main" uri="{BBE1A952-AA13-448e-AADC-164F8A28A991}">
      <x14:slicerCaches>
        <x14:slicerCache r:id="rId29"/>
        <x14:slicerCache r:id="rId3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Book1!Table3"/>
        </x15:modelTables>
        <x15:extLst>
          <ext xmlns:x16="http://schemas.microsoft.com/office/spreadsheetml/2014/11/main" uri="{9835A34E-60A6-4A7C-AAB8-D5F71C897F49}">
            <x16:modelTimeGroupings>
              <x16:modelTimeGrouping tableName="Table3" columnName="Start Date" columnId="StartDate">
                <x16:calculatedTimeColumn columnName="StartDate (Month Index)" columnId="StartDate (Month Index)" contentType="monthsindex" isSelected="1"/>
                <x16:calculatedTimeColumn columnName="StartDate (Month)" columnId="StartDate (Month)" contentType="months" isSelected="1"/>
              </x16:modelTimeGrouping>
              <x16:modelTimeGrouping tableName="Table3" columnName="End Date" columnId="EndDate">
                <x16:calculatedTimeColumn columnName="EndDate (Month Index)" columnId="EndDate (Month Index)" contentType="monthsindex" isSelected="1"/>
                <x16:calculatedTimeColumn columnName="EndDate (Month)" columnId="En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4" l="1"/>
  <c r="M1" i="19"/>
  <c r="G1" i="19"/>
  <c r="J1" i="19"/>
  <c r="C5" i="21"/>
  <c r="B11" i="24"/>
  <c r="A11" i="24"/>
  <c r="C11" i="24"/>
  <c r="D11" i="24"/>
  <c r="C4" i="21" l="1"/>
  <c r="D4" i="18" a="1"/>
  <c r="D4" i="18" s="1"/>
  <c r="L129" i="1"/>
  <c r="L73" i="1"/>
  <c r="L2" i="1"/>
  <c r="L3" i="1"/>
  <c r="L130" i="1"/>
  <c r="L74" i="1"/>
  <c r="L4" i="1"/>
  <c r="L75" i="1"/>
  <c r="L5" i="1"/>
  <c r="L131" i="1"/>
  <c r="L132" i="1"/>
  <c r="L6" i="1"/>
  <c r="L76" i="1"/>
  <c r="L7" i="1"/>
  <c r="L77" i="1"/>
  <c r="L133" i="1"/>
  <c r="L8" i="1"/>
  <c r="L134" i="1"/>
  <c r="L9" i="1"/>
  <c r="L135" i="1"/>
  <c r="L10" i="1"/>
  <c r="L136" i="1"/>
  <c r="L78" i="1"/>
  <c r="L11" i="1"/>
  <c r="L137" i="1"/>
  <c r="L138" i="1"/>
  <c r="L139" i="1"/>
  <c r="L12" i="1"/>
  <c r="L13" i="1"/>
  <c r="L140" i="1"/>
  <c r="L141" i="1"/>
  <c r="L79" i="1"/>
  <c r="L80" i="1"/>
  <c r="L142" i="1"/>
  <c r="L143" i="1"/>
  <c r="L81" i="1"/>
  <c r="L144" i="1"/>
  <c r="L145" i="1"/>
  <c r="L82" i="1"/>
  <c r="L146" i="1"/>
  <c r="L83" i="1"/>
  <c r="L84" i="1"/>
  <c r="L14" i="1"/>
  <c r="L147" i="1"/>
  <c r="L148" i="1"/>
  <c r="L149" i="1"/>
  <c r="L15" i="1"/>
  <c r="L150" i="1"/>
  <c r="L151" i="1"/>
  <c r="L16" i="1"/>
  <c r="L17" i="1"/>
  <c r="L85" i="1"/>
  <c r="L86" i="1"/>
  <c r="L152" i="1"/>
  <c r="L153" i="1"/>
  <c r="L87" i="1"/>
  <c r="L88" i="1"/>
  <c r="L154" i="1"/>
  <c r="L18" i="1"/>
  <c r="L19" i="1"/>
  <c r="L155" i="1"/>
  <c r="L20" i="1"/>
  <c r="L89" i="1"/>
  <c r="L21" i="1"/>
  <c r="L90" i="1"/>
  <c r="L22" i="1"/>
  <c r="L156" i="1"/>
  <c r="L23" i="1"/>
  <c r="L24" i="1"/>
  <c r="L25" i="1"/>
  <c r="L91" i="1"/>
  <c r="L92" i="1"/>
  <c r="L26" i="1"/>
  <c r="L27" i="1"/>
  <c r="L157" i="1"/>
  <c r="L28" i="1"/>
  <c r="L93" i="1"/>
  <c r="L94" i="1"/>
  <c r="L158" i="1"/>
  <c r="L29" i="1"/>
  <c r="L30" i="1"/>
  <c r="L159" i="1"/>
  <c r="L95" i="1"/>
  <c r="L31" i="1"/>
  <c r="L32" i="1"/>
  <c r="L33" i="1"/>
  <c r="L160" i="1"/>
  <c r="L96" i="1"/>
  <c r="L34" i="1"/>
  <c r="L97" i="1"/>
  <c r="L98" i="1"/>
  <c r="L35" i="1"/>
  <c r="L36" i="1"/>
  <c r="L99" i="1"/>
  <c r="L37" i="1"/>
  <c r="L100" i="1"/>
  <c r="L101" i="1"/>
  <c r="L38" i="1"/>
  <c r="L102" i="1"/>
  <c r="L103" i="1"/>
  <c r="L161" i="1"/>
  <c r="L39" i="1"/>
  <c r="L162" i="1"/>
  <c r="L40" i="1"/>
  <c r="L104" i="1"/>
  <c r="L163" i="1"/>
  <c r="L164" i="1"/>
  <c r="L41" i="1"/>
  <c r="L42" i="1"/>
  <c r="L43" i="1"/>
  <c r="L105" i="1"/>
  <c r="L44" i="1"/>
  <c r="L45" i="1"/>
  <c r="L46" i="1"/>
  <c r="L106" i="1"/>
  <c r="L165" i="1"/>
  <c r="L47" i="1"/>
  <c r="L166" i="1"/>
  <c r="L167" i="1"/>
  <c r="L107" i="1"/>
  <c r="L168" i="1"/>
  <c r="L48" i="1"/>
  <c r="L169" i="1"/>
  <c r="L170" i="1"/>
  <c r="L108" i="1"/>
  <c r="L109" i="1"/>
  <c r="L110" i="1"/>
  <c r="L49" i="1"/>
  <c r="L111" i="1"/>
  <c r="L171" i="1"/>
  <c r="L112" i="1"/>
  <c r="L172" i="1"/>
  <c r="L173" i="1"/>
  <c r="L113" i="1"/>
  <c r="L50" i="1"/>
  <c r="L51" i="1"/>
  <c r="L114" i="1"/>
  <c r="L52" i="1"/>
  <c r="L115" i="1"/>
  <c r="L116" i="1"/>
  <c r="L53" i="1"/>
  <c r="L174" i="1"/>
  <c r="L175" i="1"/>
  <c r="L117" i="1"/>
  <c r="L54" i="1"/>
  <c r="L55" i="1"/>
  <c r="L56" i="1"/>
  <c r="L57" i="1"/>
  <c r="L176" i="1"/>
  <c r="L118" i="1"/>
  <c r="L119" i="1"/>
  <c r="L177" i="1"/>
  <c r="L58" i="1"/>
  <c r="L120" i="1"/>
  <c r="L121" i="1"/>
  <c r="L178" i="1"/>
  <c r="L122" i="1"/>
  <c r="L59" i="1"/>
  <c r="L179" i="1"/>
  <c r="L60" i="1"/>
  <c r="L61" i="1"/>
  <c r="L62" i="1"/>
  <c r="L123" i="1"/>
  <c r="L180" i="1"/>
  <c r="L63" i="1"/>
  <c r="L124" i="1"/>
  <c r="L64" i="1"/>
  <c r="L65" i="1"/>
  <c r="L66" i="1"/>
  <c r="L181" i="1"/>
  <c r="L67" i="1"/>
  <c r="L68" i="1"/>
  <c r="L182" i="1"/>
  <c r="L69" i="1"/>
  <c r="L70" i="1"/>
  <c r="L125" i="1"/>
  <c r="L126" i="1"/>
  <c r="L183" i="1"/>
  <c r="L71" i="1"/>
  <c r="L127" i="1"/>
  <c r="L184" i="1"/>
  <c r="L185" i="1"/>
  <c r="L186" i="1"/>
  <c r="L187" i="1"/>
  <c r="L128" i="1"/>
  <c r="L188" i="1"/>
  <c r="L72" i="1"/>
  <c r="B15" i="14"/>
  <c r="B14" i="14"/>
  <c r="B13" i="14"/>
  <c r="B12" i="14"/>
  <c r="B11" i="14"/>
  <c r="B10" i="14"/>
  <c r="B9" i="14"/>
  <c r="B8" i="14"/>
  <c r="B4" i="14"/>
  <c r="B2" i="14"/>
  <c r="P73" i="1"/>
  <c r="P2" i="1"/>
  <c r="P3" i="1"/>
  <c r="P130" i="1"/>
  <c r="P74" i="1"/>
  <c r="P4" i="1"/>
  <c r="P75" i="1"/>
  <c r="P5" i="1"/>
  <c r="P131" i="1"/>
  <c r="P132" i="1"/>
  <c r="P6" i="1"/>
  <c r="P76" i="1"/>
  <c r="P7" i="1"/>
  <c r="P77" i="1"/>
  <c r="P133" i="1"/>
  <c r="P8" i="1"/>
  <c r="P134" i="1"/>
  <c r="P9" i="1"/>
  <c r="P135" i="1"/>
  <c r="P10" i="1"/>
  <c r="P136" i="1"/>
  <c r="P78" i="1"/>
  <c r="P11" i="1"/>
  <c r="P137" i="1"/>
  <c r="P138" i="1"/>
  <c r="P139" i="1"/>
  <c r="P12" i="1"/>
  <c r="P13" i="1"/>
  <c r="P140" i="1"/>
  <c r="P141" i="1"/>
  <c r="P79" i="1"/>
  <c r="P80" i="1"/>
  <c r="P142" i="1"/>
  <c r="P143" i="1"/>
  <c r="P81" i="1"/>
  <c r="P144" i="1"/>
  <c r="P145" i="1"/>
  <c r="P82" i="1"/>
  <c r="P146" i="1"/>
  <c r="P83" i="1"/>
  <c r="P84" i="1"/>
  <c r="P14" i="1"/>
  <c r="P147" i="1"/>
  <c r="P148" i="1"/>
  <c r="P149" i="1"/>
  <c r="P15" i="1"/>
  <c r="P150" i="1"/>
  <c r="P151" i="1"/>
  <c r="P16" i="1"/>
  <c r="P17" i="1"/>
  <c r="P85" i="1"/>
  <c r="P86" i="1"/>
  <c r="P152" i="1"/>
  <c r="P153" i="1"/>
  <c r="P87" i="1"/>
  <c r="P88" i="1"/>
  <c r="P154" i="1"/>
  <c r="P18" i="1"/>
  <c r="P19" i="1"/>
  <c r="P155" i="1"/>
  <c r="P20" i="1"/>
  <c r="P89" i="1"/>
  <c r="P21" i="1"/>
  <c r="P90" i="1"/>
  <c r="P22" i="1"/>
  <c r="P156" i="1"/>
  <c r="P23" i="1"/>
  <c r="P24" i="1"/>
  <c r="P25" i="1"/>
  <c r="P91" i="1"/>
  <c r="P92" i="1"/>
  <c r="P26" i="1"/>
  <c r="P27" i="1"/>
  <c r="P157" i="1"/>
  <c r="P28" i="1"/>
  <c r="P93" i="1"/>
  <c r="P94" i="1"/>
  <c r="P158" i="1"/>
  <c r="P29" i="1"/>
  <c r="P30" i="1"/>
  <c r="P159" i="1"/>
  <c r="P95" i="1"/>
  <c r="P31" i="1"/>
  <c r="P32" i="1"/>
  <c r="P33" i="1"/>
  <c r="P160" i="1"/>
  <c r="P96" i="1"/>
  <c r="P34" i="1"/>
  <c r="P97" i="1"/>
  <c r="P98" i="1"/>
  <c r="P35" i="1"/>
  <c r="P36" i="1"/>
  <c r="P99" i="1"/>
  <c r="P37" i="1"/>
  <c r="P100" i="1"/>
  <c r="P101" i="1"/>
  <c r="P38" i="1"/>
  <c r="P102" i="1"/>
  <c r="P103" i="1"/>
  <c r="P161" i="1"/>
  <c r="P39" i="1"/>
  <c r="P162" i="1"/>
  <c r="P40" i="1"/>
  <c r="P104" i="1"/>
  <c r="P163" i="1"/>
  <c r="P164" i="1"/>
  <c r="P41" i="1"/>
  <c r="P42" i="1"/>
  <c r="P43" i="1"/>
  <c r="P105" i="1"/>
  <c r="P44" i="1"/>
  <c r="P45" i="1"/>
  <c r="P46" i="1"/>
  <c r="P106" i="1"/>
  <c r="P165" i="1"/>
  <c r="P47" i="1"/>
  <c r="P166" i="1"/>
  <c r="P167" i="1"/>
  <c r="P107" i="1"/>
  <c r="P168" i="1"/>
  <c r="P48" i="1"/>
  <c r="P169" i="1"/>
  <c r="P170" i="1"/>
  <c r="P108" i="1"/>
  <c r="P109" i="1"/>
  <c r="P110" i="1"/>
  <c r="P49" i="1"/>
  <c r="P111" i="1"/>
  <c r="P171" i="1"/>
  <c r="P112" i="1"/>
  <c r="P172" i="1"/>
  <c r="P173" i="1"/>
  <c r="P113" i="1"/>
  <c r="P50" i="1"/>
  <c r="P51" i="1"/>
  <c r="P114" i="1"/>
  <c r="P52" i="1"/>
  <c r="P115" i="1"/>
  <c r="P116" i="1"/>
  <c r="P53" i="1"/>
  <c r="P174" i="1"/>
  <c r="P175" i="1"/>
  <c r="P117" i="1"/>
  <c r="P54" i="1"/>
  <c r="P55" i="1"/>
  <c r="P56" i="1"/>
  <c r="P57" i="1"/>
  <c r="P176" i="1"/>
  <c r="P118" i="1"/>
  <c r="P119" i="1"/>
  <c r="P177" i="1"/>
  <c r="P58" i="1"/>
  <c r="P120" i="1"/>
  <c r="P121" i="1"/>
  <c r="P178" i="1"/>
  <c r="P122" i="1"/>
  <c r="P59" i="1"/>
  <c r="P179" i="1"/>
  <c r="P60" i="1"/>
  <c r="P61" i="1"/>
  <c r="P62" i="1"/>
  <c r="P123" i="1"/>
  <c r="P180" i="1"/>
  <c r="P63" i="1"/>
  <c r="P124" i="1"/>
  <c r="P64" i="1"/>
  <c r="P65" i="1"/>
  <c r="P66" i="1"/>
  <c r="P181" i="1"/>
  <c r="P67" i="1"/>
  <c r="P68" i="1"/>
  <c r="P182" i="1"/>
  <c r="P69" i="1"/>
  <c r="P70" i="1"/>
  <c r="P125" i="1"/>
  <c r="P126" i="1"/>
  <c r="P183" i="1"/>
  <c r="P71" i="1"/>
  <c r="P127" i="1"/>
  <c r="P184" i="1"/>
  <c r="P185" i="1"/>
  <c r="P186" i="1"/>
  <c r="P187" i="1"/>
  <c r="P128" i="1"/>
  <c r="P188" i="1"/>
  <c r="P72" i="1"/>
  <c r="P129" i="1"/>
  <c r="C10" i="21" l="1"/>
  <c r="C9" i="21"/>
  <c r="C11" i="21"/>
  <c r="B5" i="14"/>
  <c r="B6" i="1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487C95-71EC-4D30-BAC5-58333D51DCD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F4A061D-7FEF-49A7-A1F5-2762CC2CD73B}" name="WorksheetConnection_Book1!Table3" type="102" refreshedVersion="8" minRefreshableVersion="5">
    <extLst>
      <ext xmlns:x15="http://schemas.microsoft.com/office/spreadsheetml/2010/11/main" uri="{DE250136-89BD-433C-8126-D09CA5730AF9}">
        <x15:connection id="Table3" autoDelete="1">
          <x15:rangePr sourceName="_xlcn.WorksheetConnection_Book1Table3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<sst xmlns="http://schemas.openxmlformats.org/spreadsheetml/2006/main" count="1923" uniqueCount="403">
  <si>
    <t>Facility</t>
  </si>
  <si>
    <t>Region</t>
  </si>
  <si>
    <t>Department</t>
  </si>
  <si>
    <t>Priority</t>
  </si>
  <si>
    <t>Status</t>
  </si>
  <si>
    <t>PRJ-2025-000012</t>
  </si>
  <si>
    <t>Eastside Cardio Institute</t>
  </si>
  <si>
    <t>Alexandria</t>
  </si>
  <si>
    <t>Emergency</t>
  </si>
  <si>
    <t>Regulatory Compliance</t>
  </si>
  <si>
    <t>Medium</t>
  </si>
  <si>
    <t>In Progress</t>
  </si>
  <si>
    <t>Nadia Younis</t>
  </si>
  <si>
    <t>Cerner</t>
  </si>
  <si>
    <t>Low</t>
  </si>
  <si>
    <t>PRJ-2025-000028</t>
  </si>
  <si>
    <t>Al Noor Hospital</t>
  </si>
  <si>
    <t>Upper Egypt</t>
  </si>
  <si>
    <t>Cardiology</t>
  </si>
  <si>
    <t>Quality Improvement</t>
  </si>
  <si>
    <t>Sarah Hassan</t>
  </si>
  <si>
    <t>Allscripts</t>
  </si>
  <si>
    <t>High</t>
  </si>
  <si>
    <t>PRJ-2025-000040</t>
  </si>
  <si>
    <t>Surgery</t>
  </si>
  <si>
    <t>EHR Upgrade</t>
  </si>
  <si>
    <t>Karim Ibrahim</t>
  </si>
  <si>
    <t>PRJ-2025-000047</t>
  </si>
  <si>
    <t>Central Medical Center</t>
  </si>
  <si>
    <t>Greater Cairo</t>
  </si>
  <si>
    <t>Ahmed El Sayed</t>
  </si>
  <si>
    <t>PRJ-2025-000063</t>
  </si>
  <si>
    <t>Riverbend Hospital</t>
  </si>
  <si>
    <t>Critical</t>
  </si>
  <si>
    <t>Omar Hassan</t>
  </si>
  <si>
    <t>PRJ-2025-000074</t>
  </si>
  <si>
    <t>Nile Delta</t>
  </si>
  <si>
    <t>Laila Ibrahim</t>
  </si>
  <si>
    <t>Epic</t>
  </si>
  <si>
    <t>PRJ-2025-000110</t>
  </si>
  <si>
    <t>Completed</t>
  </si>
  <si>
    <t>Nadia Ibrahim</t>
  </si>
  <si>
    <t>Orthopedics</t>
  </si>
  <si>
    <t>Sunrise Children’s</t>
  </si>
  <si>
    <t>Pediatrics</t>
  </si>
  <si>
    <t>Cybersecurity Hardening</t>
  </si>
  <si>
    <t>St. Mary’s Health</t>
  </si>
  <si>
    <t>Radiology</t>
  </si>
  <si>
    <t>Karim Khaled</t>
  </si>
  <si>
    <t>Equipment Procurement</t>
  </si>
  <si>
    <t>Mona Mostafa</t>
  </si>
  <si>
    <t>Telehealth Rollout</t>
  </si>
  <si>
    <t>OpenMRS</t>
  </si>
  <si>
    <t>Internal Medicine</t>
  </si>
  <si>
    <t>Farah El Sayed</t>
  </si>
  <si>
    <t>Not Started</t>
  </si>
  <si>
    <t>Ahmed Ismail</t>
  </si>
  <si>
    <t>Green Valley Clinic</t>
  </si>
  <si>
    <t>Infectious Disease</t>
  </si>
  <si>
    <t>New Wing Construction</t>
  </si>
  <si>
    <t>Hassan Aziz</t>
  </si>
  <si>
    <t>Red Sea</t>
  </si>
  <si>
    <t>Mona Aziz</t>
  </si>
  <si>
    <t>ICU</t>
  </si>
  <si>
    <t>Hassan Ismail</t>
  </si>
  <si>
    <t>Sarah Younis</t>
  </si>
  <si>
    <t>Outpatient</t>
  </si>
  <si>
    <t>Ahmed Mostafa</t>
  </si>
  <si>
    <t>Mona Younis</t>
  </si>
  <si>
    <t>Oncology</t>
  </si>
  <si>
    <t>Sarah Aziz</t>
  </si>
  <si>
    <t>Youssef Younis</t>
  </si>
  <si>
    <t>Meditech</t>
  </si>
  <si>
    <t>Youssef Aziz</t>
  </si>
  <si>
    <t>Sarah Khaled</t>
  </si>
  <si>
    <t>Pharmacy</t>
  </si>
  <si>
    <t>Youssef Hamdy</t>
  </si>
  <si>
    <t>Omar Mahmoud</t>
  </si>
  <si>
    <t>Farah Farouk</t>
  </si>
  <si>
    <t>Process Automation</t>
  </si>
  <si>
    <t>Karim Aziz</t>
  </si>
  <si>
    <t>Hassan Saleh</t>
  </si>
  <si>
    <t>Nadia El Sayed</t>
  </si>
  <si>
    <t>Farah Hassan</t>
  </si>
  <si>
    <t>Nadia Aziz</t>
  </si>
  <si>
    <t>Dina Mahmoud</t>
  </si>
  <si>
    <t>Youssef Saleh</t>
  </si>
  <si>
    <t>Dina Younis</t>
  </si>
  <si>
    <t>Karim Mahmoud</t>
  </si>
  <si>
    <t>Amira Aziz</t>
  </si>
  <si>
    <t>Tarek Ibrahim</t>
  </si>
  <si>
    <t>Nadia Mostafa</t>
  </si>
  <si>
    <t>Farah Hamdy</t>
  </si>
  <si>
    <t>Dina Aziz</t>
  </si>
  <si>
    <t>Karim Younis</t>
  </si>
  <si>
    <t>Dina Saleh</t>
  </si>
  <si>
    <t>Tarek Saleh</t>
  </si>
  <si>
    <t>Tarek Ismail</t>
  </si>
  <si>
    <t>Tarek Mahmoud</t>
  </si>
  <si>
    <t>Amira Farouk</t>
  </si>
  <si>
    <t>Sinai</t>
  </si>
  <si>
    <t>Ahmed Hassan</t>
  </si>
  <si>
    <t>Farah Ismail</t>
  </si>
  <si>
    <t>Dina Farouk</t>
  </si>
  <si>
    <t>Laila Younis</t>
  </si>
  <si>
    <t>Hany Saleh</t>
  </si>
  <si>
    <t>Youssef Ismail</t>
  </si>
  <si>
    <t>Farah Mostafa</t>
  </si>
  <si>
    <t>Laila Ismail</t>
  </si>
  <si>
    <t>Amira Mostafa</t>
  </si>
  <si>
    <t>Farah Younis</t>
  </si>
  <si>
    <t>Karim Hassan</t>
  </si>
  <si>
    <t>OB/GYN</t>
  </si>
  <si>
    <t>Mona Hamdy</t>
  </si>
  <si>
    <t>Youssef Hassan</t>
  </si>
  <si>
    <t>Ahmed Saleh</t>
  </si>
  <si>
    <t>Tarek Aziz</t>
  </si>
  <si>
    <t>Hany Ismail</t>
  </si>
  <si>
    <t>Omar Saleh</t>
  </si>
  <si>
    <t>Omar Ismail</t>
  </si>
  <si>
    <t>Hany Mahmoud</t>
  </si>
  <si>
    <t>Dina Ismail</t>
  </si>
  <si>
    <t>Mona Farouk</t>
  </si>
  <si>
    <t>Farah Saleh</t>
  </si>
  <si>
    <t>Hany Younis</t>
  </si>
  <si>
    <t>Mona Mahmoud</t>
  </si>
  <si>
    <t>Hany Khaled</t>
  </si>
  <si>
    <t>Sarah Hamdy</t>
  </si>
  <si>
    <t>Ahmed Farouk</t>
  </si>
  <si>
    <t>Mona Khaled</t>
  </si>
  <si>
    <t>Sarah El Sayed</t>
  </si>
  <si>
    <t>Amira Mahmoud</t>
  </si>
  <si>
    <t>Hany Mostafa</t>
  </si>
  <si>
    <t>Sarah Mahmoud</t>
  </si>
  <si>
    <t>Sarah Ibrahim</t>
  </si>
  <si>
    <t>Laila Hassan</t>
  </si>
  <si>
    <t>Laila Mahmoud</t>
  </si>
  <si>
    <t>Amira Ismail</t>
  </si>
  <si>
    <t>PRJ-2025-003746</t>
  </si>
  <si>
    <t>PRJ-2025-003754</t>
  </si>
  <si>
    <t>PRJ-2025-003769</t>
  </si>
  <si>
    <t>Omar El Sayed</t>
  </si>
  <si>
    <t>PRJ-2025-003826</t>
  </si>
  <si>
    <t>PRJ-2025-003853</t>
  </si>
  <si>
    <t>Laila Saleh</t>
  </si>
  <si>
    <t>PRJ-2025-003878</t>
  </si>
  <si>
    <t>Laila Mostafa</t>
  </si>
  <si>
    <t>PRJ-2025-003883</t>
  </si>
  <si>
    <t>PRJ-2025-003926</t>
  </si>
  <si>
    <t>PRJ-2025-003954</t>
  </si>
  <si>
    <t>PRJ-2025-003969</t>
  </si>
  <si>
    <t>PRJ-2025-004001</t>
  </si>
  <si>
    <t>PRJ-2025-004008</t>
  </si>
  <si>
    <t>PRJ-2025-004020</t>
  </si>
  <si>
    <t>PRJ-2025-004022</t>
  </si>
  <si>
    <t>Ahmed Mahmoud</t>
  </si>
  <si>
    <t>Karim Farouk</t>
  </si>
  <si>
    <t>Hassan El Sayed</t>
  </si>
  <si>
    <t>Amira Younis</t>
  </si>
  <si>
    <t>Laila Hamdy</t>
  </si>
  <si>
    <t>Laila Farouk</t>
  </si>
  <si>
    <t>Hassan Farouk</t>
  </si>
  <si>
    <t>Hany Farouk</t>
  </si>
  <si>
    <t>Mona Ibrahim</t>
  </si>
  <si>
    <t>Karim Ismail</t>
  </si>
  <si>
    <t>PRJ-2025-004595</t>
  </si>
  <si>
    <t>PRJ-2025-004607</t>
  </si>
  <si>
    <t>Hassan Mostafa</t>
  </si>
  <si>
    <t>PRJ-2025-004611</t>
  </si>
  <si>
    <t>Amira Saleh</t>
  </si>
  <si>
    <t>PRJ-2025-004618</t>
  </si>
  <si>
    <t>PRJ-2025-004625</t>
  </si>
  <si>
    <t>PRJ-2025-004633</t>
  </si>
  <si>
    <t>PRJ-2025-004646</t>
  </si>
  <si>
    <t>PRJ-2025-004650</t>
  </si>
  <si>
    <t>Omar Farouk</t>
  </si>
  <si>
    <t>PRJ-2025-004663</t>
  </si>
  <si>
    <t>PRJ-2025-004742</t>
  </si>
  <si>
    <t>PRJ-2025-004752</t>
  </si>
  <si>
    <t>PRJ-2025-004756</t>
  </si>
  <si>
    <t>PRJ-2025-004757</t>
  </si>
  <si>
    <t>PRJ-2025-004792</t>
  </si>
  <si>
    <t>PRJ-2025-004823</t>
  </si>
  <si>
    <t>PRJ-2025-004849</t>
  </si>
  <si>
    <t>PRJ-2025-004852</t>
  </si>
  <si>
    <t>PRJ-2025-004853</t>
  </si>
  <si>
    <t>PRJ-2025-004866</t>
  </si>
  <si>
    <t>PRJ-2025-004868</t>
  </si>
  <si>
    <t>PRJ-2025-004871</t>
  </si>
  <si>
    <t>PRJ-2025-004883</t>
  </si>
  <si>
    <t>PRJ-2025-004899</t>
  </si>
  <si>
    <t>Farah Mahmoud</t>
  </si>
  <si>
    <t>PRJ-2025-004907</t>
  </si>
  <si>
    <t>PRJ-2025-004913</t>
  </si>
  <si>
    <t>PRJ-2025-004925</t>
  </si>
  <si>
    <t>PRJ-2025-004956</t>
  </si>
  <si>
    <t>PRJ-2025-004963</t>
  </si>
  <si>
    <t>Laila Khaled</t>
  </si>
  <si>
    <t>PRJ-2025-004973</t>
  </si>
  <si>
    <t>PRJ-2025-004977</t>
  </si>
  <si>
    <t>PRJ-2025-004994</t>
  </si>
  <si>
    <t>PRJ-2025-005006</t>
  </si>
  <si>
    <t>PRJ-2025-005018</t>
  </si>
  <si>
    <t>PRJ-2025-005021</t>
  </si>
  <si>
    <t>PRJ-2025-005044</t>
  </si>
  <si>
    <t>PRJ-2025-005052</t>
  </si>
  <si>
    <t>PRJ-2025-005074</t>
  </si>
  <si>
    <t>PRJ-2025-005083</t>
  </si>
  <si>
    <t>PRJ-2025-005122</t>
  </si>
  <si>
    <t>PRJ-2025-005136</t>
  </si>
  <si>
    <t>Ahmed Younis</t>
  </si>
  <si>
    <t>PRJ-2025-005145</t>
  </si>
  <si>
    <t>PRJ-2025-005191</t>
  </si>
  <si>
    <t>PRJ-2025-005243</t>
  </si>
  <si>
    <t>PRJ-2025-005247</t>
  </si>
  <si>
    <t>Laila El Sayed</t>
  </si>
  <si>
    <t>PRJ-2025-005252</t>
  </si>
  <si>
    <t>PRJ-2025-005284</t>
  </si>
  <si>
    <t>PRJ-2025-005300</t>
  </si>
  <si>
    <t>PRJ-2025-005324</t>
  </si>
  <si>
    <t>PRJ-2025-005381</t>
  </si>
  <si>
    <t>PRJ-2025-005409</t>
  </si>
  <si>
    <t>PRJ-2025-005468</t>
  </si>
  <si>
    <t>PRJ-2025-005475</t>
  </si>
  <si>
    <t>PRJ-2025-005502</t>
  </si>
  <si>
    <t>PRJ-2025-005510</t>
  </si>
  <si>
    <t>Dina Hassan</t>
  </si>
  <si>
    <t>PRJ-2025-005520</t>
  </si>
  <si>
    <t>PRJ-2025-005569</t>
  </si>
  <si>
    <t>PRJ-2025-005609</t>
  </si>
  <si>
    <t>Sarah Farouk</t>
  </si>
  <si>
    <t>PRJ-2025-005619</t>
  </si>
  <si>
    <t>PRJ-2025-005648</t>
  </si>
  <si>
    <t>PRJ-2025-005655</t>
  </si>
  <si>
    <t>PRJ-2025-005668</t>
  </si>
  <si>
    <t>PRJ-2025-005678</t>
  </si>
  <si>
    <t>Tarek Mostafa</t>
  </si>
  <si>
    <t>PRJ-2025-005686</t>
  </si>
  <si>
    <t>PRJ-2025-005688</t>
  </si>
  <si>
    <t>Youssef Khaled</t>
  </si>
  <si>
    <t>PRJ-2025-005693</t>
  </si>
  <si>
    <t>PRJ-2025-005702</t>
  </si>
  <si>
    <t>PRJ-2025-005732</t>
  </si>
  <si>
    <t>PRJ-2025-005733</t>
  </si>
  <si>
    <t>PRJ-2025-005744</t>
  </si>
  <si>
    <t>Tarek Farouk</t>
  </si>
  <si>
    <t>PRJ-2025-005776</t>
  </si>
  <si>
    <t>PRJ-2025-005779</t>
  </si>
  <si>
    <t>PRJ-2025-005793</t>
  </si>
  <si>
    <t>Hassan Khaled</t>
  </si>
  <si>
    <t>PRJ-2025-005821</t>
  </si>
  <si>
    <t>PRJ-2025-005827</t>
  </si>
  <si>
    <t>PRJ-2025-005837</t>
  </si>
  <si>
    <t>PRJ-2025-005840</t>
  </si>
  <si>
    <t>PRJ-2025-005856</t>
  </si>
  <si>
    <t>PRJ-2025-005857</t>
  </si>
  <si>
    <t>PRJ-2025-005884</t>
  </si>
  <si>
    <t>PRJ-2025-005885</t>
  </si>
  <si>
    <t>PRJ-2025-005888</t>
  </si>
  <si>
    <t>PRJ-2025-005927</t>
  </si>
  <si>
    <t>PRJ-2025-005949</t>
  </si>
  <si>
    <t>PRJ-2025-005950</t>
  </si>
  <si>
    <t>PRJ-2025-005954</t>
  </si>
  <si>
    <t>PRJ-2025-005994</t>
  </si>
  <si>
    <t>PRJ-2025-005999</t>
  </si>
  <si>
    <t>Nadia Ismail</t>
  </si>
  <si>
    <t>PRJ-2025-006006</t>
  </si>
  <si>
    <t>PRJ-2025-006014</t>
  </si>
  <si>
    <t>PRJ-2025-006015</t>
  </si>
  <si>
    <t>PRJ-2025-006041</t>
  </si>
  <si>
    <t>PRJ-2025-006049</t>
  </si>
  <si>
    <t>PRJ-2025-006065</t>
  </si>
  <si>
    <t>PRJ-2025-006082</t>
  </si>
  <si>
    <t>PRJ-2025-006092</t>
  </si>
  <si>
    <t>PRJ-2025-006093</t>
  </si>
  <si>
    <t>PRJ-2025-006109</t>
  </si>
  <si>
    <t>PRJ-2025-006111</t>
  </si>
  <si>
    <t>PRJ-2025-006134</t>
  </si>
  <si>
    <t>PRJ-2025-006182</t>
  </si>
  <si>
    <t>PRJ-2025-006228</t>
  </si>
  <si>
    <t>PRJ-2025-006262</t>
  </si>
  <si>
    <t>PRJ-2025-006284</t>
  </si>
  <si>
    <t>PRJ-2025-006295</t>
  </si>
  <si>
    <t>PRJ-2025-006298</t>
  </si>
  <si>
    <t>Farah Khaled</t>
  </si>
  <si>
    <t>PRJ-2025-006303</t>
  </si>
  <si>
    <t>PRJ-2025-006309</t>
  </si>
  <si>
    <t>PRJ-2025-006362</t>
  </si>
  <si>
    <t>PRJ-2025-006372</t>
  </si>
  <si>
    <t>PRJ-2025-006374</t>
  </si>
  <si>
    <t>PRJ-2025-006398</t>
  </si>
  <si>
    <t>PRJ-2025-006414</t>
  </si>
  <si>
    <t>PRJ-2025-006420</t>
  </si>
  <si>
    <t>PRJ-2025-006426</t>
  </si>
  <si>
    <t>PRJ-2025-006437</t>
  </si>
  <si>
    <t>PRJ-2025-006467</t>
  </si>
  <si>
    <t>PRJ-2025-006477</t>
  </si>
  <si>
    <t>PRJ-2025-006501</t>
  </si>
  <si>
    <t>PRJ-2025-006514</t>
  </si>
  <si>
    <t>PRJ-2025-006524</t>
  </si>
  <si>
    <t>Omar Ibrahim</t>
  </si>
  <si>
    <t>PRJ-2025-006531</t>
  </si>
  <si>
    <t>PRJ-2025-006542</t>
  </si>
  <si>
    <t>PRJ-2025-006557</t>
  </si>
  <si>
    <t>PRJ-2025-006574</t>
  </si>
  <si>
    <t>PRJ-2025-006578</t>
  </si>
  <si>
    <t>PRJ-2025-006588</t>
  </si>
  <si>
    <t>PRJ-2025-006594</t>
  </si>
  <si>
    <t>PRJ-2025-006606</t>
  </si>
  <si>
    <t>PRJ-2025-006612</t>
  </si>
  <si>
    <t>PRJ-2025-006623</t>
  </si>
  <si>
    <t>Farah Aziz</t>
  </si>
  <si>
    <t>PRJ-2025-006634</t>
  </si>
  <si>
    <t>PRJ-2025-006635</t>
  </si>
  <si>
    <t>PRJ-2025-006652</t>
  </si>
  <si>
    <t>PRJ-2025-006670</t>
  </si>
  <si>
    <t>PRJ-2025-006671</t>
  </si>
  <si>
    <t>PRJ-2025-006687</t>
  </si>
  <si>
    <t>PRJ-2025-006696</t>
  </si>
  <si>
    <t>PRJ-2025-006707</t>
  </si>
  <si>
    <t>PRJ-2025-006710</t>
  </si>
  <si>
    <t>Hany Ibrahim</t>
  </si>
  <si>
    <t>PRJ-2025-006715</t>
  </si>
  <si>
    <t>PRJ-2025-006740</t>
  </si>
  <si>
    <t>PRJ-2025-006744</t>
  </si>
  <si>
    <t>Tarek Khaled</t>
  </si>
  <si>
    <t>PRJ-2025-006774</t>
  </si>
  <si>
    <t>PRJ-2025-006793</t>
  </si>
  <si>
    <t>PRJ-2025-006794</t>
  </si>
  <si>
    <t>PRJ-2025-006813</t>
  </si>
  <si>
    <t>PRJ-2025-006838</t>
  </si>
  <si>
    <t>PRJ-2025-006861</t>
  </si>
  <si>
    <t>PRJ-2025-006878</t>
  </si>
  <si>
    <t>PRJ-2025-006933</t>
  </si>
  <si>
    <t>PRJ-2025-006953</t>
  </si>
  <si>
    <t>PRJ-2025-006977</t>
  </si>
  <si>
    <t>PRJ-2025-006982</t>
  </si>
  <si>
    <t>PRJ-2025-007024</t>
  </si>
  <si>
    <t>PRJ-2025-007042</t>
  </si>
  <si>
    <t>PRJ-2025-007060</t>
  </si>
  <si>
    <t>Nadia Farouk</t>
  </si>
  <si>
    <t>PRJ-2025-007062</t>
  </si>
  <si>
    <t>PRJ-2025-007066</t>
  </si>
  <si>
    <t>PRJ-2025-007098</t>
  </si>
  <si>
    <t>PRJ-2025-007131</t>
  </si>
  <si>
    <t>PRJ-2025-007141</t>
  </si>
  <si>
    <t>PRJ-2025-007146</t>
  </si>
  <si>
    <t>PRJ-2025-007165</t>
  </si>
  <si>
    <t>PRJ-2025-007167</t>
  </si>
  <si>
    <t>PRJ-2025-007192</t>
  </si>
  <si>
    <t>PRJ-2025-000003</t>
  </si>
  <si>
    <t>Grand Total</t>
  </si>
  <si>
    <t>Count</t>
  </si>
  <si>
    <t>Budget</t>
  </si>
  <si>
    <t>Cost</t>
  </si>
  <si>
    <t>AvgBudgetPerProject</t>
  </si>
  <si>
    <t>Sum of Projects Budgets</t>
  </si>
  <si>
    <t>Number of Projects</t>
  </si>
  <si>
    <t>Number of Projects by project type</t>
  </si>
  <si>
    <t>AvgBudgetPerProject by Project Type</t>
  </si>
  <si>
    <t xml:space="preserve">Average of Readmission Rate Change </t>
  </si>
  <si>
    <t>Average of Mortality Rate Change</t>
  </si>
  <si>
    <t>Average of Satisfaction Change</t>
  </si>
  <si>
    <t>Average of Change Requests</t>
  </si>
  <si>
    <t>Average of Scope Creep Score</t>
  </si>
  <si>
    <t>Average of Documentation Completeness</t>
  </si>
  <si>
    <t>Average of Effort Hours</t>
  </si>
  <si>
    <t>Project ID</t>
  </si>
  <si>
    <t>Project Type</t>
  </si>
  <si>
    <t>PM Name</t>
  </si>
  <si>
    <t>HER System</t>
  </si>
  <si>
    <t>Start Date</t>
  </si>
  <si>
    <t>End Date</t>
  </si>
  <si>
    <t>Duration Days</t>
  </si>
  <si>
    <t>Tasks Completed</t>
  </si>
  <si>
    <t>Tasks Total</t>
  </si>
  <si>
    <t>Percent Complete</t>
  </si>
  <si>
    <t>Scope Creep Score</t>
  </si>
  <si>
    <t>Change Requests</t>
  </si>
  <si>
    <t>Documentation Completeness</t>
  </si>
  <si>
    <t>Effort Hours</t>
  </si>
  <si>
    <t>Readmission Rate Change Pct</t>
  </si>
  <si>
    <t>Mortality Rate Change Pct</t>
  </si>
  <si>
    <t>Satisfaction Change Pts</t>
  </si>
  <si>
    <t>Average of Team Size</t>
  </si>
  <si>
    <t>Team Size</t>
  </si>
  <si>
    <t>Month</t>
  </si>
  <si>
    <t>January</t>
  </si>
  <si>
    <t>March</t>
  </si>
  <si>
    <t>February</t>
  </si>
  <si>
    <t>Average of Readmission Rate Change Pct</t>
  </si>
  <si>
    <t>Average of Mortality Rate Change Pct</t>
  </si>
  <si>
    <t>Count of Project ID</t>
  </si>
  <si>
    <t>Scope Creepe Scope</t>
  </si>
  <si>
    <t>Total Budget</t>
  </si>
  <si>
    <t>Total Cost</t>
  </si>
  <si>
    <t xml:space="preserve">Count </t>
  </si>
  <si>
    <t xml:space="preserve"> Budget</t>
  </si>
  <si>
    <t>EHR Project Management Dashboard</t>
  </si>
  <si>
    <t>EHR Project Performance Overview</t>
  </si>
  <si>
    <t>Average of Percent Complete</t>
  </si>
  <si>
    <t>Count of Status</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</si>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</sst>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yyyy\-mm\-dd"/>
    <numFmt numFmtId="165" formatCode="#,##0.0"/>
    <numFmt numFmtId="166" formatCode="0.0%"/>
    <numFmt numFmtId="167" formatCode="0.0"/>
  </numFmts>
  <fonts count="14"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sz val="11"/>
      <color theme="3"/>
      <name val="Aptos Narrow"/>
      <family val="2"/>
      <scheme val="minor"/>
    </font>
    <font>
      <b/>
      <sz val="26"/>
      <color theme="0"/>
      <name val="Aptos Narrow"/>
      <family val="2"/>
      <scheme val="minor"/>
    </font>
    <font>
      <sz val="26"/>
      <color theme="1"/>
      <name val="Aptos Narrow"/>
      <family val="2"/>
      <scheme val="minor"/>
    </font>
    <font>
      <b/>
      <sz val="28"/>
      <color theme="0"/>
      <name val="Aptos Narrow"/>
      <family val="2"/>
      <scheme val="minor"/>
    </font>
    <font>
      <sz val="28"/>
      <color theme="0"/>
      <name val="Aptos Narrow"/>
      <family val="2"/>
      <scheme val="minor"/>
    </font>
    <font>
      <sz val="24"/>
      <color theme="1"/>
      <name val="Aptos Narrow"/>
      <family val="2"/>
      <scheme val="minor"/>
    </font>
    <font>
      <sz val="20"/>
      <color theme="1"/>
      <name val="Aptos Narrow"/>
      <family val="2"/>
      <scheme val="minor"/>
    </font>
    <font>
      <sz val="14"/>
      <color theme="1"/>
      <name val="Aptos Narrow"/>
      <family val="2"/>
      <scheme val="minor"/>
    </font>
    <font>
      <b/>
      <sz val="18"/>
      <color theme="0"/>
      <name val="Aptos Narrow"/>
      <family val="2"/>
      <scheme val="minor"/>
    </font>
    <font>
      <b/>
      <sz val="28"/>
      <color theme="1"/>
      <name val="Aptos Narrow"/>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rgb="FF1F77B4"/>
        <bgColor indexed="64"/>
      </patternFill>
    </fill>
    <fill>
      <patternFill patternType="solid">
        <fgColor rgb="FF3B86D1"/>
        <bgColor indexed="64"/>
      </patternFill>
    </fill>
    <fill>
      <patternFill patternType="solid">
        <fgColor theme="3" tint="0.89999084444715716"/>
        <bgColor indexed="64"/>
      </patternFill>
    </fill>
  </fills>
  <borders count="2">
    <border>
      <left/>
      <right/>
      <top/>
      <bottom/>
      <diagonal/>
    </border>
    <border>
      <left style="thin">
        <color auto="1"/>
      </left>
      <right style="thin">
        <color auto="1"/>
      </right>
      <top/>
      <bottom style="thin">
        <color auto="1"/>
      </bottom>
      <diagonal/>
    </border>
  </borders>
  <cellStyleXfs count="3">
    <xf numFmtId="0" fontId="0" fillId="0" borderId="0"/>
    <xf numFmtId="9" fontId="1" fillId="0" borderId="0" applyFont="0" applyFill="0" applyBorder="0" applyAlignment="0" applyProtection="0"/>
    <xf numFmtId="0" fontId="1" fillId="2" borderId="0" applyNumberFormat="0" applyBorder="0" applyAlignment="0" applyProtection="0"/>
  </cellStyleXfs>
  <cellXfs count="37">
    <xf numFmtId="0" fontId="0" fillId="0" borderId="0" xfId="0"/>
    <xf numFmtId="0" fontId="2" fillId="0" borderId="1" xfId="0" applyFont="1" applyBorder="1" applyAlignment="1">
      <alignment horizontal="center" vertical="top"/>
    </xf>
    <xf numFmtId="164" fontId="0" fillId="0" borderId="0" xfId="0" applyNumberFormat="1"/>
    <xf numFmtId="3" fontId="0" fillId="0" borderId="0" xfId="0" applyNumberFormat="1"/>
    <xf numFmtId="9" fontId="0" fillId="0" borderId="0" xfId="1" applyFont="1"/>
    <xf numFmtId="0" fontId="0" fillId="0" borderId="0" xfId="0" pivotButton="1"/>
    <xf numFmtId="0" fontId="0" fillId="0" borderId="0" xfId="0" applyAlignment="1">
      <alignment horizontal="left"/>
    </xf>
    <xf numFmtId="14" fontId="0" fillId="0" borderId="0" xfId="0" applyNumberFormat="1"/>
    <xf numFmtId="165" fontId="0" fillId="0" borderId="0" xfId="0" applyNumberFormat="1"/>
    <xf numFmtId="0" fontId="2" fillId="0" borderId="0" xfId="0" applyFont="1"/>
    <xf numFmtId="1" fontId="0" fillId="0" borderId="0" xfId="0" applyNumberFormat="1"/>
    <xf numFmtId="166" fontId="0" fillId="0" borderId="0" xfId="0" applyNumberFormat="1"/>
    <xf numFmtId="0" fontId="4" fillId="0" borderId="0" xfId="0" applyFont="1"/>
    <xf numFmtId="0" fontId="0" fillId="3" borderId="0" xfId="0" applyFill="1"/>
    <xf numFmtId="0" fontId="4" fillId="3" borderId="0" xfId="0" applyFont="1" applyFill="1"/>
    <xf numFmtId="0" fontId="0" fillId="4" borderId="0" xfId="0" applyFill="1"/>
    <xf numFmtId="0" fontId="6" fillId="3" borderId="0" xfId="0" applyFont="1" applyFill="1"/>
    <xf numFmtId="9" fontId="0" fillId="4" borderId="0" xfId="1" applyFont="1" applyFill="1"/>
    <xf numFmtId="0" fontId="7" fillId="4" borderId="0" xfId="0" applyFont="1" applyFill="1"/>
    <xf numFmtId="0" fontId="8" fillId="4" borderId="0" xfId="0" applyFont="1" applyFill="1"/>
    <xf numFmtId="0" fontId="9" fillId="3" borderId="0" xfId="0" applyFont="1" applyFill="1"/>
    <xf numFmtId="0" fontId="10" fillId="3" borderId="0" xfId="0" applyFont="1" applyFill="1"/>
    <xf numFmtId="167" fontId="0" fillId="0" borderId="0" xfId="0" applyNumberFormat="1"/>
    <xf numFmtId="0" fontId="0" fillId="0" borderId="0" xfId="0" applyAlignment="1">
      <alignment vertical="center" wrapText="1"/>
    </xf>
    <xf numFmtId="0" fontId="0" fillId="0" borderId="0" xfId="0" applyAlignment="1">
      <alignment wrapText="1"/>
    </xf>
    <xf numFmtId="0" fontId="0" fillId="0" borderId="0" xfId="0" applyAlignment="1">
      <alignment horizontal="center" wrapText="1"/>
    </xf>
    <xf numFmtId="0" fontId="11" fillId="3" borderId="0" xfId="0" applyFont="1" applyFill="1"/>
    <xf numFmtId="0" fontId="3" fillId="3" borderId="0" xfId="0" applyFont="1" applyFill="1"/>
    <xf numFmtId="0" fontId="12" fillId="3" borderId="0" xfId="0" applyFont="1" applyFill="1"/>
    <xf numFmtId="1" fontId="12" fillId="3" borderId="0" xfId="0" applyNumberFormat="1" applyFont="1" applyFill="1" applyAlignment="1">
      <alignment horizontal="center" vertical="center"/>
    </xf>
    <xf numFmtId="1" fontId="5" fillId="3" borderId="0" xfId="2" applyNumberFormat="1" applyFont="1" applyFill="1" applyAlignment="1">
      <alignment horizontal="center" vertical="center"/>
    </xf>
    <xf numFmtId="167" fontId="5" fillId="3" borderId="0" xfId="0" applyNumberFormat="1" applyFont="1" applyFill="1" applyAlignment="1">
      <alignment horizontal="center" vertical="center"/>
    </xf>
    <xf numFmtId="0" fontId="0" fillId="0" borderId="0" xfId="0" applyNumberFormat="1"/>
    <xf numFmtId="9" fontId="0" fillId="0" borderId="0" xfId="0" applyNumberFormat="1"/>
    <xf numFmtId="0" fontId="7" fillId="3" borderId="0" xfId="0" applyFont="1" applyFill="1" applyAlignment="1">
      <alignment vertical="top"/>
    </xf>
    <xf numFmtId="0" fontId="13" fillId="3" borderId="0" xfId="0" applyFont="1" applyFill="1" applyAlignment="1">
      <alignment vertical="top"/>
    </xf>
    <xf numFmtId="0" fontId="0" fillId="5" borderId="0" xfId="0" applyFill="1"/>
  </cellXfs>
  <cellStyles count="3">
    <cellStyle name="20% - Accent1" xfId="2" builtinId="30"/>
    <cellStyle name="Normal" xfId="0" builtinId="0"/>
    <cellStyle name="Percent" xfId="1" builtinId="5"/>
  </cellStyles>
  <dxfs count="190">
    <dxf>
      <font>
        <b/>
        <i val="0"/>
        <sz val="14"/>
        <color theme="2" tint="-0.499984740745262"/>
      </font>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numFmt numFmtId="164" formatCode="yyyy\-mm\-dd"/>
    </dxf>
    <dxf>
      <numFmt numFmtId="1" formatCode="0"/>
    </dxf>
    <dxf>
      <numFmt numFmtId="167" formatCode="0.0"/>
    </dxf>
    <dxf>
      <numFmt numFmtId="165" formatCode="#,##0.0"/>
    </dxf>
    <dxf>
      <numFmt numFmtId="167" formatCode="0.0"/>
    </dxf>
    <dxf>
      <numFmt numFmtId="166" formatCode="0.0%"/>
    </dxf>
    <dxf>
      <fill>
        <patternFill patternType="solid">
          <bgColor rgb="FF1F77B4"/>
        </patternFill>
      </fill>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s>
  <tableStyles count="2" defaultTableStyle="TableStyleMedium2" defaultPivotStyle="PivotStyleLight16">
    <tableStyle name="Slicer Style 1" pivot="0" table="0" count="2" xr9:uid="{203F1B9E-DA49-4D24-8A5B-321D79718E63}">
      <tableStyleElement type="headerRow" dxfId="0"/>
    </tableStyle>
    <tableStyle name="Slicer Style 2" pivot="0" table="0" count="1" xr9:uid="{E466F746-67C1-42AC-91D5-0EFB5DA56E7E}"/>
  </tableStyles>
  <colors>
    <mruColors>
      <color rgb="FF1F77B4"/>
      <color rgb="FF2CA02C"/>
      <color rgb="FFFF7F0E"/>
      <color rgb="FF3B86D1"/>
      <color rgb="FF156082"/>
      <color rgb="FF6B7A8F"/>
      <color rgb="FFFFD700"/>
      <color rgb="FF21BF06"/>
      <color rgb="FF000000"/>
    </mruColors>
  </colors>
  <extLst>
    <ext xmlns:x14="http://schemas.microsoft.com/office/spreadsheetml/2009/9/main" uri="{46F421CA-312F-682f-3DD2-61675219B42D}">
      <x14:dxfs count="2">
        <dxf>
          <font>
            <sz val="11"/>
            <name val="Aptos Display"/>
            <family val="2"/>
            <scheme val="major"/>
          </font>
          <fill>
            <patternFill>
              <bgColor theme="4" tint="0.59996337778862885"/>
            </patternFill>
          </fill>
        </dxf>
        <dxf>
          <fill>
            <patternFill>
              <bgColor theme="4" tint="0.59996337778862885"/>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 name="Slicer Style 2">
          <x14:slicerStyleElements>
            <x14:slicerStyleElement type="selectedItemWithData" dxfId="1"/>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pivotCacheDefinition" Target="pivotCache/pivotCacheDefinition10.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pivotCacheDefinition" Target="pivotCache/pivotCacheDefinition9.xml"/><Relationship Id="rId33" Type="http://schemas.openxmlformats.org/officeDocument/2006/relationships/styles" Target="styles.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29"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8.xml"/><Relationship Id="rId32" Type="http://schemas.openxmlformats.org/officeDocument/2006/relationships/connections" Target="connections.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7.xml"/><Relationship Id="rId28" Type="http://schemas.openxmlformats.org/officeDocument/2006/relationships/pivotCacheDefinition" Target="pivotCache/pivotCacheDefinition12.xml"/><Relationship Id="rId36"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6.xml"/><Relationship Id="rId27" Type="http://schemas.openxmlformats.org/officeDocument/2006/relationships/pivotCacheDefinition" Target="pivotCache/pivotCacheDefinition11.xml"/><Relationship Id="rId30" Type="http://schemas.microsoft.com/office/2007/relationships/slicerCache" Target="slicerCaches/slicerCache2.xml"/><Relationship Id="rId35"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Management.xlsx]2!PivotTable3</c:name>
    <c:fmtId val="3"/>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800" b="1"/>
              <a:t>Projects by Department</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B7A8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43770105307868"/>
          <c:y val="0.19217434899289274"/>
          <c:w val="0.87856229894692128"/>
          <c:h val="0.40352022807493892"/>
        </c:manualLayout>
      </c:layout>
      <c:barChart>
        <c:barDir val="col"/>
        <c:grouping val="clustered"/>
        <c:varyColors val="0"/>
        <c:ser>
          <c:idx val="0"/>
          <c:order val="0"/>
          <c:tx>
            <c:strRef>
              <c:f>'2'!$B$3</c:f>
              <c:strCache>
                <c:ptCount val="1"/>
                <c:pt idx="0">
                  <c:v> Budget</c:v>
                </c:pt>
              </c:strCache>
            </c:strRef>
          </c:tx>
          <c:spPr>
            <a:solidFill>
              <a:srgbClr val="6B7A8F"/>
            </a:solidFill>
            <a:ln>
              <a:noFill/>
            </a:ln>
            <a:effectLst/>
          </c:spPr>
          <c:invertIfNegative val="0"/>
          <c:cat>
            <c:strRef>
              <c:f>'2'!$A$4:$A$17</c:f>
              <c:strCache>
                <c:ptCount val="13"/>
                <c:pt idx="0">
                  <c:v>Cardiology</c:v>
                </c:pt>
                <c:pt idx="1">
                  <c:v>Emergency</c:v>
                </c:pt>
                <c:pt idx="2">
                  <c:v>ICU</c:v>
                </c:pt>
                <c:pt idx="3">
                  <c:v>Infectious Disease</c:v>
                </c:pt>
                <c:pt idx="4">
                  <c:v>Internal Medicine</c:v>
                </c:pt>
                <c:pt idx="5">
                  <c:v>OB/GYN</c:v>
                </c:pt>
                <c:pt idx="6">
                  <c:v>Oncology</c:v>
                </c:pt>
                <c:pt idx="7">
                  <c:v>Orthopedics</c:v>
                </c:pt>
                <c:pt idx="8">
                  <c:v>Outpatient</c:v>
                </c:pt>
                <c:pt idx="9">
                  <c:v>Pediatrics</c:v>
                </c:pt>
                <c:pt idx="10">
                  <c:v>Pharmacy</c:v>
                </c:pt>
                <c:pt idx="11">
                  <c:v>Radiology</c:v>
                </c:pt>
                <c:pt idx="12">
                  <c:v>Surgery</c:v>
                </c:pt>
              </c:strCache>
            </c:strRef>
          </c:cat>
          <c:val>
            <c:numRef>
              <c:f>'2'!$B$4:$B$17</c:f>
              <c:numCache>
                <c:formatCode>#,##0</c:formatCode>
                <c:ptCount val="13"/>
                <c:pt idx="0">
                  <c:v>2136135.0099999998</c:v>
                </c:pt>
                <c:pt idx="1">
                  <c:v>14681343.26</c:v>
                </c:pt>
                <c:pt idx="2">
                  <c:v>2326073.4</c:v>
                </c:pt>
                <c:pt idx="3">
                  <c:v>310073</c:v>
                </c:pt>
                <c:pt idx="4">
                  <c:v>4730212.92</c:v>
                </c:pt>
                <c:pt idx="5">
                  <c:v>745080.88</c:v>
                </c:pt>
                <c:pt idx="6">
                  <c:v>4539983.3600000003</c:v>
                </c:pt>
                <c:pt idx="7">
                  <c:v>1396126.67</c:v>
                </c:pt>
                <c:pt idx="8">
                  <c:v>1218767.0900000001</c:v>
                </c:pt>
                <c:pt idx="9">
                  <c:v>1249260.32</c:v>
                </c:pt>
                <c:pt idx="10">
                  <c:v>1829810.08</c:v>
                </c:pt>
                <c:pt idx="11">
                  <c:v>2416970.13</c:v>
                </c:pt>
                <c:pt idx="12">
                  <c:v>8720448.0999999996</c:v>
                </c:pt>
              </c:numCache>
            </c:numRef>
          </c:val>
          <c:extLst>
            <c:ext xmlns:c16="http://schemas.microsoft.com/office/drawing/2014/chart" uri="{C3380CC4-5D6E-409C-BE32-E72D297353CC}">
              <c16:uniqueId val="{00000000-29CD-441B-9A05-2F878530348F}"/>
            </c:ext>
          </c:extLst>
        </c:ser>
        <c:ser>
          <c:idx val="1"/>
          <c:order val="1"/>
          <c:tx>
            <c:strRef>
              <c:f>'2'!$C$3</c:f>
              <c:strCache>
                <c:ptCount val="1"/>
                <c:pt idx="0">
                  <c:v>Cost</c:v>
                </c:pt>
              </c:strCache>
            </c:strRef>
          </c:tx>
          <c:spPr>
            <a:solidFill>
              <a:srgbClr val="FF7F0E"/>
            </a:solidFill>
            <a:ln>
              <a:noFill/>
            </a:ln>
            <a:effectLst/>
          </c:spPr>
          <c:invertIfNegative val="0"/>
          <c:cat>
            <c:strRef>
              <c:f>'2'!$A$4:$A$17</c:f>
              <c:strCache>
                <c:ptCount val="13"/>
                <c:pt idx="0">
                  <c:v>Cardiology</c:v>
                </c:pt>
                <c:pt idx="1">
                  <c:v>Emergency</c:v>
                </c:pt>
                <c:pt idx="2">
                  <c:v>ICU</c:v>
                </c:pt>
                <c:pt idx="3">
                  <c:v>Infectious Disease</c:v>
                </c:pt>
                <c:pt idx="4">
                  <c:v>Internal Medicine</c:v>
                </c:pt>
                <c:pt idx="5">
                  <c:v>OB/GYN</c:v>
                </c:pt>
                <c:pt idx="6">
                  <c:v>Oncology</c:v>
                </c:pt>
                <c:pt idx="7">
                  <c:v>Orthopedics</c:v>
                </c:pt>
                <c:pt idx="8">
                  <c:v>Outpatient</c:v>
                </c:pt>
                <c:pt idx="9">
                  <c:v>Pediatrics</c:v>
                </c:pt>
                <c:pt idx="10">
                  <c:v>Pharmacy</c:v>
                </c:pt>
                <c:pt idx="11">
                  <c:v>Radiology</c:v>
                </c:pt>
                <c:pt idx="12">
                  <c:v>Surgery</c:v>
                </c:pt>
              </c:strCache>
            </c:strRef>
          </c:cat>
          <c:val>
            <c:numRef>
              <c:f>'2'!$C$4:$C$17</c:f>
              <c:numCache>
                <c:formatCode>#,##0</c:formatCode>
                <c:ptCount val="13"/>
                <c:pt idx="0">
                  <c:v>1178413.69</c:v>
                </c:pt>
                <c:pt idx="1">
                  <c:v>5435169.7400000002</c:v>
                </c:pt>
                <c:pt idx="2">
                  <c:v>1869049.75</c:v>
                </c:pt>
                <c:pt idx="3">
                  <c:v>268750.96999999997</c:v>
                </c:pt>
                <c:pt idx="4">
                  <c:v>2152988.09</c:v>
                </c:pt>
                <c:pt idx="5">
                  <c:v>580684.06999999995</c:v>
                </c:pt>
                <c:pt idx="6">
                  <c:v>1217393.58</c:v>
                </c:pt>
                <c:pt idx="7">
                  <c:v>921794.67</c:v>
                </c:pt>
                <c:pt idx="8">
                  <c:v>689138.83</c:v>
                </c:pt>
                <c:pt idx="9">
                  <c:v>726256.98</c:v>
                </c:pt>
                <c:pt idx="10">
                  <c:v>1386035.32</c:v>
                </c:pt>
                <c:pt idx="11">
                  <c:v>1249826.01</c:v>
                </c:pt>
                <c:pt idx="12">
                  <c:v>5439411.2599999998</c:v>
                </c:pt>
              </c:numCache>
            </c:numRef>
          </c:val>
          <c:extLst>
            <c:ext xmlns:c16="http://schemas.microsoft.com/office/drawing/2014/chart" uri="{C3380CC4-5D6E-409C-BE32-E72D297353CC}">
              <c16:uniqueId val="{00000002-29CD-441B-9A05-2F878530348F}"/>
            </c:ext>
          </c:extLst>
        </c:ser>
        <c:dLbls>
          <c:showLegendKey val="0"/>
          <c:showVal val="0"/>
          <c:showCatName val="0"/>
          <c:showSerName val="0"/>
          <c:showPercent val="0"/>
          <c:showBubbleSize val="0"/>
        </c:dLbls>
        <c:gapWidth val="50"/>
        <c:overlap val="-27"/>
        <c:axId val="1334729176"/>
        <c:axId val="1334729536"/>
      </c:barChart>
      <c:catAx>
        <c:axId val="1334729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334729536"/>
        <c:crosses val="autoZero"/>
        <c:auto val="1"/>
        <c:lblAlgn val="ctr"/>
        <c:lblOffset val="100"/>
        <c:noMultiLvlLbl val="0"/>
      </c:catAx>
      <c:valAx>
        <c:axId val="133472953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729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Management.xlsx]3!PivotTable4</c:name>
    <c:fmtId val="3"/>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Priority Level Distribution</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6B7A8F"/>
          </a:solidFill>
          <a:ln w="19050">
            <a:solidFill>
              <a:schemeClr val="lt1"/>
            </a:solidFill>
          </a:ln>
          <a:effectLst/>
        </c:spPr>
      </c:pivotFmt>
      <c:pivotFmt>
        <c:idx val="13"/>
        <c:spPr>
          <a:solidFill>
            <a:srgbClr val="FF7F0E"/>
          </a:solidFill>
          <a:ln w="19050">
            <a:solidFill>
              <a:schemeClr val="lt1"/>
            </a:solidFill>
          </a:ln>
          <a:effectLst/>
        </c:spPr>
      </c:pivotFmt>
      <c:pivotFmt>
        <c:idx val="14"/>
        <c:spPr>
          <a:solidFill>
            <a:srgbClr val="FFD700"/>
          </a:solidFill>
          <a:ln w="19050">
            <a:solidFill>
              <a:schemeClr val="lt1"/>
            </a:solidFill>
          </a:ln>
          <a:effectLst/>
        </c:spPr>
        <c:dLbl>
          <c:idx val="0"/>
          <c:layout>
            <c:manualLayout>
              <c:x val="5.1817454025988731E-2"/>
              <c:y val="-7.730861767279090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2CA02C"/>
          </a:solidFill>
          <a:ln w="19050">
            <a:solidFill>
              <a:schemeClr val="lt1"/>
            </a:solidFill>
          </a:ln>
          <a:effectLst/>
        </c:spPr>
      </c:pivotFmt>
    </c:pivotFmts>
    <c:plotArea>
      <c:layout>
        <c:manualLayout>
          <c:layoutTarget val="inner"/>
          <c:xMode val="edge"/>
          <c:yMode val="edge"/>
          <c:x val="0.24858540964905718"/>
          <c:y val="0.24133038057742787"/>
          <c:w val="0.3709907330426393"/>
          <c:h val="0.72394739720034995"/>
        </c:manualLayout>
      </c:layout>
      <c:pieChart>
        <c:varyColors val="1"/>
        <c:ser>
          <c:idx val="0"/>
          <c:order val="0"/>
          <c:tx>
            <c:strRef>
              <c:f>'3'!$B$3</c:f>
              <c:strCache>
                <c:ptCount val="1"/>
                <c:pt idx="0">
                  <c:v>Total</c:v>
                </c:pt>
              </c:strCache>
            </c:strRef>
          </c:tx>
          <c:explosion val="3"/>
          <c:dPt>
            <c:idx val="0"/>
            <c:bubble3D val="0"/>
            <c:spPr>
              <a:solidFill>
                <a:srgbClr val="6B7A8F"/>
              </a:solidFill>
              <a:ln w="19050">
                <a:solidFill>
                  <a:schemeClr val="lt1"/>
                </a:solidFill>
              </a:ln>
              <a:effectLst/>
            </c:spPr>
            <c:extLst>
              <c:ext xmlns:c16="http://schemas.microsoft.com/office/drawing/2014/chart" uri="{C3380CC4-5D6E-409C-BE32-E72D297353CC}">
                <c16:uniqueId val="{00000001-6556-481A-B3F9-38A24A4A4220}"/>
              </c:ext>
            </c:extLst>
          </c:dPt>
          <c:dPt>
            <c:idx val="1"/>
            <c:bubble3D val="0"/>
            <c:spPr>
              <a:solidFill>
                <a:srgbClr val="FF7F0E"/>
              </a:solidFill>
              <a:ln w="19050">
                <a:solidFill>
                  <a:schemeClr val="lt1"/>
                </a:solidFill>
              </a:ln>
              <a:effectLst/>
            </c:spPr>
            <c:extLst>
              <c:ext xmlns:c16="http://schemas.microsoft.com/office/drawing/2014/chart" uri="{C3380CC4-5D6E-409C-BE32-E72D297353CC}">
                <c16:uniqueId val="{00000003-6556-481A-B3F9-38A24A4A4220}"/>
              </c:ext>
            </c:extLst>
          </c:dPt>
          <c:dPt>
            <c:idx val="2"/>
            <c:bubble3D val="0"/>
            <c:spPr>
              <a:solidFill>
                <a:srgbClr val="FFD700"/>
              </a:solidFill>
              <a:ln w="19050">
                <a:solidFill>
                  <a:schemeClr val="lt1"/>
                </a:solidFill>
              </a:ln>
              <a:effectLst/>
            </c:spPr>
            <c:extLst>
              <c:ext xmlns:c16="http://schemas.microsoft.com/office/drawing/2014/chart" uri="{C3380CC4-5D6E-409C-BE32-E72D297353CC}">
                <c16:uniqueId val="{00000005-6556-481A-B3F9-38A24A4A4220}"/>
              </c:ext>
            </c:extLst>
          </c:dPt>
          <c:dPt>
            <c:idx val="3"/>
            <c:bubble3D val="0"/>
            <c:spPr>
              <a:solidFill>
                <a:srgbClr val="2CA02C"/>
              </a:solidFill>
              <a:ln w="19050">
                <a:solidFill>
                  <a:schemeClr val="lt1"/>
                </a:solidFill>
              </a:ln>
              <a:effectLst/>
            </c:spPr>
            <c:extLst>
              <c:ext xmlns:c16="http://schemas.microsoft.com/office/drawing/2014/chart" uri="{C3380CC4-5D6E-409C-BE32-E72D297353CC}">
                <c16:uniqueId val="{00000007-6556-481A-B3F9-38A24A4A4220}"/>
              </c:ext>
            </c:extLst>
          </c:dPt>
          <c:dLbls>
            <c:dLbl>
              <c:idx val="2"/>
              <c:layout>
                <c:manualLayout>
                  <c:x val="5.1817454025988731E-2"/>
                  <c:y val="-7.730861767279090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556-481A-B3F9-38A24A4A42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'3'!$A$4:$A$8</c:f>
              <c:strCache>
                <c:ptCount val="4"/>
                <c:pt idx="0">
                  <c:v>Critical</c:v>
                </c:pt>
                <c:pt idx="1">
                  <c:v>High</c:v>
                </c:pt>
                <c:pt idx="2">
                  <c:v>Low</c:v>
                </c:pt>
                <c:pt idx="3">
                  <c:v>Medium</c:v>
                </c:pt>
              </c:strCache>
            </c:strRef>
          </c:cat>
          <c:val>
            <c:numRef>
              <c:f>'3'!$B$4:$B$8</c:f>
              <c:numCache>
                <c:formatCode>General</c:formatCode>
                <c:ptCount val="4"/>
                <c:pt idx="0">
                  <c:v>35</c:v>
                </c:pt>
                <c:pt idx="1">
                  <c:v>80</c:v>
                </c:pt>
                <c:pt idx="2">
                  <c:v>15</c:v>
                </c:pt>
                <c:pt idx="3">
                  <c:v>57</c:v>
                </c:pt>
              </c:numCache>
            </c:numRef>
          </c:val>
          <c:extLst>
            <c:ext xmlns:c16="http://schemas.microsoft.com/office/drawing/2014/chart" uri="{C3380CC4-5D6E-409C-BE32-E72D297353CC}">
              <c16:uniqueId val="{00000008-6556-481A-B3F9-38A24A4A422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lumMod val="65000"/>
              <a:lumOff val="3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Management.xlsx]12!PivotTable1</c:name>
    <c:fmtId val="5"/>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Readmission</a:t>
            </a:r>
            <a:r>
              <a:rPr lang="en-US" sz="1800" b="1" baseline="0"/>
              <a:t> and Mortality Rates</a:t>
            </a:r>
            <a:endParaRPr lang="en-US" sz="1800" b="1"/>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B7A8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88233311133855"/>
          <c:y val="0.1269119856917674"/>
          <c:w val="0.83876847087027517"/>
          <c:h val="0.73955103253602739"/>
        </c:manualLayout>
      </c:layout>
      <c:barChart>
        <c:barDir val="col"/>
        <c:grouping val="clustered"/>
        <c:varyColors val="0"/>
        <c:ser>
          <c:idx val="0"/>
          <c:order val="0"/>
          <c:tx>
            <c:strRef>
              <c:f>'12'!$B$3</c:f>
              <c:strCache>
                <c:ptCount val="1"/>
                <c:pt idx="0">
                  <c:v>Average of Readmission Rate Change Pct</c:v>
                </c:pt>
              </c:strCache>
            </c:strRef>
          </c:tx>
          <c:spPr>
            <a:solidFill>
              <a:srgbClr val="6B7A8F"/>
            </a:solidFill>
            <a:ln>
              <a:noFill/>
            </a:ln>
            <a:effectLst/>
          </c:spPr>
          <c:invertIfNegative val="0"/>
          <c:cat>
            <c:strRef>
              <c:f>'12'!$A$4:$A$7</c:f>
              <c:strCache>
                <c:ptCount val="3"/>
                <c:pt idx="0">
                  <c:v>January</c:v>
                </c:pt>
                <c:pt idx="1">
                  <c:v>February</c:v>
                </c:pt>
                <c:pt idx="2">
                  <c:v>March</c:v>
                </c:pt>
              </c:strCache>
            </c:strRef>
          </c:cat>
          <c:val>
            <c:numRef>
              <c:f>'12'!$B$4:$B$7</c:f>
              <c:numCache>
                <c:formatCode>0.0%</c:formatCode>
                <c:ptCount val="3"/>
                <c:pt idx="0">
                  <c:v>-0.48394366197183097</c:v>
                </c:pt>
                <c:pt idx="1">
                  <c:v>-0.68767857142857136</c:v>
                </c:pt>
                <c:pt idx="2">
                  <c:v>-0.3188333333333333</c:v>
                </c:pt>
              </c:numCache>
            </c:numRef>
          </c:val>
          <c:extLst>
            <c:ext xmlns:c16="http://schemas.microsoft.com/office/drawing/2014/chart" uri="{C3380CC4-5D6E-409C-BE32-E72D297353CC}">
              <c16:uniqueId val="{00000000-D6E6-4ED3-882E-B3107AB9CFC8}"/>
            </c:ext>
          </c:extLst>
        </c:ser>
        <c:ser>
          <c:idx val="1"/>
          <c:order val="1"/>
          <c:tx>
            <c:strRef>
              <c:f>'12'!$C$3</c:f>
              <c:strCache>
                <c:ptCount val="1"/>
                <c:pt idx="0">
                  <c:v>Average of Mortality Rate Change Pct</c:v>
                </c:pt>
              </c:strCache>
            </c:strRef>
          </c:tx>
          <c:spPr>
            <a:solidFill>
              <a:srgbClr val="FF7F0E"/>
            </a:solidFill>
            <a:ln>
              <a:noFill/>
            </a:ln>
            <a:effectLst/>
          </c:spPr>
          <c:invertIfNegative val="0"/>
          <c:cat>
            <c:strRef>
              <c:f>'12'!$A$4:$A$7</c:f>
              <c:strCache>
                <c:ptCount val="3"/>
                <c:pt idx="0">
                  <c:v>January</c:v>
                </c:pt>
                <c:pt idx="1">
                  <c:v>February</c:v>
                </c:pt>
                <c:pt idx="2">
                  <c:v>March</c:v>
                </c:pt>
              </c:strCache>
            </c:strRef>
          </c:cat>
          <c:val>
            <c:numRef>
              <c:f>'12'!$C$4:$C$7</c:f>
              <c:numCache>
                <c:formatCode>0.0%</c:formatCode>
                <c:ptCount val="3"/>
                <c:pt idx="0">
                  <c:v>-2.219718309859155E-2</c:v>
                </c:pt>
                <c:pt idx="1">
                  <c:v>7.9464285714285713E-3</c:v>
                </c:pt>
                <c:pt idx="2">
                  <c:v>-4.6883333333333339E-2</c:v>
                </c:pt>
              </c:numCache>
            </c:numRef>
          </c:val>
          <c:extLst>
            <c:ext xmlns:c16="http://schemas.microsoft.com/office/drawing/2014/chart" uri="{C3380CC4-5D6E-409C-BE32-E72D297353CC}">
              <c16:uniqueId val="{00000001-D6E6-4ED3-882E-B3107AB9CFC8}"/>
            </c:ext>
          </c:extLst>
        </c:ser>
        <c:dLbls>
          <c:showLegendKey val="0"/>
          <c:showVal val="0"/>
          <c:showCatName val="0"/>
          <c:showSerName val="0"/>
          <c:showPercent val="0"/>
          <c:showBubbleSize val="0"/>
        </c:dLbls>
        <c:gapWidth val="150"/>
        <c:axId val="514428135"/>
        <c:axId val="514427775"/>
      </c:barChart>
      <c:catAx>
        <c:axId val="514428135"/>
        <c:scaling>
          <c:orientation val="minMax"/>
        </c:scaling>
        <c:delete val="0"/>
        <c:axPos val="b"/>
        <c:numFmt formatCode="General" sourceLinked="1"/>
        <c:majorTickMark val="none"/>
        <c:minorTickMark val="none"/>
        <c:tickLblPos val="nextTo"/>
        <c:spPr>
          <a:solidFill>
            <a:sysClr val="window" lastClr="FFFFFF"/>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14427775"/>
        <c:crosses val="autoZero"/>
        <c:auto val="1"/>
        <c:lblAlgn val="ctr"/>
        <c:lblOffset val="100"/>
        <c:noMultiLvlLbl val="0"/>
      </c:catAx>
      <c:valAx>
        <c:axId val="51442777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428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Management.xlsx]20!PivotTable1</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Budget Vs Cost</a:t>
            </a:r>
          </a:p>
        </c:rich>
      </c:tx>
      <c:layout>
        <c:manualLayout>
          <c:xMode val="edge"/>
          <c:yMode val="edge"/>
          <c:x val="0.41742344706911638"/>
          <c:y val="2.7777777777777776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2CA02C"/>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7F0E"/>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274497371798022E-3"/>
          <c:y val="0.47705070421334056"/>
          <c:w val="0.93673203526068149"/>
          <c:h val="0.46202620705535208"/>
        </c:manualLayout>
      </c:layout>
      <c:barChart>
        <c:barDir val="bar"/>
        <c:grouping val="clustered"/>
        <c:varyColors val="0"/>
        <c:ser>
          <c:idx val="0"/>
          <c:order val="0"/>
          <c:tx>
            <c:strRef>
              <c:f>'20'!$A$3</c:f>
              <c:strCache>
                <c:ptCount val="1"/>
                <c:pt idx="0">
                  <c:v> Budget</c:v>
                </c:pt>
              </c:strCache>
            </c:strRef>
          </c:tx>
          <c:spPr>
            <a:solidFill>
              <a:srgbClr val="2CA02C"/>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'20'!$A$4</c:f>
              <c:strCache>
                <c:ptCount val="1"/>
                <c:pt idx="0">
                  <c:v>Total</c:v>
                </c:pt>
              </c:strCache>
            </c:strRef>
          </c:cat>
          <c:val>
            <c:numRef>
              <c:f>'20'!$A$4</c:f>
              <c:numCache>
                <c:formatCode>#,##0</c:formatCode>
                <c:ptCount val="1"/>
                <c:pt idx="0">
                  <c:v>46300284.219999999</c:v>
                </c:pt>
              </c:numCache>
            </c:numRef>
          </c:val>
          <c:extLst>
            <c:ext xmlns:c16="http://schemas.microsoft.com/office/drawing/2014/chart" uri="{C3380CC4-5D6E-409C-BE32-E72D297353CC}">
              <c16:uniqueId val="{00000000-EB70-49ED-82D0-9F171D9A9377}"/>
            </c:ext>
          </c:extLst>
        </c:ser>
        <c:ser>
          <c:idx val="1"/>
          <c:order val="1"/>
          <c:tx>
            <c:strRef>
              <c:f>'20'!$B$3</c:f>
              <c:strCache>
                <c:ptCount val="1"/>
                <c:pt idx="0">
                  <c:v>Cost</c:v>
                </c:pt>
              </c:strCache>
            </c:strRef>
          </c:tx>
          <c:spPr>
            <a:solidFill>
              <a:srgbClr val="FF7F0E"/>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'20'!$A$4</c:f>
              <c:strCache>
                <c:ptCount val="1"/>
                <c:pt idx="0">
                  <c:v>Total</c:v>
                </c:pt>
              </c:strCache>
            </c:strRef>
          </c:cat>
          <c:val>
            <c:numRef>
              <c:f>'20'!$B$4</c:f>
              <c:numCache>
                <c:formatCode>#,##0</c:formatCode>
                <c:ptCount val="1"/>
                <c:pt idx="0">
                  <c:v>23114912.960000001</c:v>
                </c:pt>
              </c:numCache>
            </c:numRef>
          </c:val>
          <c:extLst>
            <c:ext xmlns:c16="http://schemas.microsoft.com/office/drawing/2014/chart" uri="{C3380CC4-5D6E-409C-BE32-E72D297353CC}">
              <c16:uniqueId val="{00000001-EB70-49ED-82D0-9F171D9A9377}"/>
            </c:ext>
          </c:extLst>
        </c:ser>
        <c:dLbls>
          <c:dLblPos val="inEnd"/>
          <c:showLegendKey val="0"/>
          <c:showVal val="1"/>
          <c:showCatName val="0"/>
          <c:showSerName val="0"/>
          <c:showPercent val="0"/>
          <c:showBubbleSize val="0"/>
        </c:dLbls>
        <c:gapWidth val="80"/>
        <c:overlap val="10"/>
        <c:axId val="722824224"/>
        <c:axId val="722826024"/>
      </c:barChart>
      <c:catAx>
        <c:axId val="722824224"/>
        <c:scaling>
          <c:orientation val="minMax"/>
        </c:scaling>
        <c:delete val="1"/>
        <c:axPos val="l"/>
        <c:numFmt formatCode="General" sourceLinked="1"/>
        <c:majorTickMark val="none"/>
        <c:minorTickMark val="none"/>
        <c:tickLblPos val="nextTo"/>
        <c:crossAx val="722826024"/>
        <c:crosses val="autoZero"/>
        <c:auto val="1"/>
        <c:lblAlgn val="ctr"/>
        <c:lblOffset val="100"/>
        <c:noMultiLvlLbl val="0"/>
      </c:catAx>
      <c:valAx>
        <c:axId val="722826024"/>
        <c:scaling>
          <c:orientation val="minMax"/>
        </c:scaling>
        <c:delete val="1"/>
        <c:axPos val="b"/>
        <c:numFmt formatCode="#,##0" sourceLinked="1"/>
        <c:majorTickMark val="none"/>
        <c:minorTickMark val="none"/>
        <c:tickLblPos val="nextTo"/>
        <c:crossAx val="7228242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Management.xlsx]21!PivotTable2</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Projects Status</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2CA02C"/>
          </a:solidFill>
          <a:ln>
            <a:noFill/>
          </a:ln>
          <a:effectLst/>
        </c:spPr>
      </c:pivotFmt>
      <c:pivotFmt>
        <c:idx val="2"/>
        <c:spPr>
          <a:solidFill>
            <a:srgbClr val="FF7F0E"/>
          </a:solidFill>
          <a:ln>
            <a:noFill/>
          </a:ln>
          <a:effectLst/>
        </c:spPr>
      </c:pivotFmt>
      <c:pivotFmt>
        <c:idx val="3"/>
        <c:spPr>
          <a:solidFill>
            <a:srgbClr val="3B86D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3B86D1"/>
          </a:solidFill>
          <a:ln>
            <a:noFill/>
          </a:ln>
          <a:effectLst/>
        </c:spPr>
      </c:pivotFmt>
      <c:pivotFmt>
        <c:idx val="6"/>
        <c:spPr>
          <a:solidFill>
            <a:srgbClr val="2CA02C"/>
          </a:solidFill>
          <a:ln>
            <a:noFill/>
          </a:ln>
          <a:effectLst/>
        </c:spPr>
      </c:pivotFmt>
      <c:pivotFmt>
        <c:idx val="7"/>
        <c:spPr>
          <a:solidFill>
            <a:srgbClr val="FF7F0E"/>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3B86D1"/>
          </a:solidFill>
          <a:ln>
            <a:noFill/>
          </a:ln>
          <a:effectLst/>
        </c:spPr>
      </c:pivotFmt>
      <c:pivotFmt>
        <c:idx val="10"/>
        <c:spPr>
          <a:solidFill>
            <a:srgbClr val="2CA02C"/>
          </a:solidFill>
          <a:ln>
            <a:noFill/>
          </a:ln>
          <a:effectLst/>
        </c:spPr>
      </c:pivotFmt>
      <c:pivotFmt>
        <c:idx val="11"/>
        <c:spPr>
          <a:solidFill>
            <a:srgbClr val="FF7F0E"/>
          </a:solidFill>
          <a:ln>
            <a:noFill/>
          </a:ln>
          <a:effectLst/>
        </c:spPr>
      </c:pivotFmt>
    </c:pivotFmts>
    <c:plotArea>
      <c:layout>
        <c:manualLayout>
          <c:layoutTarget val="inner"/>
          <c:xMode val="edge"/>
          <c:yMode val="edge"/>
          <c:x val="0.16060549264432761"/>
          <c:y val="0.17694096462305056"/>
          <c:w val="0.6472896298139017"/>
          <c:h val="0.69510881360098098"/>
        </c:manualLayout>
      </c:layout>
      <c:barChart>
        <c:barDir val="bar"/>
        <c:grouping val="clustered"/>
        <c:varyColors val="0"/>
        <c:ser>
          <c:idx val="0"/>
          <c:order val="0"/>
          <c:tx>
            <c:strRef>
              <c:f>'21'!$B$3</c:f>
              <c:strCache>
                <c:ptCount val="1"/>
                <c:pt idx="0">
                  <c:v>Total</c:v>
                </c:pt>
              </c:strCache>
            </c:strRef>
          </c:tx>
          <c:spPr>
            <a:solidFill>
              <a:schemeClr val="accent1"/>
            </a:solidFill>
            <a:ln>
              <a:noFill/>
            </a:ln>
            <a:effectLst/>
          </c:spPr>
          <c:invertIfNegative val="0"/>
          <c:dPt>
            <c:idx val="0"/>
            <c:invertIfNegative val="0"/>
            <c:bubble3D val="0"/>
            <c:spPr>
              <a:solidFill>
                <a:srgbClr val="3B86D1"/>
              </a:solidFill>
              <a:ln>
                <a:noFill/>
              </a:ln>
              <a:effectLst/>
            </c:spPr>
            <c:extLst>
              <c:ext xmlns:c16="http://schemas.microsoft.com/office/drawing/2014/chart" uri="{C3380CC4-5D6E-409C-BE32-E72D297353CC}">
                <c16:uniqueId val="{00000001-A9F7-4945-99F2-64D32253612E}"/>
              </c:ext>
            </c:extLst>
          </c:dPt>
          <c:dPt>
            <c:idx val="1"/>
            <c:invertIfNegative val="0"/>
            <c:bubble3D val="0"/>
            <c:spPr>
              <a:solidFill>
                <a:srgbClr val="2CA02C"/>
              </a:solidFill>
              <a:ln>
                <a:noFill/>
              </a:ln>
              <a:effectLst/>
            </c:spPr>
            <c:extLst>
              <c:ext xmlns:c16="http://schemas.microsoft.com/office/drawing/2014/chart" uri="{C3380CC4-5D6E-409C-BE32-E72D297353CC}">
                <c16:uniqueId val="{00000003-A9F7-4945-99F2-64D32253612E}"/>
              </c:ext>
            </c:extLst>
          </c:dPt>
          <c:dPt>
            <c:idx val="2"/>
            <c:invertIfNegative val="0"/>
            <c:bubble3D val="0"/>
            <c:spPr>
              <a:solidFill>
                <a:srgbClr val="FF7F0E"/>
              </a:solidFill>
              <a:ln>
                <a:noFill/>
              </a:ln>
              <a:effectLst/>
            </c:spPr>
            <c:extLst>
              <c:ext xmlns:c16="http://schemas.microsoft.com/office/drawing/2014/chart" uri="{C3380CC4-5D6E-409C-BE32-E72D297353CC}">
                <c16:uniqueId val="{00000005-A9F7-4945-99F2-64D32253612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'21'!$A$4:$A$7</c:f>
              <c:strCache>
                <c:ptCount val="3"/>
                <c:pt idx="0">
                  <c:v>Completed</c:v>
                </c:pt>
                <c:pt idx="1">
                  <c:v>In Progress</c:v>
                </c:pt>
                <c:pt idx="2">
                  <c:v>Not Started</c:v>
                </c:pt>
              </c:strCache>
            </c:strRef>
          </c:cat>
          <c:val>
            <c:numRef>
              <c:f>'21'!$B$4:$B$7</c:f>
              <c:numCache>
                <c:formatCode>General</c:formatCode>
                <c:ptCount val="3"/>
                <c:pt idx="0">
                  <c:v>17</c:v>
                </c:pt>
                <c:pt idx="1">
                  <c:v>157</c:v>
                </c:pt>
                <c:pt idx="2">
                  <c:v>13</c:v>
                </c:pt>
              </c:numCache>
            </c:numRef>
          </c:val>
          <c:extLst>
            <c:ext xmlns:c16="http://schemas.microsoft.com/office/drawing/2014/chart" uri="{C3380CC4-5D6E-409C-BE32-E72D297353CC}">
              <c16:uniqueId val="{00000006-A9F7-4945-99F2-64D32253612E}"/>
            </c:ext>
          </c:extLst>
        </c:ser>
        <c:dLbls>
          <c:dLblPos val="inEnd"/>
          <c:showLegendKey val="0"/>
          <c:showVal val="1"/>
          <c:showCatName val="0"/>
          <c:showSerName val="0"/>
          <c:showPercent val="0"/>
          <c:showBubbleSize val="0"/>
        </c:dLbls>
        <c:gapWidth val="50"/>
        <c:axId val="359302984"/>
        <c:axId val="359303344"/>
      </c:barChart>
      <c:catAx>
        <c:axId val="359302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303344"/>
        <c:crosses val="autoZero"/>
        <c:auto val="1"/>
        <c:lblAlgn val="ctr"/>
        <c:lblOffset val="100"/>
        <c:noMultiLvlLbl val="0"/>
      </c:catAx>
      <c:valAx>
        <c:axId val="3593033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302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Management.xlsx]16!PivotTable1</c:name>
    <c:fmtId val="2"/>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800" b="1"/>
              <a:t>Project Progress by Type</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1F77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F77B4"/>
          </a:solidFill>
          <a:ln>
            <a:noFill/>
          </a:ln>
          <a:effectLst/>
        </c:spPr>
      </c:pivotFmt>
      <c:pivotFmt>
        <c:idx val="2"/>
        <c:spPr>
          <a:solidFill>
            <a:srgbClr val="1F77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398339370389284"/>
          <c:y val="0.18221924180613214"/>
          <c:w val="0.62124736238511269"/>
          <c:h val="0.71997269654589324"/>
        </c:manualLayout>
      </c:layout>
      <c:barChart>
        <c:barDir val="bar"/>
        <c:grouping val="clustered"/>
        <c:varyColors val="0"/>
        <c:ser>
          <c:idx val="0"/>
          <c:order val="0"/>
          <c:tx>
            <c:strRef>
              <c:f>'16'!$B$3</c:f>
              <c:strCache>
                <c:ptCount val="1"/>
                <c:pt idx="0">
                  <c:v>Total</c:v>
                </c:pt>
              </c:strCache>
            </c:strRef>
          </c:tx>
          <c:spPr>
            <a:solidFill>
              <a:srgbClr val="FF7F0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'16'!$A$4:$A$12</c:f>
              <c:strCache>
                <c:ptCount val="8"/>
                <c:pt idx="0">
                  <c:v>Quality Improvement</c:v>
                </c:pt>
                <c:pt idx="1">
                  <c:v>Process Automation</c:v>
                </c:pt>
                <c:pt idx="2">
                  <c:v>Cybersecurity Hardening</c:v>
                </c:pt>
                <c:pt idx="3">
                  <c:v>EHR Upgrade</c:v>
                </c:pt>
                <c:pt idx="4">
                  <c:v>Equipment Procurement</c:v>
                </c:pt>
                <c:pt idx="5">
                  <c:v>Telehealth Rollout</c:v>
                </c:pt>
                <c:pt idx="6">
                  <c:v>New Wing Construction</c:v>
                </c:pt>
                <c:pt idx="7">
                  <c:v>Regulatory Compliance</c:v>
                </c:pt>
              </c:strCache>
            </c:strRef>
          </c:cat>
          <c:val>
            <c:numRef>
              <c:f>'16'!$B$4:$B$12</c:f>
              <c:numCache>
                <c:formatCode>0%</c:formatCode>
                <c:ptCount val="8"/>
                <c:pt idx="0">
                  <c:v>0.33846354336699896</c:v>
                </c:pt>
                <c:pt idx="1">
                  <c:v>0.35667425368512323</c:v>
                </c:pt>
                <c:pt idx="2">
                  <c:v>0.35714502168233553</c:v>
                </c:pt>
                <c:pt idx="3">
                  <c:v>0.39134930511137128</c:v>
                </c:pt>
                <c:pt idx="4">
                  <c:v>0.40679987634045206</c:v>
                </c:pt>
                <c:pt idx="5">
                  <c:v>0.43258660743000937</c:v>
                </c:pt>
                <c:pt idx="6">
                  <c:v>0.45586485234466034</c:v>
                </c:pt>
                <c:pt idx="7">
                  <c:v>0.48295049927816297</c:v>
                </c:pt>
              </c:numCache>
            </c:numRef>
          </c:val>
          <c:extLst>
            <c:ext xmlns:c16="http://schemas.microsoft.com/office/drawing/2014/chart" uri="{C3380CC4-5D6E-409C-BE32-E72D297353CC}">
              <c16:uniqueId val="{00000000-0309-4CDC-8E9D-EDCD80A130A8}"/>
            </c:ext>
          </c:extLst>
        </c:ser>
        <c:dLbls>
          <c:dLblPos val="inEnd"/>
          <c:showLegendKey val="0"/>
          <c:showVal val="1"/>
          <c:showCatName val="0"/>
          <c:showSerName val="0"/>
          <c:showPercent val="0"/>
          <c:showBubbleSize val="0"/>
        </c:dLbls>
        <c:gapWidth val="100"/>
        <c:axId val="661611872"/>
        <c:axId val="661611512"/>
      </c:barChart>
      <c:catAx>
        <c:axId val="661611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661611512"/>
        <c:crosses val="autoZero"/>
        <c:auto val="1"/>
        <c:lblAlgn val="ctr"/>
        <c:lblOffset val="100"/>
        <c:noMultiLvlLbl val="0"/>
      </c:catAx>
      <c:valAx>
        <c:axId val="661611512"/>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61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Management.xlsx]Sheet2!PivotTable2</c:name>
    <c:fmtId val="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800" b="1"/>
              <a:t>Project</a:t>
            </a:r>
            <a:r>
              <a:rPr lang="en-US" sz="1600" b="1"/>
              <a:t> Status Distribution by Type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1F77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1F77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1F77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Sheet2!$B$3:$B$4</c:f>
              <c:strCache>
                <c:ptCount val="1"/>
                <c:pt idx="0">
                  <c:v>Completed</c:v>
                </c:pt>
              </c:strCache>
            </c:strRef>
          </c:tx>
          <c:spPr>
            <a:solidFill>
              <a:srgbClr val="1F77B4"/>
            </a:solidFill>
            <a:ln>
              <a:noFill/>
            </a:ln>
            <a:effectLst/>
          </c:spPr>
          <c:invertIfNegative val="0"/>
          <c:cat>
            <c:strRef>
              <c:f>Sheet2!$A$5:$A$13</c:f>
              <c:strCache>
                <c:ptCount val="8"/>
                <c:pt idx="0">
                  <c:v>Process Automation</c:v>
                </c:pt>
                <c:pt idx="1">
                  <c:v>Cybersecurity Hardening</c:v>
                </c:pt>
                <c:pt idx="2">
                  <c:v>Regulatory Compliance</c:v>
                </c:pt>
                <c:pt idx="3">
                  <c:v>New Wing Construction</c:v>
                </c:pt>
                <c:pt idx="4">
                  <c:v>Quality Improvement</c:v>
                </c:pt>
                <c:pt idx="5">
                  <c:v>EHR Upgrade</c:v>
                </c:pt>
                <c:pt idx="6">
                  <c:v>Telehealth Rollout</c:v>
                </c:pt>
                <c:pt idx="7">
                  <c:v>Equipment Procurement</c:v>
                </c:pt>
              </c:strCache>
            </c:strRef>
          </c:cat>
          <c:val>
            <c:numRef>
              <c:f>Sheet2!$B$5:$B$13</c:f>
              <c:numCache>
                <c:formatCode>General</c:formatCode>
                <c:ptCount val="8"/>
                <c:pt idx="2">
                  <c:v>3</c:v>
                </c:pt>
                <c:pt idx="3">
                  <c:v>2</c:v>
                </c:pt>
                <c:pt idx="4">
                  <c:v>1</c:v>
                </c:pt>
                <c:pt idx="5">
                  <c:v>4</c:v>
                </c:pt>
                <c:pt idx="6">
                  <c:v>4</c:v>
                </c:pt>
                <c:pt idx="7">
                  <c:v>3</c:v>
                </c:pt>
              </c:numCache>
            </c:numRef>
          </c:val>
          <c:extLst>
            <c:ext xmlns:c16="http://schemas.microsoft.com/office/drawing/2014/chart" uri="{C3380CC4-5D6E-409C-BE32-E72D297353CC}">
              <c16:uniqueId val="{00000000-93F0-4589-A9FA-7CF84240BC45}"/>
            </c:ext>
          </c:extLst>
        </c:ser>
        <c:ser>
          <c:idx val="1"/>
          <c:order val="1"/>
          <c:tx>
            <c:strRef>
              <c:f>Sheet2!$C$3:$C$4</c:f>
              <c:strCache>
                <c:ptCount val="1"/>
                <c:pt idx="0">
                  <c:v>In Progress</c:v>
                </c:pt>
              </c:strCache>
            </c:strRef>
          </c:tx>
          <c:spPr>
            <a:solidFill>
              <a:srgbClr val="FF7F0E"/>
            </a:solidFill>
            <a:ln>
              <a:noFill/>
            </a:ln>
            <a:effectLst/>
          </c:spPr>
          <c:invertIfNegative val="0"/>
          <c:cat>
            <c:strRef>
              <c:f>Sheet2!$A$5:$A$13</c:f>
              <c:strCache>
                <c:ptCount val="8"/>
                <c:pt idx="0">
                  <c:v>Process Automation</c:v>
                </c:pt>
                <c:pt idx="1">
                  <c:v>Cybersecurity Hardening</c:v>
                </c:pt>
                <c:pt idx="2">
                  <c:v>Regulatory Compliance</c:v>
                </c:pt>
                <c:pt idx="3">
                  <c:v>New Wing Construction</c:v>
                </c:pt>
                <c:pt idx="4">
                  <c:v>Quality Improvement</c:v>
                </c:pt>
                <c:pt idx="5">
                  <c:v>EHR Upgrade</c:v>
                </c:pt>
                <c:pt idx="6">
                  <c:v>Telehealth Rollout</c:v>
                </c:pt>
                <c:pt idx="7">
                  <c:v>Equipment Procurement</c:v>
                </c:pt>
              </c:strCache>
            </c:strRef>
          </c:cat>
          <c:val>
            <c:numRef>
              <c:f>Sheet2!$C$5:$C$13</c:f>
              <c:numCache>
                <c:formatCode>General</c:formatCode>
                <c:ptCount val="8"/>
                <c:pt idx="0">
                  <c:v>8</c:v>
                </c:pt>
                <c:pt idx="1">
                  <c:v>11</c:v>
                </c:pt>
                <c:pt idx="2">
                  <c:v>15</c:v>
                </c:pt>
                <c:pt idx="3">
                  <c:v>19</c:v>
                </c:pt>
                <c:pt idx="4">
                  <c:v>19</c:v>
                </c:pt>
                <c:pt idx="5">
                  <c:v>28</c:v>
                </c:pt>
                <c:pt idx="6">
                  <c:v>28</c:v>
                </c:pt>
                <c:pt idx="7">
                  <c:v>29</c:v>
                </c:pt>
              </c:numCache>
            </c:numRef>
          </c:val>
          <c:extLst>
            <c:ext xmlns:c16="http://schemas.microsoft.com/office/drawing/2014/chart" uri="{C3380CC4-5D6E-409C-BE32-E72D297353CC}">
              <c16:uniqueId val="{00000001-93F0-4589-A9FA-7CF84240BC45}"/>
            </c:ext>
          </c:extLst>
        </c:ser>
        <c:ser>
          <c:idx val="2"/>
          <c:order val="2"/>
          <c:tx>
            <c:strRef>
              <c:f>Sheet2!$D$3:$D$4</c:f>
              <c:strCache>
                <c:ptCount val="1"/>
                <c:pt idx="0">
                  <c:v>Not Started</c:v>
                </c:pt>
              </c:strCache>
            </c:strRef>
          </c:tx>
          <c:spPr>
            <a:solidFill>
              <a:srgbClr val="2CA02C"/>
            </a:solidFill>
            <a:ln>
              <a:noFill/>
            </a:ln>
            <a:effectLst/>
          </c:spPr>
          <c:invertIfNegative val="0"/>
          <c:cat>
            <c:strRef>
              <c:f>Sheet2!$A$5:$A$13</c:f>
              <c:strCache>
                <c:ptCount val="8"/>
                <c:pt idx="0">
                  <c:v>Process Automation</c:v>
                </c:pt>
                <c:pt idx="1">
                  <c:v>Cybersecurity Hardening</c:v>
                </c:pt>
                <c:pt idx="2">
                  <c:v>Regulatory Compliance</c:v>
                </c:pt>
                <c:pt idx="3">
                  <c:v>New Wing Construction</c:v>
                </c:pt>
                <c:pt idx="4">
                  <c:v>Quality Improvement</c:v>
                </c:pt>
                <c:pt idx="5">
                  <c:v>EHR Upgrade</c:v>
                </c:pt>
                <c:pt idx="6">
                  <c:v>Telehealth Rollout</c:v>
                </c:pt>
                <c:pt idx="7">
                  <c:v>Equipment Procurement</c:v>
                </c:pt>
              </c:strCache>
            </c:strRef>
          </c:cat>
          <c:val>
            <c:numRef>
              <c:f>Sheet2!$D$5:$D$13</c:f>
              <c:numCache>
                <c:formatCode>General</c:formatCode>
                <c:ptCount val="8"/>
                <c:pt idx="0">
                  <c:v>1</c:v>
                </c:pt>
                <c:pt idx="3">
                  <c:v>1</c:v>
                </c:pt>
                <c:pt idx="4">
                  <c:v>2</c:v>
                </c:pt>
                <c:pt idx="5">
                  <c:v>3</c:v>
                </c:pt>
                <c:pt idx="6">
                  <c:v>4</c:v>
                </c:pt>
                <c:pt idx="7">
                  <c:v>2</c:v>
                </c:pt>
              </c:numCache>
            </c:numRef>
          </c:val>
          <c:extLst>
            <c:ext xmlns:c16="http://schemas.microsoft.com/office/drawing/2014/chart" uri="{C3380CC4-5D6E-409C-BE32-E72D297353CC}">
              <c16:uniqueId val="{00000002-93F0-4589-A9FA-7CF84240BC45}"/>
            </c:ext>
          </c:extLst>
        </c:ser>
        <c:dLbls>
          <c:dLblPos val="ctr"/>
          <c:showLegendKey val="0"/>
          <c:showVal val="0"/>
          <c:showCatName val="0"/>
          <c:showSerName val="0"/>
          <c:showPercent val="0"/>
          <c:showBubbleSize val="0"/>
        </c:dLbls>
        <c:gapWidth val="50"/>
        <c:overlap val="100"/>
        <c:axId val="1240337032"/>
        <c:axId val="1240337392"/>
      </c:barChart>
      <c:catAx>
        <c:axId val="12403370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337392"/>
        <c:crosses val="autoZero"/>
        <c:auto val="1"/>
        <c:lblAlgn val="ctr"/>
        <c:lblOffset val="100"/>
        <c:noMultiLvlLbl val="0"/>
      </c:catAx>
      <c:valAx>
        <c:axId val="124033739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337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75000"/>
                    <a:lumOff val="25000"/>
                  </a:schemeClr>
                </a:solidFill>
                <a:latin typeface="+mn-lt"/>
                <a:ea typeface="+mn-ea"/>
                <a:cs typeface="+mn-cs"/>
              </a:defRPr>
            </a:pPr>
            <a:r>
              <a:rPr lang="en-US" sz="1800" b="1">
                <a:solidFill>
                  <a:schemeClr val="tx1">
                    <a:lumMod val="75000"/>
                    <a:lumOff val="25000"/>
                  </a:schemeClr>
                </a:solidFill>
              </a:rPr>
              <a:t>Projects Status</a:t>
            </a:r>
          </a:p>
        </c:rich>
      </c:tx>
      <c:layout>
        <c:manualLayout>
          <c:xMode val="edge"/>
          <c:yMode val="edge"/>
          <c:x val="0.31393605054687312"/>
          <c:y val="3.63636537168473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7.7732484396388246E-2"/>
          <c:y val="0.44012905756576359"/>
          <c:w val="0.88131057780456867"/>
          <c:h val="0.42023117166841883"/>
        </c:manualLayout>
      </c:layout>
      <c:barChart>
        <c:barDir val="bar"/>
        <c:grouping val="stacked"/>
        <c:varyColors val="0"/>
        <c:ser>
          <c:idx val="0"/>
          <c:order val="0"/>
          <c:tx>
            <c:strRef>
              <c:f>'15'!$B$9</c:f>
              <c:strCache>
                <c:ptCount val="1"/>
                <c:pt idx="0">
                  <c:v>Not Started</c:v>
                </c:pt>
              </c:strCache>
            </c:strRef>
          </c:tx>
          <c:spPr>
            <a:solidFill>
              <a:srgbClr val="6B7A8F"/>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'15'!$C$9</c:f>
              <c:numCache>
                <c:formatCode>General</c:formatCode>
                <c:ptCount val="1"/>
                <c:pt idx="0">
                  <c:v>13</c:v>
                </c:pt>
              </c:numCache>
            </c:numRef>
          </c:val>
          <c:extLst>
            <c:ext xmlns:c16="http://schemas.microsoft.com/office/drawing/2014/chart" uri="{C3380CC4-5D6E-409C-BE32-E72D297353CC}">
              <c16:uniqueId val="{00000000-7E66-4D3B-A897-920B9478B108}"/>
            </c:ext>
          </c:extLst>
        </c:ser>
        <c:ser>
          <c:idx val="1"/>
          <c:order val="1"/>
          <c:tx>
            <c:strRef>
              <c:f>'15'!$B$10</c:f>
              <c:strCache>
                <c:ptCount val="1"/>
                <c:pt idx="0">
                  <c:v>In Progress</c:v>
                </c:pt>
              </c:strCache>
            </c:strRef>
          </c:tx>
          <c:spPr>
            <a:solidFill>
              <a:srgbClr val="FF7F0E"/>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'15'!$C$10</c:f>
              <c:numCache>
                <c:formatCode>General</c:formatCode>
                <c:ptCount val="1"/>
                <c:pt idx="0">
                  <c:v>157</c:v>
                </c:pt>
              </c:numCache>
            </c:numRef>
          </c:val>
          <c:extLst>
            <c:ext xmlns:c16="http://schemas.microsoft.com/office/drawing/2014/chart" uri="{C3380CC4-5D6E-409C-BE32-E72D297353CC}">
              <c16:uniqueId val="{00000001-7E66-4D3B-A897-920B9478B108}"/>
            </c:ext>
          </c:extLst>
        </c:ser>
        <c:ser>
          <c:idx val="2"/>
          <c:order val="2"/>
          <c:tx>
            <c:strRef>
              <c:f>'15'!$B$11</c:f>
              <c:strCache>
                <c:ptCount val="1"/>
                <c:pt idx="0">
                  <c:v>Completed</c:v>
                </c:pt>
              </c:strCache>
            </c:strRef>
          </c:tx>
          <c:spPr>
            <a:solidFill>
              <a:srgbClr val="2CA02C"/>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'15'!$C$11</c:f>
              <c:numCache>
                <c:formatCode>General</c:formatCode>
                <c:ptCount val="1"/>
                <c:pt idx="0">
                  <c:v>17</c:v>
                </c:pt>
              </c:numCache>
            </c:numRef>
          </c:val>
          <c:extLst>
            <c:ext xmlns:c16="http://schemas.microsoft.com/office/drawing/2014/chart" uri="{C3380CC4-5D6E-409C-BE32-E72D297353CC}">
              <c16:uniqueId val="{00000002-7E66-4D3B-A897-920B9478B108}"/>
            </c:ext>
          </c:extLst>
        </c:ser>
        <c:dLbls>
          <c:dLblPos val="ctr"/>
          <c:showLegendKey val="0"/>
          <c:showVal val="1"/>
          <c:showCatName val="0"/>
          <c:showSerName val="0"/>
          <c:showPercent val="0"/>
          <c:showBubbleSize val="0"/>
        </c:dLbls>
        <c:gapWidth val="50"/>
        <c:overlap val="100"/>
        <c:axId val="720573600"/>
        <c:axId val="720573960"/>
      </c:barChart>
      <c:catAx>
        <c:axId val="720573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20573960"/>
        <c:crosses val="autoZero"/>
        <c:auto val="1"/>
        <c:lblAlgn val="ctr"/>
        <c:lblOffset val="100"/>
        <c:noMultiLvlLbl val="0"/>
      </c:catAx>
      <c:valAx>
        <c:axId val="720573960"/>
        <c:scaling>
          <c:orientation val="minMax"/>
        </c:scaling>
        <c:delete val="0"/>
        <c:axPos val="b"/>
        <c:numFmt formatCode="General" sourceLinked="1"/>
        <c:majorTickMark val="none"/>
        <c:minorTickMark val="none"/>
        <c:tickLblPos val="nextTo"/>
        <c:spPr>
          <a:noFill/>
          <a:ln>
            <a:solidFill>
              <a:srgbClr val="E8E8E8"/>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205736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legend>
    <c:plotVisOnly val="1"/>
    <c:dispBlanksAs val="gap"/>
    <c:showDLblsOverMax val="0"/>
  </c:chart>
  <c:spPr>
    <a:solidFill>
      <a:sysClr val="window" lastClr="FFFFFF"/>
    </a:solidFill>
    <a:ln w="9525" cap="flat" cmpd="sng" algn="ctr">
      <a:solidFill>
        <a:srgbClr val="E8E8E8"/>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Management.xlsx]18!PivotTable3</c:name>
    <c:fmtId val="7"/>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Projects by Region</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6B7A8F"/>
          </a:solidFill>
          <a:ln w="19050">
            <a:solidFill>
              <a:schemeClr val="lt1"/>
            </a:solidFill>
          </a:ln>
          <a:effectLst/>
        </c:spPr>
      </c:pivotFmt>
      <c:pivotFmt>
        <c:idx val="10"/>
        <c:spPr>
          <a:solidFill>
            <a:srgbClr val="FF7F0E"/>
          </a:solidFill>
          <a:ln w="19050">
            <a:solidFill>
              <a:schemeClr val="lt1"/>
            </a:solidFill>
          </a:ln>
          <a:effectLst/>
        </c:spPr>
      </c:pivotFmt>
      <c:pivotFmt>
        <c:idx val="11"/>
        <c:spPr>
          <a:solidFill>
            <a:srgbClr val="FFD700"/>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rgbClr val="2CA02C"/>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6B7A8F"/>
          </a:solidFill>
          <a:ln w="19050">
            <a:solidFill>
              <a:schemeClr val="lt1"/>
            </a:solidFill>
          </a:ln>
          <a:effectLst/>
        </c:spPr>
      </c:pivotFmt>
      <c:pivotFmt>
        <c:idx val="17"/>
        <c:spPr>
          <a:solidFill>
            <a:srgbClr val="FF7F0E"/>
          </a:solidFill>
          <a:ln w="19050">
            <a:solidFill>
              <a:schemeClr val="lt1"/>
            </a:solidFill>
          </a:ln>
          <a:effectLst/>
        </c:spPr>
      </c:pivotFmt>
      <c:pivotFmt>
        <c:idx val="18"/>
        <c:spPr>
          <a:solidFill>
            <a:srgbClr val="FFD700"/>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rgbClr val="2CA02C"/>
          </a:solidFill>
          <a:ln w="19050">
            <a:solidFill>
              <a:schemeClr val="lt1"/>
            </a:solidFill>
          </a:ln>
          <a:effectLst/>
        </c:spPr>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6B7A8F"/>
          </a:solidFill>
          <a:ln w="19050">
            <a:solidFill>
              <a:schemeClr val="lt1"/>
            </a:solidFill>
          </a:ln>
          <a:effectLst/>
        </c:spPr>
      </c:pivotFmt>
      <c:pivotFmt>
        <c:idx val="24"/>
        <c:spPr>
          <a:solidFill>
            <a:srgbClr val="FF7F0E"/>
          </a:solidFill>
          <a:ln w="19050">
            <a:solidFill>
              <a:schemeClr val="lt1"/>
            </a:solidFill>
          </a:ln>
          <a:effectLst/>
        </c:spPr>
      </c:pivotFmt>
      <c:pivotFmt>
        <c:idx val="25"/>
        <c:spPr>
          <a:solidFill>
            <a:srgbClr val="FFD700"/>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rgbClr val="2CA02C"/>
          </a:solidFill>
          <a:ln w="19050">
            <a:solidFill>
              <a:schemeClr val="lt1"/>
            </a:solidFill>
          </a:ln>
          <a:effectLst/>
        </c:spPr>
      </c:pivotFmt>
    </c:pivotFmts>
    <c:plotArea>
      <c:layout>
        <c:manualLayout>
          <c:layoutTarget val="inner"/>
          <c:xMode val="edge"/>
          <c:yMode val="edge"/>
          <c:x val="0.26639508418257379"/>
          <c:y val="0.20112346026204458"/>
          <c:w val="0.36163504867912488"/>
          <c:h val="0.79887653973795547"/>
        </c:manualLayout>
      </c:layout>
      <c:doughnutChart>
        <c:varyColors val="1"/>
        <c:ser>
          <c:idx val="0"/>
          <c:order val="0"/>
          <c:tx>
            <c:strRef>
              <c:f>'18'!$B$3</c:f>
              <c:strCache>
                <c:ptCount val="1"/>
                <c:pt idx="0">
                  <c:v>Total</c:v>
                </c:pt>
              </c:strCache>
            </c:strRef>
          </c:tx>
          <c:explosion val="3"/>
          <c:dPt>
            <c:idx val="0"/>
            <c:bubble3D val="0"/>
            <c:spPr>
              <a:solidFill>
                <a:srgbClr val="6B7A8F"/>
              </a:solidFill>
              <a:ln w="19050">
                <a:solidFill>
                  <a:schemeClr val="lt1"/>
                </a:solidFill>
              </a:ln>
              <a:effectLst/>
            </c:spPr>
            <c:extLst>
              <c:ext xmlns:c16="http://schemas.microsoft.com/office/drawing/2014/chart" uri="{C3380CC4-5D6E-409C-BE32-E72D297353CC}">
                <c16:uniqueId val="{00000001-D136-44B0-B7ED-1883DBB1A967}"/>
              </c:ext>
            </c:extLst>
          </c:dPt>
          <c:dPt>
            <c:idx val="1"/>
            <c:bubble3D val="0"/>
            <c:spPr>
              <a:solidFill>
                <a:srgbClr val="FF7F0E"/>
              </a:solidFill>
              <a:ln w="19050">
                <a:solidFill>
                  <a:schemeClr val="lt1"/>
                </a:solidFill>
              </a:ln>
              <a:effectLst/>
            </c:spPr>
            <c:extLst>
              <c:ext xmlns:c16="http://schemas.microsoft.com/office/drawing/2014/chart" uri="{C3380CC4-5D6E-409C-BE32-E72D297353CC}">
                <c16:uniqueId val="{00000003-D136-44B0-B7ED-1883DBB1A967}"/>
              </c:ext>
            </c:extLst>
          </c:dPt>
          <c:dPt>
            <c:idx val="2"/>
            <c:bubble3D val="0"/>
            <c:spPr>
              <a:solidFill>
                <a:srgbClr val="FFD700"/>
              </a:solidFill>
              <a:ln w="19050">
                <a:solidFill>
                  <a:schemeClr val="lt1"/>
                </a:solidFill>
              </a:ln>
              <a:effectLst/>
            </c:spPr>
            <c:extLst>
              <c:ext xmlns:c16="http://schemas.microsoft.com/office/drawing/2014/chart" uri="{C3380CC4-5D6E-409C-BE32-E72D297353CC}">
                <c16:uniqueId val="{00000005-D136-44B0-B7ED-1883DBB1A96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136-44B0-B7ED-1883DBB1A96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136-44B0-B7ED-1883DBB1A967}"/>
              </c:ext>
            </c:extLst>
          </c:dPt>
          <c:dPt>
            <c:idx val="5"/>
            <c:bubble3D val="0"/>
            <c:spPr>
              <a:solidFill>
                <a:srgbClr val="2CA02C"/>
              </a:solidFill>
              <a:ln w="19050">
                <a:solidFill>
                  <a:schemeClr val="lt1"/>
                </a:solidFill>
              </a:ln>
              <a:effectLst/>
            </c:spPr>
            <c:extLst>
              <c:ext xmlns:c16="http://schemas.microsoft.com/office/drawing/2014/chart" uri="{C3380CC4-5D6E-409C-BE32-E72D297353CC}">
                <c16:uniqueId val="{0000000B-D136-44B0-B7ED-1883DBB1A967}"/>
              </c:ext>
            </c:extLst>
          </c:dPt>
          <c:cat>
            <c:strRef>
              <c:f>'18'!$A$4:$A$10</c:f>
              <c:strCache>
                <c:ptCount val="6"/>
                <c:pt idx="0">
                  <c:v>Alexandria</c:v>
                </c:pt>
                <c:pt idx="1">
                  <c:v>Greater Cairo</c:v>
                </c:pt>
                <c:pt idx="2">
                  <c:v>Nile Delta</c:v>
                </c:pt>
                <c:pt idx="3">
                  <c:v>Red Sea</c:v>
                </c:pt>
                <c:pt idx="4">
                  <c:v>Sinai</c:v>
                </c:pt>
                <c:pt idx="5">
                  <c:v>Upper Egypt</c:v>
                </c:pt>
              </c:strCache>
            </c:strRef>
          </c:cat>
          <c:val>
            <c:numRef>
              <c:f>'18'!$B$4:$B$10</c:f>
              <c:numCache>
                <c:formatCode>General</c:formatCode>
                <c:ptCount val="6"/>
                <c:pt idx="0">
                  <c:v>34</c:v>
                </c:pt>
                <c:pt idx="1">
                  <c:v>88</c:v>
                </c:pt>
                <c:pt idx="2">
                  <c:v>28</c:v>
                </c:pt>
                <c:pt idx="3">
                  <c:v>5</c:v>
                </c:pt>
                <c:pt idx="4">
                  <c:v>4</c:v>
                </c:pt>
                <c:pt idx="5">
                  <c:v>28</c:v>
                </c:pt>
              </c:numCache>
            </c:numRef>
          </c:val>
          <c:extLst>
            <c:ext xmlns:c16="http://schemas.microsoft.com/office/drawing/2014/chart" uri="{C3380CC4-5D6E-409C-BE32-E72D297353CC}">
              <c16:uniqueId val="{0000000C-D136-44B0-B7ED-1883DBB1A967}"/>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r"/>
      <c:layout>
        <c:manualLayout>
          <c:xMode val="edge"/>
          <c:yMode val="edge"/>
          <c:x val="0.72770858161662566"/>
          <c:y val="0.22034895320917242"/>
          <c:w val="0.23981909592451897"/>
          <c:h val="0.69994584463208254"/>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Documentation Completeness and Scope Creep Scope Analysis</cx:v>
        </cx:txData>
      </cx:tx>
      <cx:txPr>
        <a:bodyPr spcFirstLastPara="1" vertOverflow="ellipsis" horzOverflow="overflow" wrap="square" lIns="0" tIns="0" rIns="0" bIns="0" anchor="ctr" anchorCtr="1"/>
        <a:lstStyle/>
        <a:p>
          <a:pPr algn="ctr" rtl="0">
            <a:defRPr sz="1600" b="1"/>
          </a:pPr>
          <a:r>
            <a:rPr lang="en-US" sz="1600" b="1" i="0" u="none" strike="noStrike" baseline="0">
              <a:solidFill>
                <a:sysClr val="windowText" lastClr="000000">
                  <a:lumMod val="65000"/>
                  <a:lumOff val="35000"/>
                </a:sysClr>
              </a:solidFill>
              <a:latin typeface="Aptos Narrow" panose="02110004020202020204"/>
            </a:rPr>
            <a:t>Documentation Completeness and Scope Creep Scope Analysis</a:t>
          </a:r>
        </a:p>
      </cx:txPr>
    </cx:title>
    <cx:plotArea>
      <cx:plotAreaRegion>
        <cx:series layoutId="boxWhisker" uniqueId="{09AE9421-A32A-402F-B8DD-B25861389F32}">
          <cx:tx>
            <cx:txData>
              <cx:f>_xlchart.v1.0</cx:f>
              <cx:v>Documentation Completeness</cx:v>
            </cx:txData>
          </cx:tx>
          <cx:spPr>
            <a:solidFill>
              <a:srgbClr val="6B7A8F"/>
            </a:solidFill>
          </cx:spPr>
          <cx:dataId val="0"/>
          <cx:layoutPr>
            <cx:visibility meanLine="0" meanMarker="1" nonoutliers="0" outliers="1"/>
            <cx:statistics quartileMethod="exclusive"/>
          </cx:layoutPr>
        </cx:series>
        <cx:series layoutId="boxWhisker" uniqueId="{33D7BE42-EC62-4288-9AA5-26EA1B3FAC19}">
          <cx:tx>
            <cx:txData>
              <cx:f>_xlchart.v1.2</cx:f>
              <cx:v>Scope Creepe Scope</cx:v>
            </cx:txData>
          </cx:tx>
          <cx:spPr>
            <a:solidFill>
              <a:srgbClr val="FF7F0E"/>
            </a:solidFill>
          </cx:spPr>
          <cx:dataId val="1"/>
          <cx:layoutPr>
            <cx:visibility meanLine="0" meanMarker="1" nonoutliers="0" outliers="1"/>
            <cx:statistics quartileMethod="exclusive"/>
          </cx:layoutPr>
        </cx:series>
      </cx:plotAreaRegion>
      <cx:axis id="0">
        <cx:catScaling gapWidth="1"/>
        <cx:tickLabels/>
      </cx:axis>
      <cx:axis id="1">
        <cx:valScaling/>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10</xdr:col>
      <xdr:colOff>189441</xdr:colOff>
      <xdr:row>2</xdr:row>
      <xdr:rowOff>8466</xdr:rowOff>
    </xdr:from>
    <xdr:to>
      <xdr:col>13</xdr:col>
      <xdr:colOff>165100</xdr:colOff>
      <xdr:row>27</xdr:row>
      <xdr:rowOff>148166</xdr:rowOff>
    </xdr:to>
    <mc:AlternateContent xmlns:mc="http://schemas.openxmlformats.org/markup-compatibility/2006" xmlns:a14="http://schemas.microsoft.com/office/drawing/2010/main">
      <mc:Choice Requires="a14">
        <xdr:graphicFrame macro="">
          <xdr:nvGraphicFramePr>
            <xdr:cNvPr id="4" name="PM Name">
              <a:extLst>
                <a:ext uri="{FF2B5EF4-FFF2-40B4-BE49-F238E27FC236}">
                  <a16:creationId xmlns:a16="http://schemas.microsoft.com/office/drawing/2014/main" id="{B82944BD-2DC3-1921-5BBD-CBAFAC720AA8}"/>
                </a:ext>
              </a:extLst>
            </xdr:cNvPr>
            <xdr:cNvGraphicFramePr/>
          </xdr:nvGraphicFramePr>
          <xdr:xfrm>
            <a:off x="0" y="0"/>
            <a:ext cx="0" cy="0"/>
          </xdr:xfrm>
          <a:graphic>
            <a:graphicData uri="http://schemas.microsoft.com/office/drawing/2010/slicer">
              <sle:slicer xmlns:sle="http://schemas.microsoft.com/office/drawing/2010/slicer" name="PM Name"/>
            </a:graphicData>
          </a:graphic>
        </xdr:graphicFrame>
      </mc:Choice>
      <mc:Fallback xmlns="">
        <xdr:sp macro="" textlink="">
          <xdr:nvSpPr>
            <xdr:cNvPr id="0" name=""/>
            <xdr:cNvSpPr>
              <a:spLocks noTextEdit="1"/>
            </xdr:cNvSpPr>
          </xdr:nvSpPr>
          <xdr:spPr>
            <a:xfrm>
              <a:off x="11905191" y="654050"/>
              <a:ext cx="1944159" cy="4114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173183</xdr:colOff>
      <xdr:row>19</xdr:row>
      <xdr:rowOff>72159</xdr:rowOff>
    </xdr:from>
    <xdr:to>
      <xdr:col>5</xdr:col>
      <xdr:colOff>1977159</xdr:colOff>
      <xdr:row>35</xdr:row>
      <xdr:rowOff>43295</xdr:rowOff>
    </xdr:to>
    <xdr:graphicFrame macro="">
      <xdr:nvGraphicFramePr>
        <xdr:cNvPr id="6" name="Chart 5">
          <a:extLst>
            <a:ext uri="{FF2B5EF4-FFF2-40B4-BE49-F238E27FC236}">
              <a16:creationId xmlns:a16="http://schemas.microsoft.com/office/drawing/2014/main" id="{88F511A2-D235-4E72-8140-B55432E357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2092613</xdr:colOff>
      <xdr:row>6</xdr:row>
      <xdr:rowOff>144318</xdr:rowOff>
    </xdr:from>
    <xdr:to>
      <xdr:col>8</xdr:col>
      <xdr:colOff>259772</xdr:colOff>
      <xdr:row>18</xdr:row>
      <xdr:rowOff>86590</xdr:rowOff>
    </xdr:to>
    <xdr:graphicFrame macro="">
      <xdr:nvGraphicFramePr>
        <xdr:cNvPr id="8" name="Chart 7">
          <a:extLst>
            <a:ext uri="{FF2B5EF4-FFF2-40B4-BE49-F238E27FC236}">
              <a16:creationId xmlns:a16="http://schemas.microsoft.com/office/drawing/2014/main" id="{2CC3752A-BCD2-483C-90C5-1338D56DAE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577273</xdr:colOff>
      <xdr:row>19</xdr:row>
      <xdr:rowOff>28863</xdr:rowOff>
    </xdr:from>
    <xdr:to>
      <xdr:col>10</xdr:col>
      <xdr:colOff>851478</xdr:colOff>
      <xdr:row>35</xdr:row>
      <xdr:rowOff>86590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C0A33B12-61C3-44E4-85AF-82E118B677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784773" y="4012045"/>
              <a:ext cx="4459432" cy="305954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14432</xdr:colOff>
      <xdr:row>19</xdr:row>
      <xdr:rowOff>14432</xdr:rowOff>
    </xdr:from>
    <xdr:to>
      <xdr:col>15</xdr:col>
      <xdr:colOff>288636</xdr:colOff>
      <xdr:row>35</xdr:row>
      <xdr:rowOff>129886</xdr:rowOff>
    </xdr:to>
    <xdr:graphicFrame macro="">
      <xdr:nvGraphicFramePr>
        <xdr:cNvPr id="16" name="Chart 15">
          <a:extLst>
            <a:ext uri="{FF2B5EF4-FFF2-40B4-BE49-F238E27FC236}">
              <a16:creationId xmlns:a16="http://schemas.microsoft.com/office/drawing/2014/main" id="{D7A60FE1-5CCB-4C6E-8BF8-FE6CF9B32E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88900</xdr:colOff>
      <xdr:row>3</xdr:row>
      <xdr:rowOff>129885</xdr:rowOff>
    </xdr:from>
    <xdr:to>
      <xdr:col>15</xdr:col>
      <xdr:colOff>418523</xdr:colOff>
      <xdr:row>7</xdr:row>
      <xdr:rowOff>0</xdr:rowOff>
    </xdr:to>
    <mc:AlternateContent xmlns:mc="http://schemas.openxmlformats.org/markup-compatibility/2006" xmlns:a14="http://schemas.microsoft.com/office/drawing/2010/main">
      <mc:Choice Requires="a14">
        <xdr:graphicFrame macro="">
          <xdr:nvGraphicFramePr>
            <xdr:cNvPr id="15" name="Department">
              <a:extLst>
                <a:ext uri="{FF2B5EF4-FFF2-40B4-BE49-F238E27FC236}">
                  <a16:creationId xmlns:a16="http://schemas.microsoft.com/office/drawing/2014/main" id="{EB7BB7F7-11C2-9775-876A-A45A2F1F01D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8900" y="1066800"/>
              <a:ext cx="16637000" cy="5760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144317</xdr:colOff>
      <xdr:row>6</xdr:row>
      <xdr:rowOff>86590</xdr:rowOff>
    </xdr:from>
    <xdr:to>
      <xdr:col>5</xdr:col>
      <xdr:colOff>1991590</xdr:colOff>
      <xdr:row>18</xdr:row>
      <xdr:rowOff>115455</xdr:rowOff>
    </xdr:to>
    <xdr:graphicFrame macro="">
      <xdr:nvGraphicFramePr>
        <xdr:cNvPr id="2" name="Chart 1">
          <a:extLst>
            <a:ext uri="{FF2B5EF4-FFF2-40B4-BE49-F238E27FC236}">
              <a16:creationId xmlns:a16="http://schemas.microsoft.com/office/drawing/2014/main" id="{CA246398-9547-4043-B6A6-CD3F7B87AC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591703</xdr:colOff>
      <xdr:row>6</xdr:row>
      <xdr:rowOff>115454</xdr:rowOff>
    </xdr:from>
    <xdr:to>
      <xdr:col>10</xdr:col>
      <xdr:colOff>808181</xdr:colOff>
      <xdr:row>18</xdr:row>
      <xdr:rowOff>158749</xdr:rowOff>
    </xdr:to>
    <xdr:graphicFrame macro="">
      <xdr:nvGraphicFramePr>
        <xdr:cNvPr id="4" name="Chart 3">
          <a:extLst>
            <a:ext uri="{FF2B5EF4-FFF2-40B4-BE49-F238E27FC236}">
              <a16:creationId xmlns:a16="http://schemas.microsoft.com/office/drawing/2014/main" id="{9A87E717-6901-46F2-9208-6D5C93A80A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2092614</xdr:colOff>
      <xdr:row>19</xdr:row>
      <xdr:rowOff>57727</xdr:rowOff>
    </xdr:from>
    <xdr:to>
      <xdr:col>8</xdr:col>
      <xdr:colOff>389659</xdr:colOff>
      <xdr:row>35</xdr:row>
      <xdr:rowOff>57727</xdr:rowOff>
    </xdr:to>
    <xdr:graphicFrame macro="">
      <xdr:nvGraphicFramePr>
        <xdr:cNvPr id="3" name="Chart 2">
          <a:extLst>
            <a:ext uri="{FF2B5EF4-FFF2-40B4-BE49-F238E27FC236}">
              <a16:creationId xmlns:a16="http://schemas.microsoft.com/office/drawing/2014/main" id="{99214676-0B9C-4D2D-8172-7CBABEA4C9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923636</xdr:colOff>
      <xdr:row>6</xdr:row>
      <xdr:rowOff>158749</xdr:rowOff>
    </xdr:from>
    <xdr:to>
      <xdr:col>15</xdr:col>
      <xdr:colOff>274204</xdr:colOff>
      <xdr:row>18</xdr:row>
      <xdr:rowOff>100395</xdr:rowOff>
    </xdr:to>
    <xdr:graphicFrame macro="">
      <xdr:nvGraphicFramePr>
        <xdr:cNvPr id="5" name="Chart 4">
          <a:extLst>
            <a:ext uri="{FF2B5EF4-FFF2-40B4-BE49-F238E27FC236}">
              <a16:creationId xmlns:a16="http://schemas.microsoft.com/office/drawing/2014/main" id="{2CADCB3E-64AC-4AF9-B0EF-F69C866C2C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7</xdr:row>
      <xdr:rowOff>0</xdr:rowOff>
    </xdr:from>
    <xdr:to>
      <xdr:col>19</xdr:col>
      <xdr:colOff>221096</xdr:colOff>
      <xdr:row>16</xdr:row>
      <xdr:rowOff>98136</xdr:rowOff>
    </xdr:to>
    <xdr:graphicFrame macro="">
      <xdr:nvGraphicFramePr>
        <xdr:cNvPr id="6" name="Chart 5">
          <a:extLst>
            <a:ext uri="{FF2B5EF4-FFF2-40B4-BE49-F238E27FC236}">
              <a16:creationId xmlns:a16="http://schemas.microsoft.com/office/drawing/2014/main" id="{0A441754-6697-4CF3-BE78-3E29D2021B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17</xdr:row>
      <xdr:rowOff>0</xdr:rowOff>
    </xdr:from>
    <xdr:to>
      <xdr:col>7</xdr:col>
      <xdr:colOff>330550</xdr:colOff>
      <xdr:row>28</xdr:row>
      <xdr:rowOff>11546</xdr:rowOff>
    </xdr:to>
    <xdr:graphicFrame macro="">
      <xdr:nvGraphicFramePr>
        <xdr:cNvPr id="5" name="Chart 4">
          <a:extLst>
            <a:ext uri="{FF2B5EF4-FFF2-40B4-BE49-F238E27FC236}">
              <a16:creationId xmlns:a16="http://schemas.microsoft.com/office/drawing/2014/main" id="{10C51ECD-7A64-4D62-8A52-F4BA5BF271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00925925" backgroundQuery="1" createdVersion="8" refreshedVersion="8" minRefreshableVersion="3" recordCount="0" supportSubquery="1" supportAdvancedDrill="1" xr:uid="{DEB35250-9F92-47B0-B6D6-540AB1CD5F84}">
  <cacheSource type="external" connectionId="1"/>
  <cacheFields count="3">
    <cacheField name="[Table3].[Project Type].[Project Type]" caption="Project Type" numFmtId="0" hierarchy="4" level="1">
      <sharedItems count="8">
        <s v="Cybersecurity Hardening"/>
        <s v="EHR Upgrade"/>
        <s v="Equipment Procurement"/>
        <s v="New Wing Construction"/>
        <s v="Process Automation"/>
        <s v="Quality Improvement"/>
        <s v="Regulatory Compliance"/>
        <s v="Telehealth Rollout"/>
      </sharedItems>
    </cacheField>
    <cacheField name="[Measures].[Count of Status]" caption="Count of Status" numFmtId="0" hierarchy="50" level="32767"/>
    <cacheField name="[Table3].[Status].[Status]" caption="Status" numFmtId="0" hierarchy="6" level="1">
      <sharedItems count="3">
        <s v="Completed"/>
        <s v="In Progress"/>
        <s v="Not Started"/>
      </sharedItems>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0" memberValueDatatype="130" unbalanced="0"/>
    <cacheHierarchy uniqueName="[Table3].[Project Type]" caption="Project Type" attribute="1" defaultMemberUniqueName="[Table3].[Project Type].[All]" allUniqueName="[Table3].[Project Type].[All]" dimensionUniqueName="[Table3]" displayFolder="" count="2" memberValueDatatype="130" unbalanced="0">
      <fieldsUsage count="2">
        <fieldUsage x="-1"/>
        <fieldUsage x="0"/>
      </fieldsUsage>
    </cacheHierarchy>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2" memberValueDatatype="130" unbalanced="0">
      <fieldsUsage count="2">
        <fieldUsage x="-1"/>
        <fieldUsage x="2"/>
      </fieldsUsage>
    </cacheHierarchy>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02430557" backgroundQuery="1" createdVersion="8" refreshedVersion="8" minRefreshableVersion="3" recordCount="0" supportSubquery="1" supportAdvancedDrill="1" xr:uid="{EE21D0B9-4C3E-43FD-9563-D68DACE80F58}">
  <cacheSource type="external" connectionId="1"/>
  <cacheFields count="3">
    <cacheField name="[Table3].[Region].[Region]" caption="Region" numFmtId="0" hierarchy="2" level="1">
      <sharedItems count="6">
        <s v="Alexandria"/>
        <s v="Greater Cairo"/>
        <s v="Nile Delta"/>
        <s v="Red Sea"/>
        <s v="Sinai"/>
        <s v="Upper Egypt"/>
      </sharedItems>
    </cacheField>
    <cacheField name="[Measures].[Count of Project ID]" caption="Count of Project ID" numFmtId="0" hierarchy="36"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2" memberValueDatatype="130" unbalanced="0">
      <fieldsUsage count="2">
        <fieldUsage x="-1"/>
        <fieldUsage x="0"/>
      </fieldsUsage>
    </cacheHierarchy>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03356481" backgroundQuery="1" createdVersion="8" refreshedVersion="8" minRefreshableVersion="3" recordCount="0" supportSubquery="1" supportAdvancedDrill="1" xr:uid="{25CF7299-83A1-4C03-9C61-75957B73CB69}">
  <cacheSource type="external" connectionId="1"/>
  <cacheFields count="4">
    <cacheField name="[Table3].[Month].[Month]" caption="Month" numFmtId="0" hierarchy="11" level="1">
      <sharedItems count="3">
        <s v="February"/>
        <s v="January"/>
        <s v="March"/>
      </sharedItems>
    </cacheField>
    <cacheField name="[Measures].[Average of Readmission Rate Change Pct]" caption="Average of Readmission Rate Change Pct" numFmtId="0" hierarchy="34" level="32767"/>
    <cacheField name="[Measures].[Average of Mortality Rate Change Pct]" caption="Average of Mortality Rate Change Pct" numFmtId="0" hierarchy="35"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3"/>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0"/>
      </fieldsUsage>
    </cacheHierarchy>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oneField="1" hidden="1">
      <fieldsUsage count="1">
        <fieldUsage x="1"/>
      </fieldsUsage>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oneField="1" hidden="1">
      <fieldsUsage count="1">
        <fieldUsage x="2"/>
      </fieldsUsage>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0439815" backgroundQuery="1" createdVersion="8" refreshedVersion="8" minRefreshableVersion="3" recordCount="0" supportSubquery="1" supportAdvancedDrill="1" xr:uid="{4151B331-4F71-48AD-A68F-539099845C7D}">
  <cacheSource type="external" connectionId="1"/>
  <cacheFields count="3">
    <cacheField name="[Table3].[Department].[Department]" caption="Department" numFmtId="0" hierarchy="3" level="1">
      <sharedItems count="13">
        <s v="Cardiology"/>
        <s v="Emergency"/>
        <s v="ICU"/>
        <s v="Infectious Disease"/>
        <s v="Internal Medicine"/>
        <s v="OB/GYN"/>
        <s v="Oncology"/>
        <s v="Orthopedics"/>
        <s v="Outpatient"/>
        <s v="Pediatrics"/>
        <s v="Pharmacy"/>
        <s v="Radiology"/>
        <s v="Surgery"/>
      </sharedItems>
    </cacheField>
    <cacheField name="[Measures].[Sum of Budget]" caption="Sum of Budget" numFmtId="0" hierarchy="38" level="32767"/>
    <cacheField name="[Measures].[Sum of Cost]" caption="Sum of Cost" numFmtId="0" hierarchy="39" level="32767"/>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0"/>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oneField="1" hidden="1">
      <fieldsUsage count="1">
        <fieldUsage x="1"/>
      </fieldsUsage>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oneField="1" hidden="1">
      <fieldsUsage count="1">
        <fieldUsage x="2"/>
      </fieldsUsage>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05439813" backgroundQuery="1" createdVersion="8" refreshedVersion="8" minRefreshableVersion="3" recordCount="0" supportSubquery="1" supportAdvancedDrill="1" xr:uid="{9359278D-0370-4272-92FC-8A86D20D26F5}">
  <cacheSource type="external" connectionId="1"/>
  <cacheFields count="3">
    <cacheField name="[Table3].[Priority].[Priority]" caption="Priority" numFmtId="0" hierarchy="5" level="1">
      <sharedItems count="4">
        <s v="Critical"/>
        <s v="High"/>
        <s v="Low"/>
        <s v="Medium"/>
      </sharedItems>
    </cacheField>
    <cacheField name="[Measures].[Count of Project ID]" caption="Count of Project ID" numFmtId="0" hierarchy="36"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2" memberValueDatatype="130" unbalanced="0">
      <fieldsUsage count="2">
        <fieldUsage x="-1"/>
        <fieldUsage x="0"/>
      </fieldsUsage>
    </cacheHierarchy>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4270833" backgroundQuery="1" createdVersion="8" refreshedVersion="8" minRefreshableVersion="3" recordCount="0" supportSubquery="1" supportAdvancedDrill="1" xr:uid="{F2AC840E-595D-4FD3-BEC9-D0EFA4DC6877}">
  <cacheSource type="external" connectionId="1"/>
  <cacheFields count="5">
    <cacheField name="[Measures].[Average of Satisfaction Change Pts]" caption="Average of Satisfaction Change Pts" numFmtId="0" hierarchy="41" level="32767"/>
    <cacheField name="[Measures].[Average of Effort Hours]" caption="Average of Effort Hours" numFmtId="0" hierarchy="43" level="32767"/>
    <cacheField name="[Measures].[Average of Change Requests]" caption="Average of Change Requests" numFmtId="0" hierarchy="45" level="32767"/>
    <cacheField name="[Measures].[Average of Team Size]" caption="Average of Team Size" numFmtId="0" hierarchy="47"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4"/>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oneField="1" hidden="1">
      <fieldsUsage count="1">
        <fieldUsage x="0"/>
      </fieldsUsage>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oneField="1" hidden="1">
      <fieldsUsage count="1">
        <fieldUsage x="1"/>
      </fieldsUsage>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oneField="1" hidden="1">
      <fieldsUsage count="1">
        <fieldUsage x="2"/>
      </fieldsUsage>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oneField="1" hidden="1">
      <fieldsUsage count="1">
        <fieldUsage x="3"/>
      </fieldsUsage>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43634261" backgroundQuery="1" createdVersion="8" refreshedVersion="8" minRefreshableVersion="3" recordCount="0" supportSubquery="1" supportAdvancedDrill="1" xr:uid="{60513BF7-A092-480A-9ACA-91D7334EEBBC}">
  <cacheSource type="external" connectionId="1"/>
  <cacheFields count="3">
    <cacheField name="[Measures].[Sum of Budget]" caption="Sum of Budget" numFmtId="0" hierarchy="38" level="32767"/>
    <cacheField name="[Measures].[Sum of Cost]" caption="Sum of Cost" numFmtId="0" hierarchy="39"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oneField="1" hidden="1">
      <fieldsUsage count="1">
        <fieldUsage x="0"/>
      </fieldsUsage>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oneField="1" hidden="1">
      <fieldsUsage count="1">
        <fieldUsage x="1"/>
      </fieldsUsage>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44560185" backgroundQuery="1" createdVersion="8" refreshedVersion="8" minRefreshableVersion="3" recordCount="0" supportSubquery="1" supportAdvancedDrill="1" xr:uid="{699D74AF-2534-4233-923F-8807841D334C}">
  <cacheSource type="external" connectionId="1"/>
  <cacheFields count="3">
    <cacheField name="[Table3].[Status].[Status]" caption="Status" numFmtId="0" hierarchy="6" level="1">
      <sharedItems count="3">
        <s v="Completed"/>
        <s v="In Progress"/>
        <s v="Not Started"/>
      </sharedItems>
    </cacheField>
    <cacheField name="[Measures].[Count of Project ID]" caption="Count of Project ID" numFmtId="0" hierarchy="36"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2" memberValueDatatype="130" unbalanced="0">
      <fieldsUsage count="2">
        <fieldUsage x="-1"/>
        <fieldUsage x="0"/>
      </fieldsUsage>
    </cacheHierarchy>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4537037" backgroundQuery="1" createdVersion="8" refreshedVersion="8" minRefreshableVersion="3" recordCount="0" supportSubquery="1" supportAdvancedDrill="1" xr:uid="{225C5CB2-F5B5-4B44-9434-9F2C89D08BC1}">
  <cacheSource type="external" connectionId="1"/>
  <cacheFields count="3">
    <cacheField name="[Table3].[Status].[Status]" caption="Status" numFmtId="0" hierarchy="6" level="1">
      <sharedItems count="3">
        <s v="Completed"/>
        <s v="In Progress"/>
        <s v="Not Started"/>
      </sharedItems>
    </cacheField>
    <cacheField name="[Measures].[Count of Project ID]" caption="Count of Project ID" numFmtId="0" hierarchy="36"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2" memberValueDatatype="130" unbalanced="0">
      <fieldsUsage count="2">
        <fieldUsage x="-1"/>
        <fieldUsage x="0"/>
      </fieldsUsage>
    </cacheHierarchy>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47800925" backgroundQuery="1" createdVersion="8" refreshedVersion="8" minRefreshableVersion="3" recordCount="0" supportSubquery="1" supportAdvancedDrill="1" xr:uid="{61F83278-9098-4756-83BD-305AD9CF1730}">
  <cacheSource type="external" connectionId="1"/>
  <cacheFields count="2">
    <cacheField name="[Table3].[Project Type].[Project Type]" caption="Project Type" numFmtId="0" hierarchy="4" level="1">
      <sharedItems count="8">
        <s v="Cybersecurity Hardening"/>
        <s v="EHR Upgrade"/>
        <s v="Equipment Procurement"/>
        <s v="New Wing Construction"/>
        <s v="Process Automation"/>
        <s v="Quality Improvement"/>
        <s v="Regulatory Compliance"/>
        <s v="Telehealth Rollout"/>
      </sharedItems>
    </cacheField>
    <cacheField name="[Measures].[Average of Percent Complete]" caption="Average of Percent Complete" numFmtId="0" hierarchy="49" level="32767"/>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0" memberValueDatatype="130" unbalanced="0"/>
    <cacheHierarchy uniqueName="[Table3].[Project Type]" caption="Project Type" attribute="1" defaultMemberUniqueName="[Table3].[Project Type].[All]" allUniqueName="[Table3].[Project Type].[All]" dimensionUniqueName="[Table3]" displayFolder="" count="2" memberValueDatatype="130" unbalanced="0">
      <fieldsUsage count="2">
        <fieldUsage x="-1"/>
        <fieldUsage x="0"/>
      </fieldsUsage>
    </cacheHierarchy>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oneField="1" hidden="1">
      <fieldsUsage count="1">
        <fieldUsage x="1"/>
      </fieldsUsage>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3531828706" backgroundQuery="1" createdVersion="8" refreshedVersion="8" minRefreshableVersion="3" recordCount="0" supportSubquery="1" supportAdvancedDrill="1" xr:uid="{9B598D65-5BF6-41FE-A0AE-5401D91A1286}">
  <cacheSource type="external" connectionId="1"/>
  <cacheFields count="10">
    <cacheField name="[Table3].[Facility].[Facility]" caption="Facility" numFmtId="0" hierarchy="1" level="1">
      <sharedItems count="7">
        <s v="Al Noor Hospital"/>
        <s v="Central Medical Center"/>
        <s v="Eastside Cardio Institute"/>
        <s v="Green Valley Clinic"/>
        <s v="Riverbend Hospital"/>
        <s v="St. Mary’s Health"/>
        <s v="Sunrise Children’s"/>
      </sharedItems>
    </cacheField>
    <cacheField name="[Table3].[Department].[Department]" caption="Department" numFmtId="0" hierarchy="3" level="1">
      <sharedItems count="13">
        <s v="Cardiology"/>
        <s v="Emergency"/>
        <s v="ICU"/>
        <s v="Internal Medicine"/>
        <s v="OB/GYN"/>
        <s v="Oncology"/>
        <s v="Orthopedics"/>
        <s v="Outpatient"/>
        <s v="Pediatrics"/>
        <s v="Pharmacy"/>
        <s v="Radiology"/>
        <s v="Surgery"/>
        <s v="Infectious Disease" u="1"/>
      </sharedItems>
    </cacheField>
    <cacheField name="[Table3].[PM Name].[PM Name]" caption="PM Name" numFmtId="0" hierarchy="7" level="1">
      <sharedItems count="106">
        <s v="Ahmed Saleh"/>
        <s v="Ahmed Younis"/>
        <s v="Amira Mostafa"/>
        <s v="Amira Saleh"/>
        <s v="Dina Hassan"/>
        <s v="Farah El Sayed"/>
        <s v="Hany Ibrahim"/>
        <s v="Hany Ismail"/>
        <s v="Hany Mahmoud"/>
        <s v="Hany Mostafa"/>
        <s v="Hany Younis"/>
        <s v="Hassan Saleh"/>
        <s v="Karim Farouk"/>
        <s v="Laila Ismail"/>
        <s v="Laila Saleh"/>
        <s v="Mona Aziz"/>
        <s v="Mona Ibrahim"/>
        <s v="Omar El Sayed"/>
        <s v="Omar Hassan"/>
        <s v="Omar Ibrahim"/>
        <s v="Omar Mahmoud"/>
        <s v="Sarah El Sayed"/>
        <s v="Sarah Farouk"/>
        <s v="Sarah Hamdy"/>
        <s v="Sarah Ibrahim"/>
        <s v="Tarek Mahmoud"/>
        <s v="Youssef Ismail"/>
        <s v="Youssef Younis"/>
        <s v="Ahmed Ismail" u="1"/>
        <s v="Amira Mahmoud" u="1"/>
        <s v="Amira Younis" u="1"/>
        <s v="Dina Aziz" u="1"/>
        <s v="Dina Mahmoud" u="1"/>
        <s v="Dina Saleh" u="1"/>
        <s v="Farah Hamdy" u="1"/>
        <s v="Farah Younis" u="1"/>
        <s v="Hassan Aziz" u="1"/>
        <s v="Hassan El Sayed" u="1"/>
        <s v="Hassan Ismail" u="1"/>
        <s v="Karim Ibrahim" u="1"/>
        <s v="Laila El Sayed" u="1"/>
        <s v="Laila Farouk" u="1"/>
        <s v="Laila Hassan" u="1"/>
        <s v="Laila Mahmoud" u="1"/>
        <s v="Laila Mostafa" u="1"/>
        <s v="Mona Mostafa" u="1"/>
        <s v="Mona Younis" u="1"/>
        <s v="Nadia Farouk" u="1"/>
        <s v="Nadia Ibrahim" u="1"/>
        <s v="Omar Farouk" u="1"/>
        <s v="Sarah Younis" u="1"/>
        <s v="Tarek Aziz" u="1"/>
        <s v="Tarek Mostafa" u="1"/>
        <s v="Youssef Hamdy" u="1"/>
        <s v="Youssef Hassan" u="1"/>
        <s v="Youssef Khaled" u="1"/>
        <s v="Youssef Saleh" u="1"/>
        <s v="Ahmed Farouk" u="1"/>
        <s v="Ahmed Mahmoud" u="1"/>
        <s v="Ahmed Mostafa" u="1"/>
        <s v="Amira Aziz" u="1"/>
        <s v="Amira Farouk" u="1"/>
        <s v="Amira Ismail" u="1"/>
        <s v="Dina Farouk" u="1"/>
        <s v="Dina Ismail" u="1"/>
        <s v="Dina Younis" u="1"/>
        <s v="Farah Aziz" u="1"/>
        <s v="Farah Farouk" u="1"/>
        <s v="Farah Hassan" u="1"/>
        <s v="Farah Ismail" u="1"/>
        <s v="Farah Khaled" u="1"/>
        <s v="Farah Mahmoud" u="1"/>
        <s v="Farah Mostafa" u="1"/>
        <s v="Farah Saleh" u="1"/>
        <s v="Hany Farouk" u="1"/>
        <s v="Hany Khaled" u="1"/>
        <s v="Hassan Farouk" u="1"/>
        <s v="Hassan Khaled" u="1"/>
        <s v="Karim Aziz" u="1"/>
        <s v="Karim Hassan" u="1"/>
        <s v="Karim Ismail" u="1"/>
        <s v="Karim Khaled" u="1"/>
        <s v="Karim Mahmoud" u="1"/>
        <s v="Karim Younis" u="1"/>
        <s v="Laila Hamdy" u="1"/>
        <s v="Laila Ibrahim" u="1"/>
        <s v="Laila Khaled" u="1"/>
        <s v="Laila Younis" u="1"/>
        <s v="Mona Farouk" u="1"/>
        <s v="Mona Hamdy" u="1"/>
        <s v="Mona Khaled" u="1"/>
        <s v="Mona Mahmoud" u="1"/>
        <s v="Nadia Aziz" u="1"/>
        <s v="Nadia El Sayed" u="1"/>
        <s v="Nadia Ismail" u="1"/>
        <s v="Nadia Younis" u="1"/>
        <s v="Omar Ismail" u="1"/>
        <s v="Omar Saleh" u="1"/>
        <s v="Sarah Aziz" u="1"/>
        <s v="Sarah Hassan" u="1"/>
        <s v="Sarah Khaled" u="1"/>
        <s v="Sarah Mahmoud" u="1"/>
        <s v="Tarek Farouk" u="1"/>
        <s v="Tarek Khaled" u="1"/>
        <s v="Tarek Saleh" u="1"/>
        <s v="Youssef Aziz" u="1"/>
      </sharedItems>
    </cacheField>
    <cacheField name="[Table3].[Start Date].[Start Date]" caption="Start Date" numFmtId="0" hierarchy="9" level="1">
      <sharedItems containsSemiMixedTypes="0" containsNonDate="0" containsDate="1" containsString="0" minDate="2023-01-01T00:00:00" maxDate="2023-04-01T00:00:00" count="78">
        <d v="2023-01-05T00:00:00"/>
        <d v="2023-01-08T00:00:00"/>
        <d v="2023-01-10T00:00:00"/>
        <d v="2023-01-12T00:00:00"/>
        <d v="2023-01-17T00:00:00"/>
        <d v="2023-01-19T00:00:00"/>
        <d v="2023-01-22T00:00:00"/>
        <d v="2023-01-24T00:00:00"/>
        <d v="2023-01-28T00:00:00"/>
        <d v="2023-01-29T00:00:00"/>
        <d v="2023-02-01T00:00:00"/>
        <d v="2023-02-02T00:00:00"/>
        <d v="2023-02-09T00:00:00"/>
        <d v="2023-02-10T00:00:00"/>
        <d v="2023-02-17T00:00:00"/>
        <d v="2023-02-18T00:00:00"/>
        <d v="2023-02-20T00:00:00"/>
        <d v="2023-02-25T00:00:00"/>
        <d v="2023-03-03T00:00:00"/>
        <d v="2023-03-04T00:00:00"/>
        <d v="2023-03-09T00:00:00"/>
        <d v="2023-03-13T00:00:00"/>
        <d v="2023-03-14T00:00:00"/>
        <d v="2023-03-15T00:00:00"/>
        <d v="2023-03-16T00:00:00"/>
        <d v="2023-03-17T00:00:00"/>
        <d v="2023-03-19T00:00:00"/>
        <d v="2023-03-20T00:00:00"/>
        <d v="2023-03-27T00:00:00"/>
        <d v="2023-03-30T00:00:00"/>
        <d v="2023-01-09T00:00:00" u="1"/>
        <d v="2023-01-13T00:00:00" u="1"/>
        <d v="2023-01-16T00:00:00" u="1"/>
        <d v="2023-01-21T00:00:00" u="1"/>
        <d v="2023-01-23T00:00:00" u="1"/>
        <d v="2023-01-27T00:00:00" u="1"/>
        <d v="2023-01-30T00:00:00" u="1"/>
        <d v="2023-02-04T00:00:00" u="1"/>
        <d v="2023-02-21T00:00:00" u="1"/>
        <d v="2023-02-22T00:00:00" u="1"/>
        <d v="2023-02-28T00:00:00" u="1"/>
        <d v="2023-03-06T00:00:00" u="1"/>
        <d v="2023-03-07T00:00:00" u="1"/>
        <d v="2023-03-10T00:00:00" u="1"/>
        <d v="2023-03-21T00:00:00" u="1"/>
        <d v="2023-03-23T00:00:00" u="1"/>
        <d v="2023-03-24T00:00:00" u="1"/>
        <d v="2023-03-26T00:00:00" u="1"/>
        <d v="2023-01-01T00:00:00" u="1"/>
        <d v="2023-01-02T00:00:00" u="1"/>
        <d v="2023-01-04T00:00:00" u="1"/>
        <d v="2023-01-06T00:00:00" u="1"/>
        <d v="2023-01-07T00:00:00" u="1"/>
        <d v="2023-01-11T00:00:00" u="1"/>
        <d v="2023-01-14T00:00:00" u="1"/>
        <d v="2023-01-18T00:00:00" u="1"/>
        <d v="2023-01-26T00:00:00" u="1"/>
        <d v="2023-01-31T00:00:00" u="1"/>
        <d v="2023-02-03T00:00:00" u="1"/>
        <d v="2023-02-05T00:00:00" u="1"/>
        <d v="2023-02-06T00:00:00" u="1"/>
        <d v="2023-02-07T00:00:00" u="1"/>
        <d v="2023-02-08T00:00:00" u="1"/>
        <d v="2023-02-11T00:00:00" u="1"/>
        <d v="2023-02-12T00:00:00" u="1"/>
        <d v="2023-02-15T00:00:00" u="1"/>
        <d v="2023-02-16T00:00:00" u="1"/>
        <d v="2023-02-19T00:00:00" u="1"/>
        <d v="2023-02-24T00:00:00" u="1"/>
        <d v="2023-02-26T00:00:00" u="1"/>
        <d v="2023-02-27T00:00:00" u="1"/>
        <d v="2023-03-02T00:00:00" u="1"/>
        <d v="2023-03-08T00:00:00" u="1"/>
        <d v="2023-03-22T00:00:00" u="1"/>
        <d v="2023-03-25T00:00:00" u="1"/>
        <d v="2023-03-28T00:00:00" u="1"/>
        <d v="2023-03-29T00:00:00" u="1"/>
        <d v="2023-03-31T00:00:00" u="1"/>
      </sharedItems>
    </cacheField>
    <cacheField name="[Table3].[End Date].[End Date]" caption="End Date" numFmtId="0" hierarchy="10" level="1">
      <sharedItems containsSemiMixedTypes="0" containsNonDate="0" containsDate="1" containsString="0" minDate="2023-01-13T00:00:00" maxDate="2023-11-25T00:00:00" count="99">
        <d v="2023-01-20T00:00:00"/>
        <d v="2023-01-28T00:00:00"/>
        <d v="2023-01-29T00:00:00"/>
        <d v="2023-02-03T00:00:00"/>
        <d v="2023-02-07T00:00:00"/>
        <d v="2023-02-25T00:00:00"/>
        <d v="2023-02-28T00:00:00"/>
        <d v="2023-03-01T00:00:00"/>
        <d v="2023-03-04T00:00:00"/>
        <d v="2023-03-08T00:00:00"/>
        <d v="2023-03-09T00:00:00"/>
        <d v="2023-03-13T00:00:00"/>
        <d v="2023-03-14T00:00:00"/>
        <d v="2023-03-17T00:00:00"/>
        <d v="2023-03-18T00:00:00"/>
        <d v="2023-03-22T00:00:00"/>
        <d v="2023-03-25T00:00:00"/>
        <d v="2023-03-27T00:00:00"/>
        <d v="2023-03-28T00:00:00"/>
        <d v="2023-03-30T00:00:00"/>
        <d v="2023-03-31T00:00:00"/>
        <d v="2023-04-08T00:00:00"/>
        <d v="2023-04-09T00:00:00"/>
        <d v="2023-04-11T00:00:00"/>
        <d v="2023-04-13T00:00:00"/>
        <d v="2023-04-15T00:00:00"/>
        <d v="2023-05-01T00:00:00"/>
        <d v="2023-05-18T00:00:00"/>
        <d v="2023-06-15T00:00:00"/>
        <d v="2023-07-22T00:00:00"/>
        <d v="2023-11-24T00:00:00"/>
        <d v="2023-01-24T00:00:00" u="1"/>
        <d v="2023-01-27T00:00:00" u="1"/>
        <d v="2023-02-01T00:00:00" u="1"/>
        <d v="2023-02-04T00:00:00" u="1"/>
        <d v="2023-02-12T00:00:00" u="1"/>
        <d v="2023-02-13T00:00:00" u="1"/>
        <d v="2023-02-17T00:00:00" u="1"/>
        <d v="2023-02-19T00:00:00" u="1"/>
        <d v="2023-02-23T00:00:00" u="1"/>
        <d v="2023-02-24T00:00:00" u="1"/>
        <d v="2023-02-26T00:00:00" u="1"/>
        <d v="2023-03-03T00:00:00" u="1"/>
        <d v="2023-03-05T00:00:00" u="1"/>
        <d v="2023-03-11T00:00:00" u="1"/>
        <d v="2023-03-19T00:00:00" u="1"/>
        <d v="2023-03-21T00:00:00" u="1"/>
        <d v="2023-03-23T00:00:00" u="1"/>
        <d v="2023-03-26T00:00:00" u="1"/>
        <d v="2023-04-01T00:00:00" u="1"/>
        <d v="2023-04-06T00:00:00" u="1"/>
        <d v="2023-04-07T00:00:00" u="1"/>
        <d v="2023-05-07T00:00:00" u="1"/>
        <d v="2023-05-24T00:00:00" u="1"/>
        <d v="2023-05-30T00:00:00" u="1"/>
        <d v="2023-01-13T00:00:00" u="1"/>
        <d v="2023-01-14T00:00:00" u="1"/>
        <d v="2023-01-16T00:00:00" u="1"/>
        <d v="2023-01-17T00:00:00" u="1"/>
        <d v="2023-01-19T00:00:00" u="1"/>
        <d v="2023-01-22T00:00:00" u="1"/>
        <d v="2023-01-25T00:00:00" u="1"/>
        <d v="2023-01-26T00:00:00" u="1"/>
        <d v="2023-01-31T00:00:00" u="1"/>
        <d v="2023-02-06T00:00:00" u="1"/>
        <d v="2023-02-09T00:00:00" u="1"/>
        <d v="2023-02-10T00:00:00" u="1"/>
        <d v="2023-02-11T00:00:00" u="1"/>
        <d v="2023-02-15T00:00:00" u="1"/>
        <d v="2023-02-16T00:00:00" u="1"/>
        <d v="2023-02-18T00:00:00" u="1"/>
        <d v="2023-02-20T00:00:00" u="1"/>
        <d v="2023-02-27T00:00:00" u="1"/>
        <d v="2023-03-02T00:00:00" u="1"/>
        <d v="2023-03-06T00:00:00" u="1"/>
        <d v="2023-03-07T00:00:00" u="1"/>
        <d v="2023-03-12T00:00:00" u="1"/>
        <d v="2023-03-15T00:00:00" u="1"/>
        <d v="2023-03-16T00:00:00" u="1"/>
        <d v="2023-03-24T00:00:00" u="1"/>
        <d v="2023-04-03T00:00:00" u="1"/>
        <d v="2023-04-05T00:00:00" u="1"/>
        <d v="2023-04-10T00:00:00" u="1"/>
        <d v="2023-04-16T00:00:00" u="1"/>
        <d v="2023-04-17T00:00:00" u="1"/>
        <d v="2023-04-21T00:00:00" u="1"/>
        <d v="2023-04-22T00:00:00" u="1"/>
        <d v="2023-05-02T00:00:00" u="1"/>
        <d v="2023-05-04T00:00:00" u="1"/>
        <d v="2023-05-05T00:00:00" u="1"/>
        <d v="2023-05-06T00:00:00" u="1"/>
        <d v="2023-05-08T00:00:00" u="1"/>
        <d v="2023-05-12T00:00:00" u="1"/>
        <d v="2023-05-16T00:00:00" u="1"/>
        <d v="2023-05-19T00:00:00" u="1"/>
        <d v="2023-05-26T00:00:00" u="1"/>
        <d v="2023-05-27T00:00:00" u="1"/>
        <d v="2023-06-11T00:00:00" u="1"/>
        <d v="2023-06-29T00:00:00" u="1"/>
      </sharedItems>
    </cacheField>
    <cacheField name="[Table3].[Duration Days].[Duration Days]" caption="Duration Days" numFmtId="0" hierarchy="12" level="1">
      <sharedItems containsSemiMixedTypes="0" containsString="0" containsNumber="1" containsInteger="1" minValue="7" maxValue="250" count="63">
        <n v="7"/>
        <n v="8"/>
        <n v="9"/>
        <n v="10"/>
        <n v="12"/>
        <n v="16"/>
        <n v="19"/>
        <n v="20"/>
        <n v="22"/>
        <n v="24"/>
        <n v="27"/>
        <n v="30"/>
        <n v="32"/>
        <n v="35"/>
        <n v="36"/>
        <n v="37"/>
        <n v="43"/>
        <n v="44"/>
        <n v="46"/>
        <n v="50"/>
        <n v="53"/>
        <n v="57"/>
        <n v="66"/>
        <n v="72"/>
        <n v="80"/>
        <n v="117"/>
        <n v="250"/>
        <n v="11" u="1"/>
        <n v="13" u="1"/>
        <n v="14" u="1"/>
        <n v="15" u="1"/>
        <n v="23" u="1"/>
        <n v="26" u="1"/>
        <n v="28" u="1"/>
        <n v="31" u="1"/>
        <n v="34" u="1"/>
        <n v="39" u="1"/>
        <n v="56" u="1"/>
        <n v="65" u="1"/>
        <n v="123" u="1"/>
        <n v="17" u="1"/>
        <n v="18" u="1"/>
        <n v="25" u="1"/>
        <n v="29" u="1"/>
        <n v="38" u="1"/>
        <n v="40" u="1"/>
        <n v="41" u="1"/>
        <n v="42" u="1"/>
        <n v="47" u="1"/>
        <n v="48" u="1"/>
        <n v="49" u="1"/>
        <n v="51" u="1"/>
        <n v="54" u="1"/>
        <n v="58" u="1"/>
        <n v="61" u="1"/>
        <n v="70" u="1"/>
        <n v="71" u="1"/>
        <n v="88" u="1"/>
        <n v="91" u="1"/>
        <n v="101" u="1"/>
        <n v="105" u="1"/>
        <n v="128" u="1"/>
        <n v="156" u="1"/>
      </sharedItems>
      <extLst>
        <ext xmlns:x15="http://schemas.microsoft.com/office/spreadsheetml/2010/11/main" uri="{4F2E5C28-24EA-4eb8-9CBF-B6C8F9C3D259}">
          <x15:cachedUniqueNames>
            <x15:cachedUniqueName index="0" name="[Table3].[Duration Days].&amp;[7]"/>
            <x15:cachedUniqueName index="1" name="[Table3].[Duration Days].&amp;[8]"/>
            <x15:cachedUniqueName index="2" name="[Table3].[Duration Days].&amp;[9]"/>
            <x15:cachedUniqueName index="3" name="[Table3].[Duration Days].&amp;[10]"/>
            <x15:cachedUniqueName index="4" name="[Table3].[Duration Days].&amp;[12]"/>
            <x15:cachedUniqueName index="5" name="[Table3].[Duration Days].&amp;[16]"/>
            <x15:cachedUniqueName index="6" name="[Table3].[Duration Days].&amp;[19]"/>
            <x15:cachedUniqueName index="7" name="[Table3].[Duration Days].&amp;[20]"/>
            <x15:cachedUniqueName index="8" name="[Table3].[Duration Days].&amp;[22]"/>
            <x15:cachedUniqueName index="9" name="[Table3].[Duration Days].&amp;[24]"/>
            <x15:cachedUniqueName index="10" name="[Table3].[Duration Days].&amp;[27]"/>
            <x15:cachedUniqueName index="11" name="[Table3].[Duration Days].&amp;[30]"/>
            <x15:cachedUniqueName index="12" name="[Table3].[Duration Days].&amp;[32]"/>
            <x15:cachedUniqueName index="13" name="[Table3].[Duration Days].&amp;[35]"/>
            <x15:cachedUniqueName index="14" name="[Table3].[Duration Days].&amp;[36]"/>
            <x15:cachedUniqueName index="15" name="[Table3].[Duration Days].&amp;[37]"/>
            <x15:cachedUniqueName index="16" name="[Table3].[Duration Days].&amp;[43]"/>
            <x15:cachedUniqueName index="17" name="[Table3].[Duration Days].&amp;[44]"/>
            <x15:cachedUniqueName index="18" name="[Table3].[Duration Days].&amp;[46]"/>
            <x15:cachedUniqueName index="19" name="[Table3].[Duration Days].&amp;[50]"/>
            <x15:cachedUniqueName index="20" name="[Table3].[Duration Days].&amp;[53]"/>
            <x15:cachedUniqueName index="21" name="[Table3].[Duration Days].&amp;[57]"/>
            <x15:cachedUniqueName index="22" name="[Table3].[Duration Days].&amp;[66]"/>
            <x15:cachedUniqueName index="23" name="[Table3].[Duration Days].&amp;[72]"/>
            <x15:cachedUniqueName index="24" name="[Table3].[Duration Days].&amp;[80]"/>
            <x15:cachedUniqueName index="25" name="[Table3].[Duration Days].&amp;[117]"/>
            <x15:cachedUniqueName index="26" name="[Table3].[Duration Days].&amp;[250]"/>
            <x15:cachedUniqueName index="27" name="[Table3].[Duration Days].&amp;[11]"/>
            <x15:cachedUniqueName index="28" name="[Table3].[Duration Days].&amp;[13]"/>
            <x15:cachedUniqueName index="29" name="[Table3].[Duration Days].&amp;[14]"/>
            <x15:cachedUniqueName index="30" name="[Table3].[Duration Days].&amp;[15]"/>
            <x15:cachedUniqueName index="31" name="[Table3].[Duration Days].&amp;[23]"/>
            <x15:cachedUniqueName index="32" name="[Table3].[Duration Days].&amp;[26]"/>
            <x15:cachedUniqueName index="33" name="[Table3].[Duration Days].&amp;[28]"/>
            <x15:cachedUniqueName index="34" name="[Table3].[Duration Days].&amp;[31]"/>
            <x15:cachedUniqueName index="35" name="[Table3].[Duration Days].&amp;[34]"/>
            <x15:cachedUniqueName index="36" name="[Table3].[Duration Days].&amp;[39]"/>
            <x15:cachedUniqueName index="37" name="[Table3].[Duration Days].&amp;[56]"/>
            <x15:cachedUniqueName index="38" name="[Table3].[Duration Days].&amp;[65]"/>
            <x15:cachedUniqueName index="39" name="[Table3].[Duration Days].&amp;[123]"/>
            <x15:cachedUniqueName index="40" name="[Table3].[Duration Days].&amp;[17]"/>
            <x15:cachedUniqueName index="41" name="[Table3].[Duration Days].&amp;[18]"/>
            <x15:cachedUniqueName index="42" name="[Table3].[Duration Days].&amp;[25]"/>
            <x15:cachedUniqueName index="43" name="[Table3].[Duration Days].&amp;[29]"/>
            <x15:cachedUniqueName index="44" name="[Table3].[Duration Days].&amp;[38]"/>
            <x15:cachedUniqueName index="45" name="[Table3].[Duration Days].&amp;[40]"/>
            <x15:cachedUniqueName index="46" name="[Table3].[Duration Days].&amp;[41]"/>
            <x15:cachedUniqueName index="47" name="[Table3].[Duration Days].&amp;[42]"/>
            <x15:cachedUniqueName index="48" name="[Table3].[Duration Days].&amp;[47]"/>
            <x15:cachedUniqueName index="49" name="[Table3].[Duration Days].&amp;[48]"/>
            <x15:cachedUniqueName index="50" name="[Table3].[Duration Days].&amp;[49]"/>
            <x15:cachedUniqueName index="51" name="[Table3].[Duration Days].&amp;[51]"/>
            <x15:cachedUniqueName index="52" name="[Table3].[Duration Days].&amp;[54]"/>
            <x15:cachedUniqueName index="53" name="[Table3].[Duration Days].&amp;[58]"/>
            <x15:cachedUniqueName index="54" name="[Table3].[Duration Days].&amp;[61]"/>
            <x15:cachedUniqueName index="55" name="[Table3].[Duration Days].&amp;[70]"/>
            <x15:cachedUniqueName index="56" name="[Table3].[Duration Days].&amp;[71]"/>
            <x15:cachedUniqueName index="57" name="[Table3].[Duration Days].&amp;[88]"/>
            <x15:cachedUniqueName index="58" name="[Table3].[Duration Days].&amp;[91]"/>
            <x15:cachedUniqueName index="59" name="[Table3].[Duration Days].&amp;[101]"/>
            <x15:cachedUniqueName index="60" name="[Table3].[Duration Days].&amp;[105]"/>
            <x15:cachedUniqueName index="61" name="[Table3].[Duration Days].&amp;[128]"/>
            <x15:cachedUniqueName index="62" name="[Table3].[Duration Days].&amp;[156]"/>
          </x15:cachedUniqueNames>
        </ext>
      </extLst>
    </cacheField>
    <cacheField name="[Table3].[Tasks Completed].[Tasks Completed]" caption="Tasks Completed" numFmtId="0" hierarchy="13" level="1">
      <sharedItems containsSemiMixedTypes="0" containsString="0" containsNumber="1" containsInteger="1" minValue="0" maxValue="310" count="49">
        <n v="0"/>
        <n v="1"/>
        <n v="2"/>
        <n v="3"/>
        <n v="4"/>
        <n v="5"/>
        <n v="6"/>
        <n v="7"/>
        <n v="8"/>
        <n v="9"/>
        <n v="13"/>
        <n v="14"/>
        <n v="15"/>
        <n v="16"/>
        <n v="17"/>
        <n v="20"/>
        <n v="33"/>
        <n v="47"/>
        <n v="50"/>
        <n v="56"/>
        <n v="85"/>
        <n v="141"/>
        <n v="310"/>
        <n v="10" u="1"/>
        <n v="11" u="1"/>
        <n v="21" u="1"/>
        <n v="22" u="1"/>
        <n v="30" u="1"/>
        <n v="51" u="1"/>
        <n v="65" u="1"/>
        <n v="12" u="1"/>
        <n v="19" u="1"/>
        <n v="23" u="1"/>
        <n v="24" u="1"/>
        <n v="26" u="1"/>
        <n v="28" u="1"/>
        <n v="29" u="1"/>
        <n v="32" u="1"/>
        <n v="35" u="1"/>
        <n v="37" u="1"/>
        <n v="38" u="1"/>
        <n v="43" u="1"/>
        <n v="46" u="1"/>
        <n v="49" u="1"/>
        <n v="52" u="1"/>
        <n v="81" u="1"/>
        <n v="130" u="1"/>
        <n v="145" u="1"/>
        <n v="184" u="1"/>
      </sharedItems>
      <extLst>
        <ext xmlns:x15="http://schemas.microsoft.com/office/spreadsheetml/2010/11/main" uri="{4F2E5C28-24EA-4eb8-9CBF-B6C8F9C3D259}">
          <x15:cachedUniqueNames>
            <x15:cachedUniqueName index="0" name="[Table3].[Tasks Completed].&amp;[0]"/>
            <x15:cachedUniqueName index="1" name="[Table3].[Tasks Completed].&amp;[1]"/>
            <x15:cachedUniqueName index="2" name="[Table3].[Tasks Completed].&amp;[2]"/>
            <x15:cachedUniqueName index="3" name="[Table3].[Tasks Completed].&amp;[3]"/>
            <x15:cachedUniqueName index="4" name="[Table3].[Tasks Completed].&amp;[4]"/>
            <x15:cachedUniqueName index="5" name="[Table3].[Tasks Completed].&amp;[5]"/>
            <x15:cachedUniqueName index="6" name="[Table3].[Tasks Completed].&amp;[6]"/>
            <x15:cachedUniqueName index="7" name="[Table3].[Tasks Completed].&amp;[7]"/>
            <x15:cachedUniqueName index="8" name="[Table3].[Tasks Completed].&amp;[8]"/>
            <x15:cachedUniqueName index="9" name="[Table3].[Tasks Completed].&amp;[9]"/>
            <x15:cachedUniqueName index="10" name="[Table3].[Tasks Completed].&amp;[13]"/>
            <x15:cachedUniqueName index="11" name="[Table3].[Tasks Completed].&amp;[14]"/>
            <x15:cachedUniqueName index="12" name="[Table3].[Tasks Completed].&amp;[15]"/>
            <x15:cachedUniqueName index="13" name="[Table3].[Tasks Completed].&amp;[16]"/>
            <x15:cachedUniqueName index="14" name="[Table3].[Tasks Completed].&amp;[17]"/>
            <x15:cachedUniqueName index="15" name="[Table3].[Tasks Completed].&amp;[20]"/>
            <x15:cachedUniqueName index="16" name="[Table3].[Tasks Completed].&amp;[33]"/>
            <x15:cachedUniqueName index="17" name="[Table3].[Tasks Completed].&amp;[47]"/>
            <x15:cachedUniqueName index="18" name="[Table3].[Tasks Completed].&amp;[50]"/>
            <x15:cachedUniqueName index="19" name="[Table3].[Tasks Completed].&amp;[56]"/>
            <x15:cachedUniqueName index="20" name="[Table3].[Tasks Completed].&amp;[85]"/>
            <x15:cachedUniqueName index="21" name="[Table3].[Tasks Completed].&amp;[141]"/>
            <x15:cachedUniqueName index="22" name="[Table3].[Tasks Completed].&amp;[310]"/>
            <x15:cachedUniqueName index="23" name="[Table3].[Tasks Completed].&amp;[10]"/>
            <x15:cachedUniqueName index="24" name="[Table3].[Tasks Completed].&amp;[11]"/>
            <x15:cachedUniqueName index="25" name="[Table3].[Tasks Completed].&amp;[21]"/>
            <x15:cachedUniqueName index="26" name="[Table3].[Tasks Completed].&amp;[22]"/>
            <x15:cachedUniqueName index="27" name="[Table3].[Tasks Completed].&amp;[30]"/>
            <x15:cachedUniqueName index="28" name="[Table3].[Tasks Completed].&amp;[51]"/>
            <x15:cachedUniqueName index="29" name="[Table3].[Tasks Completed].&amp;[65]"/>
            <x15:cachedUniqueName index="30" name="[Table3].[Tasks Completed].&amp;[12]"/>
            <x15:cachedUniqueName index="31" name="[Table3].[Tasks Completed].&amp;[19]"/>
            <x15:cachedUniqueName index="32" name="[Table3].[Tasks Completed].&amp;[23]"/>
            <x15:cachedUniqueName index="33" name="[Table3].[Tasks Completed].&amp;[24]"/>
            <x15:cachedUniqueName index="34" name="[Table3].[Tasks Completed].&amp;[26]"/>
            <x15:cachedUniqueName index="35" name="[Table3].[Tasks Completed].&amp;[28]"/>
            <x15:cachedUniqueName index="36" name="[Table3].[Tasks Completed].&amp;[29]"/>
            <x15:cachedUniqueName index="37" name="[Table3].[Tasks Completed].&amp;[32]"/>
            <x15:cachedUniqueName index="38" name="[Table3].[Tasks Completed].&amp;[35]"/>
            <x15:cachedUniqueName index="39" name="[Table3].[Tasks Completed].&amp;[37]"/>
            <x15:cachedUniqueName index="40" name="[Table3].[Tasks Completed].&amp;[38]"/>
            <x15:cachedUniqueName index="41" name="[Table3].[Tasks Completed].&amp;[43]"/>
            <x15:cachedUniqueName index="42" name="[Table3].[Tasks Completed].&amp;[46]"/>
            <x15:cachedUniqueName index="43" name="[Table3].[Tasks Completed].&amp;[49]"/>
            <x15:cachedUniqueName index="44" name="[Table3].[Tasks Completed].&amp;[52]"/>
            <x15:cachedUniqueName index="45" name="[Table3].[Tasks Completed].&amp;[81]"/>
            <x15:cachedUniqueName index="46" name="[Table3].[Tasks Completed].&amp;[130]"/>
            <x15:cachedUniqueName index="47" name="[Table3].[Tasks Completed].&amp;[145]"/>
            <x15:cachedUniqueName index="48" name="[Table3].[Tasks Completed].&amp;[184]"/>
          </x15:cachedUniqueNames>
        </ext>
      </extLst>
    </cacheField>
    <cacheField name="[Table3].[Tasks Total].[Tasks Total]" caption="Tasks Total" numFmtId="0" hierarchy="14" level="1">
      <sharedItems containsSemiMixedTypes="0" containsString="0" containsNumber="1" containsInteger="1" minValue="10" maxValue="500" count="60">
        <n v="10"/>
        <n v="12"/>
        <n v="13"/>
        <n v="15"/>
        <n v="16"/>
        <n v="17"/>
        <n v="18"/>
        <n v="20"/>
        <n v="21"/>
        <n v="23"/>
        <n v="24"/>
        <n v="25"/>
        <n v="33"/>
        <n v="36"/>
        <n v="70"/>
        <n v="77"/>
        <n v="91"/>
        <n v="111"/>
        <n v="125"/>
        <n v="417"/>
        <n v="500"/>
        <n v="11" u="1"/>
        <n v="14" u="1"/>
        <n v="19" u="1"/>
        <n v="22" u="1"/>
        <n v="26" u="1"/>
        <n v="31" u="1"/>
        <n v="37" u="1"/>
        <n v="42" u="1"/>
        <n v="56" u="1"/>
        <n v="85" u="1"/>
        <n v="96" u="1"/>
        <n v="133" u="1"/>
        <n v="164" u="1"/>
        <n v="28" u="1"/>
        <n v="29" u="1"/>
        <n v="30" u="1"/>
        <n v="32" u="1"/>
        <n v="34" u="1"/>
        <n v="39" u="1"/>
        <n v="40" u="1"/>
        <n v="41" u="1"/>
        <n v="47" u="1"/>
        <n v="53" u="1"/>
        <n v="55" u="1"/>
        <n v="58" u="1"/>
        <n v="59" u="1"/>
        <n v="64" u="1"/>
        <n v="67" u="1"/>
        <n v="68" u="1"/>
        <n v="73" u="1"/>
        <n v="74" u="1"/>
        <n v="79" u="1"/>
        <n v="84" u="1"/>
        <n v="90" u="1"/>
        <n v="105" u="1"/>
        <n v="116" u="1"/>
        <n v="162" u="1"/>
        <n v="178" u="1"/>
        <n v="202" u="1"/>
      </sharedItems>
      <extLst>
        <ext xmlns:x15="http://schemas.microsoft.com/office/spreadsheetml/2010/11/main" uri="{4F2E5C28-24EA-4eb8-9CBF-B6C8F9C3D259}">
          <x15:cachedUniqueNames>
            <x15:cachedUniqueName index="0" name="[Table3].[Tasks Total].&amp;[10]"/>
            <x15:cachedUniqueName index="1" name="[Table3].[Tasks Total].&amp;[12]"/>
            <x15:cachedUniqueName index="2" name="[Table3].[Tasks Total].&amp;[13]"/>
            <x15:cachedUniqueName index="3" name="[Table3].[Tasks Total].&amp;[15]"/>
            <x15:cachedUniqueName index="4" name="[Table3].[Tasks Total].&amp;[16]"/>
            <x15:cachedUniqueName index="5" name="[Table3].[Tasks Total].&amp;[17]"/>
            <x15:cachedUniqueName index="6" name="[Table3].[Tasks Total].&amp;[18]"/>
            <x15:cachedUniqueName index="7" name="[Table3].[Tasks Total].&amp;[20]"/>
            <x15:cachedUniqueName index="8" name="[Table3].[Tasks Total].&amp;[21]"/>
            <x15:cachedUniqueName index="9" name="[Table3].[Tasks Total].&amp;[23]"/>
            <x15:cachedUniqueName index="10" name="[Table3].[Tasks Total].&amp;[24]"/>
            <x15:cachedUniqueName index="11" name="[Table3].[Tasks Total].&amp;[25]"/>
            <x15:cachedUniqueName index="12" name="[Table3].[Tasks Total].&amp;[33]"/>
            <x15:cachedUniqueName index="13" name="[Table3].[Tasks Total].&amp;[36]"/>
            <x15:cachedUniqueName index="14" name="[Table3].[Tasks Total].&amp;[70]"/>
            <x15:cachedUniqueName index="15" name="[Table3].[Tasks Total].&amp;[77]"/>
            <x15:cachedUniqueName index="16" name="[Table3].[Tasks Total].&amp;[91]"/>
            <x15:cachedUniqueName index="17" name="[Table3].[Tasks Total].&amp;[111]"/>
            <x15:cachedUniqueName index="18" name="[Table3].[Tasks Total].&amp;[125]"/>
            <x15:cachedUniqueName index="19" name="[Table3].[Tasks Total].&amp;[417]"/>
            <x15:cachedUniqueName index="20" name="[Table3].[Tasks Total].&amp;[500]"/>
            <x15:cachedUniqueName index="21" name="[Table3].[Tasks Total].&amp;[11]"/>
            <x15:cachedUniqueName index="22" name="[Table3].[Tasks Total].&amp;[14]"/>
            <x15:cachedUniqueName index="23" name="[Table3].[Tasks Total].&amp;[19]"/>
            <x15:cachedUniqueName index="24" name="[Table3].[Tasks Total].&amp;[22]"/>
            <x15:cachedUniqueName index="25" name="[Table3].[Tasks Total].&amp;[26]"/>
            <x15:cachedUniqueName index="26" name="[Table3].[Tasks Total].&amp;[31]"/>
            <x15:cachedUniqueName index="27" name="[Table3].[Tasks Total].&amp;[37]"/>
            <x15:cachedUniqueName index="28" name="[Table3].[Tasks Total].&amp;[42]"/>
            <x15:cachedUniqueName index="29" name="[Table3].[Tasks Total].&amp;[56]"/>
            <x15:cachedUniqueName index="30" name="[Table3].[Tasks Total].&amp;[85]"/>
            <x15:cachedUniqueName index="31" name="[Table3].[Tasks Total].&amp;[96]"/>
            <x15:cachedUniqueName index="32" name="[Table3].[Tasks Total].&amp;[133]"/>
            <x15:cachedUniqueName index="33" name="[Table3].[Tasks Total].&amp;[164]"/>
            <x15:cachedUniqueName index="34" name="[Table3].[Tasks Total].&amp;[28]"/>
            <x15:cachedUniqueName index="35" name="[Table3].[Tasks Total].&amp;[29]"/>
            <x15:cachedUniqueName index="36" name="[Table3].[Tasks Total].&amp;[30]"/>
            <x15:cachedUniqueName index="37" name="[Table3].[Tasks Total].&amp;[32]"/>
            <x15:cachedUniqueName index="38" name="[Table3].[Tasks Total].&amp;[34]"/>
            <x15:cachedUniqueName index="39" name="[Table3].[Tasks Total].&amp;[39]"/>
            <x15:cachedUniqueName index="40" name="[Table3].[Tasks Total].&amp;[40]"/>
            <x15:cachedUniqueName index="41" name="[Table3].[Tasks Total].&amp;[41]"/>
            <x15:cachedUniqueName index="42" name="[Table3].[Tasks Total].&amp;[47]"/>
            <x15:cachedUniqueName index="43" name="[Table3].[Tasks Total].&amp;[53]"/>
            <x15:cachedUniqueName index="44" name="[Table3].[Tasks Total].&amp;[55]"/>
            <x15:cachedUniqueName index="45" name="[Table3].[Tasks Total].&amp;[58]"/>
            <x15:cachedUniqueName index="46" name="[Table3].[Tasks Total].&amp;[59]"/>
            <x15:cachedUniqueName index="47" name="[Table3].[Tasks Total].&amp;[64]"/>
            <x15:cachedUniqueName index="48" name="[Table3].[Tasks Total].&amp;[67]"/>
            <x15:cachedUniqueName index="49" name="[Table3].[Tasks Total].&amp;[68]"/>
            <x15:cachedUniqueName index="50" name="[Table3].[Tasks Total].&amp;[73]"/>
            <x15:cachedUniqueName index="51" name="[Table3].[Tasks Total].&amp;[74]"/>
            <x15:cachedUniqueName index="52" name="[Table3].[Tasks Total].&amp;[79]"/>
            <x15:cachedUniqueName index="53" name="[Table3].[Tasks Total].&amp;[84]"/>
            <x15:cachedUniqueName index="54" name="[Table3].[Tasks Total].&amp;[90]"/>
            <x15:cachedUniqueName index="55" name="[Table3].[Tasks Total].&amp;[105]"/>
            <x15:cachedUniqueName index="56" name="[Table3].[Tasks Total].&amp;[116]"/>
            <x15:cachedUniqueName index="57" name="[Table3].[Tasks Total].&amp;[162]"/>
            <x15:cachedUniqueName index="58" name="[Table3].[Tasks Total].&amp;[178]"/>
            <x15:cachedUniqueName index="59" name="[Table3].[Tasks Total].&amp;[202]"/>
          </x15:cachedUniqueNames>
        </ext>
      </extLst>
    </cacheField>
    <cacheField name="[Table3].[Percent Complete].[Percent Complete]" caption="Percent Complete" numFmtId="0" hierarchy="15" level="1">
      <sharedItems containsSemiMixedTypes="0" containsString="0" containsNumber="1" minValue="0" maxValue="1" count="110">
        <n v="0"/>
        <n v="4.7619047619047616E-2"/>
        <n v="5.5555555555555552E-2"/>
        <n v="0.16666666666666666"/>
        <n v="0.18181818181818182"/>
        <n v="0.19047619047619047"/>
        <n v="0.2"/>
        <n v="0.2038369304556355"/>
        <n v="0.25"/>
        <n v="0.27777777777777779"/>
        <n v="0.28199999999999997"/>
        <n v="0.2857142857142857"/>
        <n v="0.30769230769230771"/>
        <n v="0.33333333333333331"/>
        <n v="0.3611111111111111"/>
        <n v="0.376"/>
        <n v="0.38461538461538464"/>
        <n v="0.4"/>
        <n v="0.41666666666666669"/>
        <n v="0.45"/>
        <n v="0.46153846153846156"/>
        <n v="0.46666666666666667"/>
        <n v="0.5"/>
        <n v="0.50450450450450446"/>
        <n v="0.5494505494505495"/>
        <n v="0.62"/>
        <n v="0.69565217391304346"/>
        <n v="0.8"/>
        <n v="0.8125"/>
        <n v="1"/>
        <n v="5.3571428571428568E-2" u="1"/>
        <n v="0.15384615384615385" u="1"/>
        <n v="0.15625" u="1"/>
        <n v="0.16129032258064516" u="1"/>
        <n v="0.16216216216216217" u="1"/>
        <n v="0.17647058823529413" u="1"/>
        <n v="0.22222222222222221" u="1"/>
        <n v="0.25882352941176473" u="1"/>
        <n v="0.26666666666666666" u="1"/>
        <n v="0.3" u="1"/>
        <n v="0.3125" u="1"/>
        <n v="0.38345864661654133" u="1"/>
        <n v="0.3888888888888889" u="1"/>
        <n v="0.39634146341463417" u="1"/>
        <n v="0.47058823529411764" u="1"/>
        <n v="0.47368421052631576" u="1"/>
        <n v="0.57692307692307687" u="1"/>
        <n v="0.59090909090909094" u="1"/>
        <n v="0.6" u="1"/>
        <n v="0.7142857142857143" u="1"/>
        <n v="0.81081081081081086" u="1"/>
        <n v="1.8867924528301886E-2" u="1"/>
        <n v="4.878048780487805E-2" u="1"/>
        <n v="5.8823529411764705E-2" u="1"/>
        <n v="0.14925373134328357" u="1"/>
        <n v="0.17391304347826086" u="1"/>
        <n v="0.1875" u="1"/>
        <n v="0.1891891891891892" u="1"/>
        <n v="0.21428571428571427" u="1"/>
        <n v="0.22727272727272727" u="1"/>
        <n v="0.24761904761904763" u="1"/>
        <n v="0.2608695652173913" u="1"/>
        <n v="0.26315789473684209" u="1"/>
        <n v="0.27586206896551724" u="1"/>
        <n v="0.2839506172839506" u="1"/>
        <n v="0.28813559322033899" u="1"/>
        <n v="0.28999999999999998" u="1"/>
        <n v="0.31578947368421051" u="1"/>
        <n v="0.32330827067669171" u="1"/>
        <n v="0.34615384615384615" u="1"/>
        <n v="0.35294117647058826" u="1"/>
        <n v="0.35714285714285715" u="1"/>
        <n v="0.36799999999999999" u="1"/>
        <n v="0.375" u="1"/>
        <n v="0.39285714285714285" u="1"/>
        <n v="0.39655172413793105" u="1"/>
        <n v="0.39726027397260272" u="1"/>
        <n v="0.40099009900990101" u="1"/>
        <n v="0.40425531914893614" u="1"/>
        <n v="0.41176470588235292" u="1"/>
        <n v="0.41379310344827586" u="1"/>
        <n v="0.41791044776119401" u="1"/>
        <n v="0.41935483870967744" u="1"/>
        <n v="0.42857142857142855" u="1"/>
        <n v="0.4375" u="1"/>
        <n v="0.45454545454545453" u="1"/>
        <n v="0.47826086956521741" u="1"/>
        <n v="0.51351351351351349" u="1"/>
        <n v="0.52380952380952384" u="1"/>
        <n v="0.53846153846153844" u="1"/>
        <n v="0.56000000000000005" u="1"/>
        <n v="0.5714285714285714" u="1"/>
        <n v="0.578125" u="1"/>
        <n v="0.58333333333333337" u="1"/>
        <n v="0.59322033898305082" u="1"/>
        <n v="0.61538461538461542" u="1"/>
        <n v="0.620253164556962" u="1"/>
        <n v="0.63636363636363635" u="1"/>
        <n v="0.6470588235294118" u="1"/>
        <n v="0.65625" u="1"/>
        <n v="0.66666666666666663" u="1"/>
        <n v="0.68965517241379315" u="1"/>
        <n v="0.70270270270270274" u="1"/>
        <n v="0.71794871794871795" u="1"/>
        <n v="0.72727272727272729" u="1"/>
        <n v="0.7303370786516854" u="1"/>
        <n v="0.75" u="1"/>
        <n v="0.7567567567567568" u="1"/>
        <n v="0.76712328767123283" u="1"/>
        <n v="0.875" u="1"/>
      </sharedItems>
    </cacheField>
    <cacheField name="[Table3].[Project Type].[Project Type]" caption="Project Type" numFmtId="0" hierarchy="4" level="1">
      <sharedItems count="1">
        <s v="Equipment Procurement"/>
      </sharedItems>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2" memberValueDatatype="130" unbalanced="0">
      <fieldsUsage count="2">
        <fieldUsage x="-1"/>
        <fieldUsage x="0"/>
      </fieldsUsage>
    </cacheHierarchy>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1"/>
      </fieldsUsage>
    </cacheHierarchy>
    <cacheHierarchy uniqueName="[Table3].[Project Type]" caption="Project Type" attribute="1" defaultMemberUniqueName="[Table3].[Project Type].[All]" allUniqueName="[Table3].[Project Type].[All]" dimensionUniqueName="[Table3]" displayFolder="" count="2" memberValueDatatype="130" unbalanced="0">
      <fieldsUsage count="2">
        <fieldUsage x="-1"/>
        <fieldUsage x="9"/>
      </fieldsUsage>
    </cacheHierarchy>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2" memberValueDatatype="130" unbalanced="0">
      <fieldsUsage count="2">
        <fieldUsage x="-1"/>
        <fieldUsage x="2"/>
      </fieldsUsage>
    </cacheHierarchy>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2" memberValueDatatype="7" unbalanced="0">
      <fieldsUsage count="2">
        <fieldUsage x="-1"/>
        <fieldUsage x="3"/>
      </fieldsUsage>
    </cacheHierarchy>
    <cacheHierarchy uniqueName="[Table3].[End Date]" caption="End Date" attribute="1" time="1" defaultMemberUniqueName="[Table3].[End Date].[All]" allUniqueName="[Table3].[End Date].[All]" dimensionUniqueName="[Table3]" displayFolder="" count="2" memberValueDatatype="7" unbalanced="0">
      <fieldsUsage count="2">
        <fieldUsage x="-1"/>
        <fieldUsage x="4"/>
      </fieldsUsage>
    </cacheHierarchy>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2" memberValueDatatype="20" unbalanced="0">
      <fieldsUsage count="2">
        <fieldUsage x="-1"/>
        <fieldUsage x="5"/>
      </fieldsUsage>
    </cacheHierarchy>
    <cacheHierarchy uniqueName="[Table3].[Tasks Completed]" caption="Tasks Completed" attribute="1" defaultMemberUniqueName="[Table3].[Tasks Completed].[All]" allUniqueName="[Table3].[Tasks Completed].[All]" dimensionUniqueName="[Table3]" displayFolder="" count="2" memberValueDatatype="20" unbalanced="0">
      <fieldsUsage count="2">
        <fieldUsage x="-1"/>
        <fieldUsage x="6"/>
      </fieldsUsage>
    </cacheHierarchy>
    <cacheHierarchy uniqueName="[Table3].[Tasks Total]" caption="Tasks Total" attribute="1" defaultMemberUniqueName="[Table3].[Tasks Total].[All]" allUniqueName="[Table3].[Tasks Total].[All]" dimensionUniqueName="[Table3]" displayFolder="" count="2" memberValueDatatype="20" unbalanced="0">
      <fieldsUsage count="2">
        <fieldUsage x="-1"/>
        <fieldUsage x="7"/>
      </fieldsUsage>
    </cacheHierarchy>
    <cacheHierarchy uniqueName="[Table3].[Percent Complete]" caption="Percent Complete" attribute="1" defaultMemberUniqueName="[Table3].[Percent Complete].[All]" allUniqueName="[Table3].[Percent Complete].[All]" dimensionUniqueName="[Table3]" displayFolder="" count="2" memberValueDatatype="5" unbalanced="0">
      <fieldsUsage count="2">
        <fieldUsage x="-1"/>
        <fieldUsage x="8"/>
      </fieldsUsage>
    </cacheHierarchy>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01620372" backgroundQuery="1" createdVersion="3" refreshedVersion="8" minRefreshableVersion="3" recordCount="0" supportSubquery="1" supportAdvancedDrill="1" xr:uid="{CC191E6C-C9D6-4F97-B92F-94C6AF6C0E1F}">
  <cacheSource type="external" connectionId="1">
    <extLst>
      <ext xmlns:x14="http://schemas.microsoft.com/office/spreadsheetml/2009/9/main" uri="{F057638F-6D5F-4e77-A914-E7F072B9BCA8}">
        <x14:sourceConnection name="ThisWorkbookDataModel"/>
      </ext>
    </extLst>
  </cacheSource>
  <cacheFields count="0"/>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2"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extLst>
    <ext xmlns:x14="http://schemas.microsoft.com/office/spreadsheetml/2009/9/main" uri="{725AE2AE-9491-48be-B2B4-4EB974FC3084}">
      <x14:pivotCacheDefinition slicerData="1" pivotCacheId="213267325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75398D-BB87-4B21-BF49-839449944AF1}" name="PivotTable2" cacheId="21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rowHeaderCaption="Status">
  <location ref="A3:B7"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fld="1" subtotal="count" baseField="0" baseItem="0"/>
  </dataField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02B440-3703-4C08-B6FD-46192655EE2A}" name="PivotTable3" cacheId="19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 rowHeaderCaption="Department">
  <location ref="A3:C17" firstHeaderRow="0" firstDataRow="1" firstDataCol="1"/>
  <pivotFields count="3">
    <pivotField axis="axisRow" allDrilled="1" subtotalTop="0" showAll="0" dataSourceSort="1" defaultSubtotal="0" defaultAttributeDrillState="1">
      <items count="13">
        <item x="0"/>
        <item x="1"/>
        <item x="2"/>
        <item x="3"/>
        <item x="4"/>
        <item x="5"/>
        <item x="6"/>
        <item x="7"/>
        <item x="8"/>
        <item x="9"/>
        <item x="10"/>
        <item x="11"/>
        <item x="12"/>
      </items>
    </pivotField>
    <pivotField dataField="1" subtotalTop="0" showAll="0" defaultSubtotal="0"/>
    <pivotField dataField="1" subtotalTop="0" showAll="0" defaultSubtota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 Budget" fld="1" baseField="0" baseItem="0" numFmtId="3"/>
    <dataField name="Cost" fld="2" baseField="0" baseItem="0" numFmtId="3"/>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 Budget"/>
    <pivotHierarchy dragToData="1" caption="Cos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612F4C-F925-419D-93D3-4F180DAC93CA}" name="PivotTable4" cacheId="19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rowHeaderCaption="Priority">
  <location ref="A3:B8"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Count of Project ID" fld="1" subtotal="count" baseField="0" baseItem="0"/>
  </dataFields>
  <chartFormats count="5">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0" count="1" selected="0">
            <x v="0"/>
          </reference>
        </references>
      </pivotArea>
    </chartFormat>
    <chartFormat chart="3" format="13">
      <pivotArea type="data" outline="0" fieldPosition="0">
        <references count="2">
          <reference field="4294967294" count="1" selected="0">
            <x v="0"/>
          </reference>
          <reference field="0" count="1" selected="0">
            <x v="1"/>
          </reference>
        </references>
      </pivotArea>
    </chartFormat>
    <chartFormat chart="3" format="14">
      <pivotArea type="data" outline="0" fieldPosition="0">
        <references count="2">
          <reference field="4294967294" count="1" selected="0">
            <x v="0"/>
          </reference>
          <reference field="0" count="1" selected="0">
            <x v="2"/>
          </reference>
        </references>
      </pivotArea>
    </chartFormat>
    <chartFormat chart="3" format="15">
      <pivotArea type="data" outline="0" fieldPosition="0">
        <references count="2">
          <reference field="4294967294" count="1" selected="0">
            <x v="0"/>
          </reference>
          <reference field="0" count="1" selected="0">
            <x v="3"/>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50A453-270C-44E8-8A09-4227F7F7BBD7}" name="PivotTable21" cacheId="225" applyNumberFormats="0" applyBorderFormats="0" applyFontFormats="0" applyPatternFormats="0" applyAlignmentFormats="0" applyWidthHeightFormats="1" dataCaption="Values" updatedVersion="8" minRefreshableVersion="3" showDrill="0" useAutoFormatting="1" subtotalHiddenItems="1" itemPrintTitles="1" createdVersion="8" indent="0" compact="0" compactData="0" multipleFieldFilters="0">
  <location ref="A3:J38" firstHeaderRow="1" firstDataRow="1" firstDataCol="10"/>
  <pivotFields count="10">
    <pivotField axis="axisRow" compact="0" allDrilled="1" outline="0" subtotalTop="0" showAll="0" dataSourceSort="1" defaultSubtotal="0" defaultAttributeDrillState="1">
      <items count="7">
        <item x="0"/>
        <item x="1"/>
        <item x="2"/>
        <item x="3"/>
        <item x="4"/>
        <item x="5"/>
        <item x="6"/>
      </items>
    </pivotField>
    <pivotField axis="axisRow" compact="0" allDrilled="1" outline="0" subtotalTop="0" showAll="0" dataSourceSort="1" defaultSubtotal="0" defaultAttributeDrillState="1">
      <items count="13">
        <item x="0"/>
        <item x="1"/>
        <item x="2"/>
        <item x="3"/>
        <item x="4"/>
        <item x="5"/>
        <item x="6"/>
        <item x="7"/>
        <item x="8"/>
        <item x="9"/>
        <item x="10"/>
        <item x="11"/>
        <item x="12"/>
      </items>
    </pivotField>
    <pivotField axis="axisRow" compact="0" allDrilled="1" outline="0" subtotalTop="0" showAll="0" dataSourceSort="1" defaultSubtotal="0" defaultAttributeDrillState="1">
      <items count="1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s>
    </pivotField>
    <pivotField axis="axisRow" compact="0" allDrilled="1" outline="0" subtotalTop="0" showAll="0" dataSourceSort="1" defaultSubtotal="0" defaultAttributeDrillState="1">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s>
    </pivotField>
    <pivotField axis="axisRow" compact="0" allDrilled="1" outline="0" subtotalTop="0" showAll="0" dataSourceSort="1" defaultSubtotal="0" defaultAttributeDrillState="1">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s>
    </pivotField>
    <pivotField axis="axisRow" compact="0" allDrilled="1" outline="0" subtotalTop="0" showAll="0" dataSourceSort="1" defaultSubtotal="0" defaultAttributeDrillState="1">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s>
    </pivotField>
    <pivotField axis="axisRow" compact="0" allDrilled="1" outline="0" subtotalTop="0" showAll="0" dataSourceSort="1" defaultSubtotal="0" defaultAttributeDrillState="1">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s>
    </pivotField>
    <pivotField axis="axisRow" compact="0" allDrilled="1" outline="0" subtotalTop="0" showAll="0" dataSourceSort="1" defaultSubtotal="0" defaultAttributeDrillState="1">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s>
    </pivotField>
    <pivotField axis="axisRow" compact="0" allDrilled="1" outline="0" subtotalTop="0" showAll="0" dataSourceSort="1" defaultSubtotal="0" defaultAttributeDrillState="1">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s>
    </pivotField>
    <pivotField axis="axisRow" compact="0" allDrilled="1" outline="0" subtotalTop="0" showAll="0" dataSourceSort="1" defaultSubtotal="0" defaultAttributeDrillState="1">
      <items count="1">
        <item s="1" x="0"/>
      </items>
    </pivotField>
  </pivotFields>
  <rowFields count="10">
    <field x="0"/>
    <field x="1"/>
    <field x="9"/>
    <field x="2"/>
    <field x="3"/>
    <field x="4"/>
    <field x="5"/>
    <field x="7"/>
    <field x="6"/>
    <field x="8"/>
  </rowFields>
  <rowItems count="35">
    <i>
      <x/>
      <x/>
      <x/>
      <x v="27"/>
      <x v="17"/>
      <x v="10"/>
      <x v="4"/>
      <x v="1"/>
      <x v="3"/>
      <x v="8"/>
    </i>
    <i r="1">
      <x v="1"/>
      <x/>
      <x v="18"/>
      <x v="25"/>
      <x v="24"/>
      <x v="10"/>
      <x v="10"/>
      <x v="6"/>
      <x v="8"/>
    </i>
    <i r="1">
      <x v="5"/>
      <x/>
      <x v="15"/>
      <x v="9"/>
      <x v="11"/>
      <x v="16"/>
      <x v="13"/>
      <x v="10"/>
      <x v="14"/>
    </i>
    <i r="3">
      <x v="26"/>
      <x v="2"/>
      <x v="2"/>
      <x v="6"/>
      <x/>
      <x/>
      <x/>
    </i>
    <i r="1">
      <x v="10"/>
      <x/>
      <x v="10"/>
      <x v="6"/>
      <x v="11"/>
      <x v="19"/>
      <x v="4"/>
      <x v="8"/>
      <x v="22"/>
    </i>
    <i r="3">
      <x v="17"/>
      <x v="13"/>
      <x v="14"/>
      <x v="14"/>
      <x v="13"/>
      <x v="12"/>
      <x v="18"/>
    </i>
    <i r="1">
      <x v="11"/>
      <x/>
      <x v="7"/>
      <x v="14"/>
      <x v="23"/>
      <x v="20"/>
      <x v="2"/>
      <x v="6"/>
      <x v="20"/>
    </i>
    <i r="3">
      <x v="8"/>
      <x v="21"/>
      <x v="27"/>
      <x v="22"/>
      <x/>
      <x v="4"/>
      <x v="17"/>
    </i>
    <i>
      <x v="1"/>
      <x/>
      <x/>
      <x v="3"/>
      <x v="19"/>
      <x v="22"/>
      <x v="14"/>
      <x v="16"/>
      <x v="18"/>
      <x v="24"/>
    </i>
    <i r="1">
      <x v="1"/>
      <x/>
      <x/>
      <x v="3"/>
      <x/>
      <x v="1"/>
      <x/>
      <x/>
      <x/>
    </i>
    <i r="3">
      <x v="19"/>
      <x v="27"/>
      <x v="18"/>
      <x v="1"/>
      <x v="8"/>
      <x v="1"/>
      <x v="1"/>
    </i>
    <i r="3">
      <x v="21"/>
      <x v="23"/>
      <x v="15"/>
      <x/>
      <x v="2"/>
      <x v="4"/>
      <x v="12"/>
    </i>
    <i r="1">
      <x v="2"/>
      <x/>
      <x v="26"/>
      <x v="1"/>
      <x v="1"/>
      <x v="7"/>
      <x v="2"/>
      <x v="10"/>
      <x v="29"/>
    </i>
    <i r="1">
      <x v="3"/>
      <x/>
      <x v="23"/>
      <x v="4"/>
      <x v="19"/>
      <x v="23"/>
      <x v="3"/>
      <x v="7"/>
      <x v="21"/>
    </i>
    <i r="1">
      <x v="6"/>
      <x/>
      <x v="14"/>
      <x/>
      <x v="2"/>
      <x v="9"/>
      <x v="6"/>
      <x v="5"/>
      <x v="9"/>
    </i>
    <i r="3">
      <x v="22"/>
      <x v="10"/>
      <x v="9"/>
      <x v="13"/>
      <x v="20"/>
      <x v="21"/>
      <x v="10"/>
    </i>
    <i r="1">
      <x v="10"/>
      <x/>
      <x v="1"/>
      <x v="22"/>
      <x v="19"/>
      <x v="5"/>
      <x v="15"/>
      <x v="11"/>
      <x v="4"/>
    </i>
    <i r="3">
      <x v="13"/>
      <x v="29"/>
      <x v="26"/>
      <x v="12"/>
      <x v="6"/>
      <x v="1"/>
      <x v="2"/>
    </i>
    <i>
      <x v="2"/>
      <x v="3"/>
      <x/>
      <x v="12"/>
      <x v="28"/>
      <x v="28"/>
      <x v="24"/>
      <x v="11"/>
      <x v="15"/>
      <x v="27"/>
    </i>
    <i r="1">
      <x v="9"/>
      <x/>
      <x v="4"/>
      <x v="11"/>
      <x v="20"/>
      <x v="21"/>
      <x v="20"/>
      <x v="22"/>
      <x v="25"/>
    </i>
    <i>
      <x v="3"/>
      <x v="1"/>
      <x/>
      <x v="24"/>
      <x v="24"/>
      <x v="16"/>
      <x v="2"/>
      <x v="7"/>
      <x v="9"/>
      <x v="19"/>
    </i>
    <i r="1">
      <x v="3"/>
      <x/>
      <x v="16"/>
      <x v="6"/>
      <x v="4"/>
      <x v="5"/>
      <x v="12"/>
      <x v="16"/>
      <x v="29"/>
    </i>
    <i r="1">
      <x v="4"/>
      <x/>
      <x v="5"/>
      <x v="20"/>
      <x v="21"/>
      <x v="11"/>
      <x v="18"/>
      <x v="17"/>
      <x v="15"/>
    </i>
    <i>
      <x v="4"/>
      <x v="3"/>
      <x/>
      <x v="13"/>
      <x v="15"/>
      <x v="6"/>
      <x v="3"/>
      <x v="19"/>
      <x v="20"/>
      <x v="7"/>
    </i>
    <i r="1">
      <x v="7"/>
      <x/>
      <x v="25"/>
      <x v="5"/>
      <x v="8"/>
      <x v="17"/>
      <x v="1"/>
      <x v="2"/>
      <x v="3"/>
    </i>
    <i r="1">
      <x v="8"/>
      <x/>
      <x v="11"/>
      <x v="15"/>
      <x v="13"/>
      <x v="10"/>
      <x/>
      <x v="2"/>
      <x v="6"/>
    </i>
    <i r="1">
      <x v="9"/>
      <x/>
      <x v="7"/>
      <x v="5"/>
      <x v="5"/>
      <x v="15"/>
      <x v="8"/>
      <x v="7"/>
      <x v="13"/>
    </i>
    <i r="1">
      <x v="11"/>
      <x/>
      <x v="2"/>
      <x v="26"/>
      <x v="30"/>
      <x v="26"/>
      <x v="17"/>
      <x v="19"/>
      <x v="23"/>
    </i>
    <i>
      <x v="5"/>
      <x v="1"/>
      <x/>
      <x v="14"/>
      <x v="12"/>
      <x v="17"/>
      <x v="18"/>
      <x v="4"/>
      <x v="10"/>
      <x v="28"/>
    </i>
    <i r="1">
      <x v="3"/>
      <x/>
      <x v="9"/>
      <x v="16"/>
      <x v="12"/>
      <x v="8"/>
      <x v="14"/>
      <x v="15"/>
      <x v="11"/>
    </i>
    <i r="3">
      <x v="27"/>
      <x v="28"/>
      <x v="29"/>
      <x v="25"/>
      <x v="2"/>
      <x v="5"/>
      <x v="16"/>
    </i>
    <i>
      <x v="6"/>
      <x v="1"/>
      <x/>
      <x v="20"/>
      <x v="18"/>
      <x v="25"/>
      <x v="16"/>
      <x v="5"/>
      <x v="14"/>
      <x v="29"/>
    </i>
    <i r="1">
      <x v="2"/>
      <x/>
      <x v="6"/>
      <x v="8"/>
      <x v="7"/>
      <x v="12"/>
      <x v="8"/>
      <x v="4"/>
      <x v="5"/>
    </i>
    <i r="1">
      <x v="9"/>
      <x/>
      <x v="21"/>
      <x v="7"/>
      <x v="3"/>
      <x v="3"/>
      <x v="9"/>
      <x v="13"/>
      <x v="26"/>
    </i>
    <i t="grand">
      <x/>
    </i>
  </rowItems>
  <formats count="183">
    <format dxfId="189">
      <pivotArea field="0" type="button" dataOnly="0" labelOnly="1" outline="0" axis="axisRow" fieldPosition="0"/>
    </format>
    <format dxfId="188">
      <pivotArea field="1" type="button" dataOnly="0" labelOnly="1" outline="0" axis="axisRow" fieldPosition="1"/>
    </format>
    <format dxfId="187">
      <pivotArea field="2" type="button" dataOnly="0" labelOnly="1" outline="0" axis="axisRow" fieldPosition="3"/>
    </format>
    <format dxfId="186">
      <pivotArea field="3" type="button" dataOnly="0" labelOnly="1" outline="0" axis="axisRow" fieldPosition="4"/>
    </format>
    <format dxfId="185">
      <pivotArea field="4" type="button" dataOnly="0" labelOnly="1" outline="0" axis="axisRow" fieldPosition="5"/>
    </format>
    <format dxfId="184">
      <pivotArea field="5" type="button" dataOnly="0" labelOnly="1" outline="0" axis="axisRow" fieldPosition="6"/>
    </format>
    <format dxfId="183">
      <pivotArea field="7" type="button" dataOnly="0" labelOnly="1" outline="0" axis="axisRow" fieldPosition="7"/>
    </format>
    <format dxfId="182">
      <pivotArea field="6" type="button" dataOnly="0" labelOnly="1" outline="0" axis="axisRow" fieldPosition="8"/>
    </format>
    <format dxfId="181">
      <pivotArea field="8" type="button" dataOnly="0" labelOnly="1" outline="0" axis="axisRow" fieldPosition="9"/>
    </format>
    <format dxfId="180">
      <pivotArea dataOnly="0" labelOnly="1" outline="0" fieldPosition="0">
        <references count="9">
          <reference field="0" count="1" selected="0">
            <x v="0"/>
          </reference>
          <reference field="1" count="1" selected="0">
            <x v="0"/>
          </reference>
          <reference field="2" count="1" selected="0">
            <x v="9"/>
          </reference>
          <reference field="3" count="1" selected="0">
            <x v="11"/>
          </reference>
          <reference field="4" count="1" selected="0">
            <x v="78"/>
          </reference>
          <reference field="5" count="1" selected="0">
            <x v="47"/>
          </reference>
          <reference field="6" count="1" selected="0">
            <x v="40"/>
          </reference>
          <reference field="7" count="1" selected="0">
            <x v="51"/>
          </reference>
          <reference field="8" count="1">
            <x v="87"/>
          </reference>
        </references>
      </pivotArea>
    </format>
    <format dxfId="179">
      <pivotArea dataOnly="0" labelOnly="1" outline="0" fieldPosition="0">
        <references count="9">
          <reference field="0" count="1" selected="0">
            <x v="0"/>
          </reference>
          <reference field="1" count="1" selected="0">
            <x v="0"/>
          </reference>
          <reference field="2" count="1" selected="0">
            <x v="88"/>
          </reference>
          <reference field="3" count="1" selected="0">
            <x v="44"/>
          </reference>
          <reference field="4" count="1" selected="0">
            <x v="21"/>
          </reference>
          <reference field="5" count="1" selected="0">
            <x v="41"/>
          </reference>
          <reference field="6" count="1" selected="0">
            <x v="11"/>
          </reference>
          <reference field="7" count="1" selected="0">
            <x v="24"/>
          </reference>
          <reference field="8" count="1">
            <x v="97"/>
          </reference>
        </references>
      </pivotArea>
    </format>
    <format dxfId="178">
      <pivotArea dataOnly="0" labelOnly="1" outline="0" fieldPosition="0">
        <references count="9">
          <reference field="0" count="1" selected="0">
            <x v="0"/>
          </reference>
          <reference field="1" count="1" selected="0">
            <x v="0"/>
          </reference>
          <reference field="2" count="1" selected="0">
            <x v="99"/>
          </reference>
          <reference field="3" count="1" selected="0">
            <x v="0"/>
          </reference>
          <reference field="4" count="1" selected="0">
            <x v="57"/>
          </reference>
          <reference field="5" count="1" selected="0">
            <x v="27"/>
          </reference>
          <reference field="6" count="1" selected="0">
            <x v="8"/>
          </reference>
          <reference field="7" count="1" selected="0">
            <x v="13"/>
          </reference>
          <reference field="8" count="1">
            <x v="36"/>
          </reference>
        </references>
      </pivotArea>
    </format>
    <format dxfId="177">
      <pivotArea dataOnly="0" labelOnly="1" outline="0" fieldPosition="0">
        <references count="9">
          <reference field="0" count="1" selected="0">
            <x v="0"/>
          </reference>
          <reference field="1" count="1" selected="0">
            <x v="0"/>
          </reference>
          <reference field="2" count="1" selected="0">
            <x v="27"/>
          </reference>
          <reference field="3" count="1" selected="0">
            <x v="17"/>
          </reference>
          <reference field="4" count="1" selected="0">
            <x v="10"/>
          </reference>
          <reference field="5" count="1" selected="0">
            <x v="4"/>
          </reference>
          <reference field="6" count="1" selected="0">
            <x v="3"/>
          </reference>
          <reference field="7" count="1" selected="0">
            <x v="1"/>
          </reference>
          <reference field="8" count="1">
            <x v="8"/>
          </reference>
        </references>
      </pivotArea>
    </format>
    <format dxfId="176">
      <pivotArea dataOnly="0" labelOnly="1" outline="0" fieldPosition="0">
        <references count="9">
          <reference field="0" count="1" selected="0">
            <x v="0"/>
          </reference>
          <reference field="1" count="1" selected="0">
            <x v="1"/>
          </reference>
          <reference field="2" count="1" selected="0">
            <x v="28"/>
          </reference>
          <reference field="3" count="1" selected="0">
            <x v="70"/>
          </reference>
          <reference field="4" count="1" selected="0">
            <x v="46"/>
          </reference>
          <reference field="5" count="1" selected="0">
            <x v="8"/>
          </reference>
          <reference field="6" count="1" selected="0">
            <x v="24"/>
          </reference>
          <reference field="7" count="1" selected="0">
            <x v="9"/>
          </reference>
          <reference field="8" count="1">
            <x v="86"/>
          </reference>
        </references>
      </pivotArea>
    </format>
    <format dxfId="175">
      <pivotArea dataOnly="0" labelOnly="1" outline="0" fieldPosition="0">
        <references count="9">
          <reference field="0" count="1" selected="0">
            <x v="0"/>
          </reference>
          <reference field="1" count="1" selected="0">
            <x v="1"/>
          </reference>
          <reference field="2" count="1" selected="0">
            <x v="3"/>
          </reference>
          <reference field="3" count="1" selected="0">
            <x v="32"/>
          </reference>
          <reference field="4" count="1" selected="0">
            <x v="62"/>
          </reference>
          <reference field="5" count="1" selected="0">
            <x v="3"/>
          </reference>
          <reference field="6" count="1" selected="0">
            <x v="45"/>
          </reference>
          <reference field="7" count="1" selected="0">
            <x v="59"/>
          </reference>
          <reference field="8" count="1">
            <x v="77"/>
          </reference>
        </references>
      </pivotArea>
    </format>
    <format dxfId="174">
      <pivotArea dataOnly="0" labelOnly="1" outline="0" fieldPosition="0">
        <references count="9">
          <reference field="0" count="1" selected="0">
            <x v="0"/>
          </reference>
          <reference field="1" count="1" selected="0">
            <x v="1"/>
          </reference>
          <reference field="2" count="1" selected="0">
            <x v="67"/>
          </reference>
          <reference field="3" count="1" selected="0">
            <x v="9"/>
          </reference>
          <reference field="4" count="1" selected="0">
            <x v="81"/>
          </reference>
          <reference field="5" count="1" selected="0">
            <x v="22"/>
          </reference>
          <reference field="6" count="1" selected="0">
            <x v="8"/>
          </reference>
          <reference field="7" count="1" selected="0">
            <x v="22"/>
          </reference>
          <reference field="8" count="1">
            <x v="91"/>
          </reference>
        </references>
      </pivotArea>
    </format>
    <format dxfId="173">
      <pivotArea dataOnly="0" labelOnly="1" outline="0" fieldPosition="0">
        <references count="9">
          <reference field="0" count="1" selected="0">
            <x v="0"/>
          </reference>
          <reference field="1" count="1" selected="0">
            <x v="1"/>
          </reference>
          <reference field="2" count="1" selected="0">
            <x v="73"/>
          </reference>
          <reference field="3" count="1" selected="0">
            <x v="68"/>
          </reference>
          <reference field="4" count="1" selected="0">
            <x v="95"/>
          </reference>
          <reference field="5" count="1" selected="0">
            <x v="58"/>
          </reference>
          <reference field="6" count="1" selected="0">
            <x v="36"/>
          </reference>
          <reference field="7" count="1" selected="0">
            <x v="50"/>
          </reference>
          <reference field="8" count="1">
            <x v="76"/>
          </reference>
        </references>
      </pivotArea>
    </format>
    <format dxfId="172">
      <pivotArea dataOnly="0" labelOnly="1" outline="0" fieldPosition="0">
        <references count="9">
          <reference field="0" count="1" selected="0">
            <x v="0"/>
          </reference>
          <reference field="1" count="1" selected="0">
            <x v="1"/>
          </reference>
          <reference field="2" count="1" selected="0">
            <x v="10"/>
          </reference>
          <reference field="3" count="1" selected="0">
            <x v="51"/>
          </reference>
          <reference field="4" count="1" selected="0">
            <x v="55"/>
          </reference>
          <reference field="5" count="1" selected="0">
            <x v="0"/>
          </reference>
          <reference field="6" count="1" selected="0">
            <x v="4"/>
          </reference>
          <reference field="7" count="1" selected="0">
            <x v="1"/>
          </reference>
          <reference field="8" count="1">
            <x v="13"/>
          </reference>
        </references>
      </pivotArea>
    </format>
    <format dxfId="171">
      <pivotArea dataOnly="0" labelOnly="1" outline="0" fieldPosition="0">
        <references count="9">
          <reference field="0" count="1" selected="0">
            <x v="0"/>
          </reference>
          <reference field="1" count="1" selected="0">
            <x v="1"/>
          </reference>
          <reference field="2" count="1" selected="0">
            <x v="81"/>
          </reference>
          <reference field="3" count="1" selected="0">
            <x v="9"/>
          </reference>
          <reference field="4" count="1" selected="0">
            <x v="4"/>
          </reference>
          <reference field="5" count="1" selected="0">
            <x v="2"/>
          </reference>
          <reference field="6" count="1" selected="0">
            <x v="23"/>
          </reference>
          <reference field="7" count="1" selected="0">
            <x v="48"/>
          </reference>
          <reference field="8" count="1">
            <x v="54"/>
          </reference>
        </references>
      </pivotArea>
    </format>
    <format dxfId="170">
      <pivotArea dataOnly="0" labelOnly="1" outline="0" fieldPosition="0">
        <references count="9">
          <reference field="0" count="1" selected="0">
            <x v="0"/>
          </reference>
          <reference field="1" count="1" selected="0">
            <x v="1"/>
          </reference>
          <reference field="2" count="1" selected="0">
            <x v="84"/>
          </reference>
          <reference field="3" count="1" selected="0">
            <x v="57"/>
          </reference>
          <reference field="4" count="1" selected="0">
            <x v="68"/>
          </reference>
          <reference field="5" count="1" selected="0">
            <x v="30"/>
          </reference>
          <reference field="6" count="1" selected="0">
            <x v="24"/>
          </reference>
          <reference field="7" count="1" selected="0">
            <x v="8"/>
          </reference>
          <reference field="8" count="1">
            <x v="88"/>
          </reference>
        </references>
      </pivotArea>
    </format>
    <format dxfId="169">
      <pivotArea dataOnly="0" labelOnly="1" outline="0" fieldPosition="0">
        <references count="9">
          <reference field="0" count="1" selected="0">
            <x v="0"/>
          </reference>
          <reference field="1" count="1" selected="0">
            <x v="1"/>
          </reference>
          <reference field="2" count="1" selected="0">
            <x v="93"/>
          </reference>
          <reference field="3" count="1" selected="0">
            <x v="55"/>
          </reference>
          <reference field="4" count="1" selected="0">
            <x v="33"/>
          </reference>
          <reference field="5" count="1" selected="0">
            <x v="29"/>
          </reference>
          <reference field="6" count="1" selected="0">
            <x v="2"/>
          </reference>
          <reference field="7" count="1" selected="0">
            <x v="1"/>
          </reference>
          <reference field="8" count="1">
            <x v="3"/>
          </reference>
        </references>
      </pivotArea>
    </format>
    <format dxfId="168">
      <pivotArea dataOnly="0" labelOnly="1" outline="0" fieldPosition="0">
        <references count="9">
          <reference field="0" count="1" selected="0">
            <x v="0"/>
          </reference>
          <reference field="1" count="1" selected="0">
            <x v="1"/>
          </reference>
          <reference field="2" count="1" selected="0">
            <x v="18"/>
          </reference>
          <reference field="3" count="1" selected="0">
            <x v="25"/>
          </reference>
          <reference field="4" count="1" selected="0">
            <x v="24"/>
          </reference>
          <reference field="5" count="1" selected="0">
            <x v="10"/>
          </reference>
          <reference field="6" count="1" selected="0">
            <x v="6"/>
          </reference>
          <reference field="7" count="1" selected="0">
            <x v="10"/>
          </reference>
          <reference field="8" count="1">
            <x v="8"/>
          </reference>
        </references>
      </pivotArea>
    </format>
    <format dxfId="167">
      <pivotArea dataOnly="0" labelOnly="1" outline="0" fieldPosition="0">
        <references count="9">
          <reference field="0" count="1" selected="0">
            <x v="0"/>
          </reference>
          <reference field="1" count="1" selected="0">
            <x v="1"/>
          </reference>
          <reference field="2" count="1" selected="0">
            <x v="24"/>
          </reference>
          <reference field="3" count="1" selected="0">
            <x v="5"/>
          </reference>
          <reference field="4" count="1" selected="0">
            <x v="75"/>
          </reference>
          <reference field="5" count="1" selected="0">
            <x v="48"/>
          </reference>
          <reference field="6" count="1" selected="0">
            <x v="16"/>
          </reference>
          <reference field="7" count="1" selected="0">
            <x v="53"/>
          </reference>
          <reference field="8" count="1">
            <x v="74"/>
          </reference>
        </references>
      </pivotArea>
    </format>
    <format dxfId="166">
      <pivotArea dataOnly="0" labelOnly="1" outline="0" fieldPosition="0">
        <references count="9">
          <reference field="0" count="1" selected="0">
            <x v="0"/>
          </reference>
          <reference field="1" count="1" selected="0">
            <x v="1"/>
          </reference>
          <reference field="2" count="1" selected="0">
            <x v="50"/>
          </reference>
          <reference field="3" count="1" selected="0">
            <x v="33"/>
          </reference>
          <reference field="4" count="1" selected="0">
            <x v="53"/>
          </reference>
          <reference field="5" count="1" selected="0">
            <x v="39"/>
          </reference>
          <reference field="6" count="1" selected="0">
            <x v="3"/>
          </reference>
          <reference field="7" count="1" selected="0">
            <x v="29"/>
          </reference>
          <reference field="8" count="1">
            <x v="30"/>
          </reference>
        </references>
      </pivotArea>
    </format>
    <format dxfId="165">
      <pivotArea dataOnly="0" labelOnly="1" outline="0" fieldPosition="0">
        <references count="9">
          <reference field="0" count="1" selected="0">
            <x v="0"/>
          </reference>
          <reference field="1" count="1" selected="0">
            <x v="2"/>
          </reference>
          <reference field="2" count="1" selected="0">
            <x v="64"/>
          </reference>
          <reference field="3" count="1" selected="0">
            <x v="30"/>
          </reference>
          <reference field="4" count="1" selected="0">
            <x v="65"/>
          </reference>
          <reference field="5" count="1" selected="0">
            <x v="34"/>
          </reference>
          <reference field="6" count="1" selected="0">
            <x v="5"/>
          </reference>
          <reference field="7" count="1" selected="0">
            <x v="2"/>
          </reference>
          <reference field="8" count="1">
            <x v="16"/>
          </reference>
        </references>
      </pivotArea>
    </format>
    <format dxfId="164">
      <pivotArea dataOnly="0" labelOnly="1" outline="0" fieldPosition="0">
        <references count="9">
          <reference field="0" count="1" selected="0">
            <x v="0"/>
          </reference>
          <reference field="1" count="1" selected="0">
            <x v="3"/>
          </reference>
          <reference field="2" count="1" selected="0">
            <x v="59"/>
          </reference>
          <reference field="3" count="1" selected="0">
            <x v="1"/>
          </reference>
          <reference field="4" count="1" selected="0">
            <x v="93"/>
          </reference>
          <reference field="5" count="1" selected="0">
            <x v="61"/>
          </reference>
          <reference field="6" count="1" selected="0">
            <x v="1"/>
          </reference>
          <reference field="7" count="1" selected="0">
            <x v="5"/>
          </reference>
          <reference field="8" count="1">
            <x v="53"/>
          </reference>
        </references>
      </pivotArea>
    </format>
    <format dxfId="163">
      <pivotArea dataOnly="0" labelOnly="1" outline="0" fieldPosition="0">
        <references count="9">
          <reference field="0" count="1" selected="0">
            <x v="0"/>
          </reference>
          <reference field="1" count="1" selected="0">
            <x v="3"/>
          </reference>
          <reference field="2" count="1" selected="0">
            <x v="60"/>
          </reference>
          <reference field="3" count="1" selected="0">
            <x v="53"/>
          </reference>
          <reference field="4" count="1" selected="0">
            <x v="64"/>
          </reference>
          <reference field="5" count="1" selected="0">
            <x v="32"/>
          </reference>
          <reference field="6" count="1" selected="0">
            <x v="25"/>
          </reference>
          <reference field="7" count="1" selected="0">
            <x v="37"/>
          </reference>
          <reference field="8" count="1">
            <x v="99"/>
          </reference>
        </references>
      </pivotArea>
    </format>
    <format dxfId="162">
      <pivotArea dataOnly="0" labelOnly="1" outline="0" fieldPosition="0">
        <references count="9">
          <reference field="0" count="1" selected="0">
            <x v="0"/>
          </reference>
          <reference field="1" count="1" selected="0">
            <x v="3"/>
          </reference>
          <reference field="2" count="1" selected="0">
            <x v="94"/>
          </reference>
          <reference field="3" count="1" selected="0">
            <x v="9"/>
          </reference>
          <reference field="4" count="1" selected="0">
            <x v="64"/>
          </reference>
          <reference field="5" count="1" selected="0">
            <x v="1"/>
          </reference>
          <reference field="6" count="1" selected="0">
            <x v="39"/>
          </reference>
          <reference field="7" count="1" selected="0">
            <x v="47"/>
          </reference>
          <reference field="8" count="1">
            <x v="92"/>
          </reference>
        </references>
      </pivotArea>
    </format>
    <format dxfId="161">
      <pivotArea dataOnly="0" labelOnly="1" outline="0" fieldPosition="0">
        <references count="9">
          <reference field="0" count="1" selected="0">
            <x v="0"/>
          </reference>
          <reference field="1" count="1" selected="0">
            <x v="4"/>
          </reference>
          <reference field="2" count="1" selected="0">
            <x v="100"/>
          </reference>
          <reference field="3" count="1" selected="0">
            <x v="31"/>
          </reference>
          <reference field="4" count="1" selected="0">
            <x v="70"/>
          </reference>
          <reference field="5" count="1" selected="0">
            <x v="14"/>
          </reference>
          <reference field="6" count="1" selected="0">
            <x v="30"/>
          </reference>
          <reference field="7" count="1" selected="0">
            <x v="25"/>
          </reference>
          <reference field="8" count="1">
            <x v="20"/>
          </reference>
        </references>
      </pivotArea>
    </format>
    <format dxfId="160">
      <pivotArea dataOnly="0" labelOnly="1" outline="0" fieldPosition="0">
        <references count="9">
          <reference field="0" count="1" selected="0">
            <x v="0"/>
          </reference>
          <reference field="1" count="1" selected="0">
            <x v="5"/>
          </reference>
          <reference field="2" count="1" selected="0">
            <x v="15"/>
          </reference>
          <reference field="3" count="1" selected="0">
            <x v="9"/>
          </reference>
          <reference field="4" count="1" selected="0">
            <x v="11"/>
          </reference>
          <reference field="5" count="1" selected="0">
            <x v="16"/>
          </reference>
          <reference field="6" count="1" selected="0">
            <x v="10"/>
          </reference>
          <reference field="7" count="1" selected="0">
            <x v="13"/>
          </reference>
          <reference field="8" count="1">
            <x v="14"/>
          </reference>
        </references>
      </pivotArea>
    </format>
    <format dxfId="159">
      <pivotArea dataOnly="0" labelOnly="1" outline="0" fieldPosition="0">
        <references count="9">
          <reference field="0" count="1" selected="0">
            <x v="0"/>
          </reference>
          <reference field="1" count="1" selected="0">
            <x v="5"/>
          </reference>
          <reference field="2" count="1" selected="0">
            <x v="101"/>
          </reference>
          <reference field="3" count="1" selected="0">
            <x v="74"/>
          </reference>
          <reference field="4" count="1" selected="0">
            <x v="82"/>
          </reference>
          <reference field="5" count="1" selected="0">
            <x v="5"/>
          </reference>
          <reference field="6" count="1" selected="0">
            <x v="41"/>
          </reference>
          <reference field="7" count="1" selected="0">
            <x v="32"/>
          </reference>
          <reference field="8" count="1">
            <x v="68"/>
          </reference>
        </references>
      </pivotArea>
    </format>
    <format dxfId="158">
      <pivotArea dataOnly="0" labelOnly="1" outline="0" fieldPosition="0">
        <references count="9">
          <reference field="0" count="1" selected="0">
            <x v="0"/>
          </reference>
          <reference field="1" count="1" selected="0">
            <x v="5"/>
          </reference>
          <reference field="2" count="1" selected="0">
            <x v="26"/>
          </reference>
          <reference field="3" count="1" selected="0">
            <x v="2"/>
          </reference>
          <reference field="4" count="1" selected="0">
            <x v="2"/>
          </reference>
          <reference field="5" count="1" selected="0">
            <x v="6"/>
          </reference>
          <reference field="6" count="1" selected="0">
            <x v="0"/>
          </reference>
          <reference field="7" count="1" selected="0">
            <x v="0"/>
          </reference>
          <reference field="8" count="1">
            <x v="0"/>
          </reference>
        </references>
      </pivotArea>
    </format>
    <format dxfId="157">
      <pivotArea dataOnly="0" labelOnly="1" outline="0" fieldPosition="0">
        <references count="9">
          <reference field="0" count="1" selected="0">
            <x v="0"/>
          </reference>
          <reference field="1" count="1" selected="0">
            <x v="6"/>
          </reference>
          <reference field="2" count="1" selected="0">
            <x v="66"/>
          </reference>
          <reference field="3" count="1" selected="0">
            <x v="76"/>
          </reference>
          <reference field="4" count="1" selected="0">
            <x v="21"/>
          </reference>
          <reference field="5" count="1" selected="0">
            <x v="3"/>
          </reference>
          <reference field="6" count="1" selected="0">
            <x v="8"/>
          </reference>
          <reference field="7" count="1" selected="0">
            <x v="2"/>
          </reference>
          <reference field="8" count="1">
            <x v="95"/>
          </reference>
        </references>
      </pivotArea>
    </format>
    <format dxfId="156">
      <pivotArea dataOnly="0" labelOnly="1" outline="0" fieldPosition="0">
        <references count="9">
          <reference field="0" count="1" selected="0">
            <x v="0"/>
          </reference>
          <reference field="1" count="1" selected="0">
            <x v="7"/>
          </reference>
          <reference field="2" count="1" selected="0">
            <x v="72"/>
          </reference>
          <reference field="3" count="1" selected="0">
            <x v="10"/>
          </reference>
          <reference field="4" count="1" selected="0">
            <x v="69"/>
          </reference>
          <reference field="5" count="1" selected="0">
            <x v="30"/>
          </reference>
          <reference field="6" count="1" selected="0">
            <x v="30"/>
          </reference>
          <reference field="7" count="1" selected="0">
            <x v="6"/>
          </reference>
          <reference field="8" count="1">
            <x v="100"/>
          </reference>
        </references>
      </pivotArea>
    </format>
    <format dxfId="155">
      <pivotArea dataOnly="0" labelOnly="1" outline="0" fieldPosition="0">
        <references count="9">
          <reference field="0" count="1" selected="0">
            <x v="0"/>
          </reference>
          <reference field="1" count="1" selected="0">
            <x v="7"/>
          </reference>
          <reference field="2" count="1" selected="0">
            <x v="78"/>
          </reference>
          <reference field="3" count="1" selected="0">
            <x v="66"/>
          </reference>
          <reference field="4" count="1" selected="0">
            <x v="77"/>
          </reference>
          <reference field="5" count="1" selected="0">
            <x v="10"/>
          </reference>
          <reference field="6" count="1" selected="0">
            <x v="6"/>
          </reference>
          <reference field="7" count="1" selected="0">
            <x v="23"/>
          </reference>
          <reference field="8" count="1">
            <x v="67"/>
          </reference>
        </references>
      </pivotArea>
    </format>
    <format dxfId="154">
      <pivotArea dataOnly="0" labelOnly="1" outline="0" fieldPosition="0">
        <references count="9">
          <reference field="0" count="1" selected="0">
            <x v="0"/>
          </reference>
          <reference field="1" count="1" selected="0">
            <x v="7"/>
          </reference>
          <reference field="2" count="1" selected="0">
            <x v="46"/>
          </reference>
          <reference field="3" count="1" selected="0">
            <x v="28"/>
          </reference>
          <reference field="4" count="1" selected="0">
            <x v="89"/>
          </reference>
          <reference field="5" count="1" selected="0">
            <x v="36"/>
          </reference>
          <reference field="6" count="1" selected="0">
            <x v="37"/>
          </reference>
          <reference field="7" count="1" selected="0">
            <x v="56"/>
          </reference>
          <reference field="8" count="1">
            <x v="63"/>
          </reference>
        </references>
      </pivotArea>
    </format>
    <format dxfId="153">
      <pivotArea dataOnly="0" labelOnly="1" outline="0" fieldPosition="0">
        <references count="9">
          <reference field="0" count="1" selected="0">
            <x v="0"/>
          </reference>
          <reference field="1" count="1" selected="0">
            <x v="10"/>
          </reference>
          <reference field="2" count="1" selected="0">
            <x v="29"/>
          </reference>
          <reference field="3" count="1" selected="0">
            <x v="49"/>
          </reference>
          <reference field="4" count="1" selected="0">
            <x v="80"/>
          </reference>
          <reference field="5" count="1" selected="0">
            <x v="58"/>
          </reference>
          <reference field="6" count="1" selected="0">
            <x v="12"/>
          </reference>
          <reference field="7" count="1" selected="0">
            <x v="7"/>
          </reference>
          <reference field="8" count="1">
            <x v="106"/>
          </reference>
        </references>
      </pivotArea>
    </format>
    <format dxfId="152">
      <pivotArea dataOnly="0" labelOnly="1" outline="0" fieldPosition="0">
        <references count="9">
          <reference field="0" count="1" selected="0">
            <x v="0"/>
          </reference>
          <reference field="1" count="1" selected="0">
            <x v="10"/>
          </reference>
          <reference field="2" count="1" selected="0">
            <x v="10"/>
          </reference>
          <reference field="3" count="1" selected="0">
            <x v="6"/>
          </reference>
          <reference field="4" count="1" selected="0">
            <x v="11"/>
          </reference>
          <reference field="5" count="1" selected="0">
            <x v="19"/>
          </reference>
          <reference field="6" count="1" selected="0">
            <x v="8"/>
          </reference>
          <reference field="7" count="1" selected="0">
            <x v="4"/>
          </reference>
          <reference field="8" count="1">
            <x v="22"/>
          </reference>
        </references>
      </pivotArea>
    </format>
    <format dxfId="151">
      <pivotArea dataOnly="0" labelOnly="1" outline="0" fieldPosition="0">
        <references count="9">
          <reference field="0" count="1" selected="0">
            <x v="0"/>
          </reference>
          <reference field="1" count="1" selected="0">
            <x v="10"/>
          </reference>
          <reference field="2" count="1" selected="0">
            <x v="17"/>
          </reference>
          <reference field="3" count="1" selected="0">
            <x v="13"/>
          </reference>
          <reference field="4" count="1" selected="0">
            <x v="14"/>
          </reference>
          <reference field="5" count="1" selected="0">
            <x v="14"/>
          </reference>
          <reference field="6" count="1" selected="0">
            <x v="12"/>
          </reference>
          <reference field="7" count="1" selected="0">
            <x v="13"/>
          </reference>
          <reference field="8" count="1">
            <x v="18"/>
          </reference>
        </references>
      </pivotArea>
    </format>
    <format dxfId="150">
      <pivotArea dataOnly="0" labelOnly="1" outline="0" fieldPosition="0">
        <references count="9">
          <reference field="0" count="1" selected="0">
            <x v="0"/>
          </reference>
          <reference field="1" count="1" selected="0">
            <x v="11"/>
          </reference>
          <reference field="2" count="1" selected="0">
            <x v="60"/>
          </reference>
          <reference field="3" count="1" selected="0">
            <x v="16"/>
          </reference>
          <reference field="4" count="1" selected="0">
            <x v="72"/>
          </reference>
          <reference field="5" count="1" selected="0">
            <x v="0"/>
          </reference>
          <reference field="6" count="1" selected="0">
            <x v="3"/>
          </reference>
          <reference field="7" count="1" selected="0">
            <x v="4"/>
          </reference>
          <reference field="8" count="1">
            <x v="56"/>
          </reference>
        </references>
      </pivotArea>
    </format>
    <format dxfId="149">
      <pivotArea dataOnly="0" labelOnly="1" outline="0" fieldPosition="0">
        <references count="9">
          <reference field="0" count="1" selected="0">
            <x v="0"/>
          </reference>
          <reference field="1" count="1" selected="0">
            <x v="11"/>
          </reference>
          <reference field="2" count="1" selected="0">
            <x v="72"/>
          </reference>
          <reference field="3" count="1" selected="0">
            <x v="15"/>
          </reference>
          <reference field="4" count="1" selected="0">
            <x v="73"/>
          </reference>
          <reference field="5" count="1" selected="0">
            <x v="4"/>
          </reference>
          <reference field="6" count="1" selected="0">
            <x v="11"/>
          </reference>
          <reference field="7" count="1" selected="0">
            <x v="37"/>
          </reference>
          <reference field="8" count="1">
            <x v="84"/>
          </reference>
        </references>
      </pivotArea>
    </format>
    <format dxfId="148">
      <pivotArea dataOnly="0" labelOnly="1" outline="0" fieldPosition="0">
        <references count="9">
          <reference field="0" count="1" selected="0">
            <x v="0"/>
          </reference>
          <reference field="1" count="1" selected="0">
            <x v="11"/>
          </reference>
          <reference field="2" count="1" selected="0">
            <x v="73"/>
          </reference>
          <reference field="3" count="1" selected="0">
            <x v="55"/>
          </reference>
          <reference field="4" count="1" selected="0">
            <x v="61"/>
          </reference>
          <reference field="5" count="1" selected="0">
            <x v="0"/>
          </reference>
          <reference field="6" count="1" selected="0">
            <x v="4"/>
          </reference>
          <reference field="7" count="1" selected="0">
            <x v="9"/>
          </reference>
          <reference field="8" count="1">
            <x v="55"/>
          </reference>
        </references>
      </pivotArea>
    </format>
    <format dxfId="147">
      <pivotArea dataOnly="0" labelOnly="1" outline="0" fieldPosition="0">
        <references count="9">
          <reference field="0" count="1" selected="0">
            <x v="0"/>
          </reference>
          <reference field="1" count="1" selected="0">
            <x v="11"/>
          </reference>
          <reference field="2" count="1" selected="0">
            <x v="7"/>
          </reference>
          <reference field="3" count="1" selected="0">
            <x v="14"/>
          </reference>
          <reference field="4" count="1" selected="0">
            <x v="23"/>
          </reference>
          <reference field="5" count="1" selected="0">
            <x v="20"/>
          </reference>
          <reference field="6" count="1" selected="0">
            <x v="6"/>
          </reference>
          <reference field="7" count="1" selected="0">
            <x v="2"/>
          </reference>
          <reference field="8" count="1">
            <x v="20"/>
          </reference>
        </references>
      </pivotArea>
    </format>
    <format dxfId="146">
      <pivotArea dataOnly="0" labelOnly="1" outline="0" fieldPosition="0">
        <references count="9">
          <reference field="0" count="1" selected="0">
            <x v="0"/>
          </reference>
          <reference field="1" count="1" selected="0">
            <x v="11"/>
          </reference>
          <reference field="2" count="1" selected="0">
            <x v="8"/>
          </reference>
          <reference field="3" count="1" selected="0">
            <x v="21"/>
          </reference>
          <reference field="4" count="1" selected="0">
            <x v="27"/>
          </reference>
          <reference field="5" count="1" selected="0">
            <x v="22"/>
          </reference>
          <reference field="6" count="1" selected="0">
            <x v="4"/>
          </reference>
          <reference field="7" count="1" selected="0">
            <x v="0"/>
          </reference>
          <reference field="8" count="1">
            <x v="17"/>
          </reference>
        </references>
      </pivotArea>
    </format>
    <format dxfId="145">
      <pivotArea dataOnly="0" labelOnly="1" outline="0" fieldPosition="0">
        <references count="9">
          <reference field="0" count="1" selected="0">
            <x v="0"/>
          </reference>
          <reference field="1" count="1" selected="0">
            <x v="11"/>
          </reference>
          <reference field="2" count="1" selected="0">
            <x v="37"/>
          </reference>
          <reference field="3" count="1" selected="0">
            <x v="65"/>
          </reference>
          <reference field="4" count="1" selected="0">
            <x v="42"/>
          </reference>
          <reference field="5" count="1" selected="0">
            <x v="5"/>
          </reference>
          <reference field="6" count="1" selected="0">
            <x v="38"/>
          </reference>
          <reference field="7" count="1" selected="0">
            <x v="46"/>
          </reference>
          <reference field="8" count="1">
            <x v="94"/>
          </reference>
        </references>
      </pivotArea>
    </format>
    <format dxfId="144">
      <pivotArea dataOnly="0" labelOnly="1" outline="0" fieldPosition="0">
        <references count="9">
          <reference field="0" count="1" selected="0">
            <x v="0"/>
          </reference>
          <reference field="1" count="1" selected="0">
            <x v="11"/>
          </reference>
          <reference field="2" count="1" selected="0">
            <x v="39"/>
          </reference>
          <reference field="3" count="1" selected="0">
            <x v="8"/>
          </reference>
          <reference field="4" count="1" selected="0">
            <x v="36"/>
          </reference>
          <reference field="5" count="1" selected="0">
            <x v="5"/>
          </reference>
          <reference field="6" count="1" selected="0">
            <x v="10"/>
          </reference>
          <reference field="7" count="1" selected="0">
            <x v="24"/>
          </reference>
          <reference field="8" count="1">
            <x v="47"/>
          </reference>
        </references>
      </pivotArea>
    </format>
    <format dxfId="143">
      <pivotArea dataOnly="0" labelOnly="1" outline="0" fieldPosition="0">
        <references count="9">
          <reference field="0" count="1" selected="0">
            <x v="0"/>
          </reference>
          <reference field="1" count="1" selected="0">
            <x v="11"/>
          </reference>
          <reference field="2" count="1" selected="0">
            <x v="91"/>
          </reference>
          <reference field="3" count="1" selected="0">
            <x v="60"/>
          </reference>
          <reference field="4" count="1" selected="0">
            <x v="12"/>
          </reference>
          <reference field="5" count="1" selected="0">
            <x v="14"/>
          </reference>
          <reference field="6" count="1" selected="0">
            <x v="43"/>
          </reference>
          <reference field="7" count="1" selected="0">
            <x v="52"/>
          </reference>
          <reference field="8" count="1">
            <x v="96"/>
          </reference>
        </references>
      </pivotArea>
    </format>
    <format dxfId="142">
      <pivotArea dataOnly="0" labelOnly="1" outline="0" fieldPosition="0">
        <references count="9">
          <reference field="0" count="1" selected="0">
            <x v="1"/>
          </reference>
          <reference field="1" count="1" selected="0">
            <x v="0"/>
          </reference>
          <reference field="2" count="1" selected="0">
            <x v="28"/>
          </reference>
          <reference field="3" count="1" selected="0">
            <x v="34"/>
          </reference>
          <reference field="4" count="1" selected="0">
            <x v="38"/>
          </reference>
          <reference field="5" count="1" selected="0">
            <x v="10"/>
          </reference>
          <reference field="6" count="1" selected="0">
            <x v="5"/>
          </reference>
          <reference field="7" count="1" selected="0">
            <x v="4"/>
          </reference>
          <reference field="8" count="1">
            <x v="40"/>
          </reference>
        </references>
      </pivotArea>
    </format>
    <format dxfId="141">
      <pivotArea dataOnly="0" labelOnly="1" outline="0" fieldPosition="0">
        <references count="9">
          <reference field="0" count="1" selected="0">
            <x v="1"/>
          </reference>
          <reference field="1" count="1" selected="0">
            <x v="0"/>
          </reference>
          <reference field="2" count="1" selected="0">
            <x v="3"/>
          </reference>
          <reference field="3" count="1" selected="0">
            <x v="19"/>
          </reference>
          <reference field="4" count="1" selected="0">
            <x v="22"/>
          </reference>
          <reference field="5" count="1" selected="0">
            <x v="14"/>
          </reference>
          <reference field="6" count="1" selected="0">
            <x v="18"/>
          </reference>
          <reference field="7" count="1" selected="0">
            <x v="16"/>
          </reference>
          <reference field="8" count="1">
            <x v="24"/>
          </reference>
        </references>
      </pivotArea>
    </format>
    <format dxfId="140">
      <pivotArea dataOnly="0" labelOnly="1" outline="0" fieldPosition="0">
        <references count="9">
          <reference field="0" count="1" selected="0">
            <x v="1"/>
          </reference>
          <reference field="1" count="1" selected="0">
            <x v="0"/>
          </reference>
          <reference field="2" count="1" selected="0">
            <x v="86"/>
          </reference>
          <reference field="3" count="1" selected="0">
            <x v="57"/>
          </reference>
          <reference field="4" count="1" selected="0">
            <x v="6"/>
          </reference>
          <reference field="5" count="1" selected="0">
            <x v="33"/>
          </reference>
          <reference field="6" count="1" selected="0">
            <x v="5"/>
          </reference>
          <reference field="7" count="1" selected="0">
            <x v="2"/>
          </reference>
          <reference field="8" count="1">
            <x v="16"/>
          </reference>
        </references>
      </pivotArea>
    </format>
    <format dxfId="139">
      <pivotArea dataOnly="0" labelOnly="1" outline="0" fieldPosition="0">
        <references count="9">
          <reference field="0" count="1" selected="0">
            <x v="1"/>
          </reference>
          <reference field="1" count="1" selected="0">
            <x v="1"/>
          </reference>
          <reference field="2" count="1" selected="0">
            <x v="0"/>
          </reference>
          <reference field="3" count="1" selected="0">
            <x v="3"/>
          </reference>
          <reference field="4" count="1" selected="0">
            <x v="0"/>
          </reference>
          <reference field="5" count="1" selected="0">
            <x v="1"/>
          </reference>
          <reference field="6" count="1" selected="0">
            <x v="0"/>
          </reference>
          <reference field="7" count="1" selected="0">
            <x v="0"/>
          </reference>
          <reference field="8" count="1">
            <x v="0"/>
          </reference>
        </references>
      </pivotArea>
    </format>
    <format dxfId="138">
      <pivotArea dataOnly="0" labelOnly="1" outline="0" fieldPosition="0">
        <references count="9">
          <reference field="0" count="1" selected="0">
            <x v="1"/>
          </reference>
          <reference field="1" count="1" selected="0">
            <x v="1"/>
          </reference>
          <reference field="2" count="1" selected="0">
            <x v="3"/>
          </reference>
          <reference field="3" count="1" selected="0">
            <x v="73"/>
          </reference>
          <reference field="4" count="1" selected="0">
            <x v="85"/>
          </reference>
          <reference field="5" count="1" selected="0">
            <x v="11"/>
          </reference>
          <reference field="6" count="1" selected="0">
            <x v="5"/>
          </reference>
          <reference field="7" count="1" selected="0">
            <x v="22"/>
          </reference>
          <reference field="8" count="1">
            <x v="71"/>
          </reference>
        </references>
      </pivotArea>
    </format>
    <format dxfId="137">
      <pivotArea dataOnly="0" labelOnly="1" outline="0" fieldPosition="0">
        <references count="9">
          <reference field="0" count="1" selected="0">
            <x v="1"/>
          </reference>
          <reference field="1" count="1" selected="0">
            <x v="1"/>
          </reference>
          <reference field="2" count="1" selected="0">
            <x v="32"/>
          </reference>
          <reference field="3" count="1" selected="0">
            <x v="43"/>
          </reference>
          <reference field="4" count="1" selected="0">
            <x v="46"/>
          </reference>
          <reference field="5" count="1" selected="0">
            <x v="27"/>
          </reference>
          <reference field="6" count="1" selected="0">
            <x v="29"/>
          </reference>
          <reference field="7" count="1" selected="0">
            <x v="33"/>
          </reference>
          <reference field="8" count="1">
            <x v="43"/>
          </reference>
        </references>
      </pivotArea>
    </format>
    <format dxfId="136">
      <pivotArea dataOnly="0" labelOnly="1" outline="0" fieldPosition="0">
        <references count="9">
          <reference field="0" count="1" selected="0">
            <x v="1"/>
          </reference>
          <reference field="1" count="1" selected="0">
            <x v="1"/>
          </reference>
          <reference field="2" count="1" selected="0">
            <x v="9"/>
          </reference>
          <reference field="3" count="1" selected="0">
            <x v="1"/>
          </reference>
          <reference field="4" count="1" selected="0">
            <x v="60"/>
          </reference>
          <reference field="5" count="1" selected="0">
            <x v="29"/>
          </reference>
          <reference field="6" count="1" selected="0">
            <x v="8"/>
          </reference>
          <reference field="7" count="1" selected="0">
            <x v="21"/>
          </reference>
          <reference field="8" count="1">
            <x v="104"/>
          </reference>
        </references>
      </pivotArea>
    </format>
    <format dxfId="135">
      <pivotArea dataOnly="0" labelOnly="1" outline="0" fieldPosition="0">
        <references count="9">
          <reference field="0" count="1" selected="0">
            <x v="1"/>
          </reference>
          <reference field="1" count="1" selected="0">
            <x v="1"/>
          </reference>
          <reference field="2" count="1" selected="0">
            <x v="78"/>
          </reference>
          <reference field="3" count="1" selected="0">
            <x v="55"/>
          </reference>
          <reference field="4" count="1" selected="0">
            <x v="4"/>
          </reference>
          <reference field="5" count="1" selected="0">
            <x v="7"/>
          </reference>
          <reference field="6" count="1" selected="0">
            <x v="5"/>
          </reference>
          <reference field="7" count="1" selected="0">
            <x v="3"/>
          </reference>
          <reference field="8" count="1">
            <x v="13"/>
          </reference>
        </references>
      </pivotArea>
    </format>
    <format dxfId="134">
      <pivotArea dataOnly="0" labelOnly="1" outline="0" fieldPosition="0">
        <references count="9">
          <reference field="0" count="1" selected="0">
            <x v="1"/>
          </reference>
          <reference field="1" count="1" selected="0">
            <x v="1"/>
          </reference>
          <reference field="2" count="1" selected="0">
            <x v="42"/>
          </reference>
          <reference field="3" count="1" selected="0">
            <x v="25"/>
          </reference>
          <reference field="4" count="1" selected="0">
            <x v="22"/>
          </reference>
          <reference field="5" count="1" selected="0">
            <x v="31"/>
          </reference>
          <reference field="6" count="1" selected="0">
            <x v="26"/>
          </reference>
          <reference field="7" count="1" selected="0">
            <x v="30"/>
          </reference>
          <reference field="8" count="1">
            <x v="37"/>
          </reference>
        </references>
      </pivotArea>
    </format>
    <format dxfId="133">
      <pivotArea dataOnly="0" labelOnly="1" outline="0" fieldPosition="0">
        <references count="9">
          <reference field="0" count="1" selected="0">
            <x v="1"/>
          </reference>
          <reference field="1" count="1" selected="0">
            <x v="1"/>
          </reference>
          <reference field="2" count="1" selected="0">
            <x v="48"/>
          </reference>
          <reference field="3" count="1" selected="0">
            <x v="38"/>
          </reference>
          <reference field="4" count="1" selected="0">
            <x v="45"/>
          </reference>
          <reference field="5" count="1" selected="0">
            <x v="32"/>
          </reference>
          <reference field="6" count="1" selected="0">
            <x v="27"/>
          </reference>
          <reference field="7" count="1" selected="0">
            <x v="27"/>
          </reference>
          <reference field="8" count="1">
            <x v="50"/>
          </reference>
        </references>
      </pivotArea>
    </format>
    <format dxfId="132">
      <pivotArea dataOnly="0" labelOnly="1" outline="0" fieldPosition="0">
        <references count="9">
          <reference field="0" count="1" selected="0">
            <x v="1"/>
          </reference>
          <reference field="1" count="1" selected="0">
            <x v="1"/>
          </reference>
          <reference field="2" count="1" selected="0">
            <x v="49"/>
          </reference>
          <reference field="3" count="1" selected="0">
            <x v="44"/>
          </reference>
          <reference field="4" count="1" selected="0">
            <x v="50"/>
          </reference>
          <reference field="5" count="1" selected="0">
            <x v="5"/>
          </reference>
          <reference field="6" count="1" selected="0">
            <x v="3"/>
          </reference>
          <reference field="7" count="1" selected="0">
            <x v="5"/>
          </reference>
          <reference field="8" count="1">
            <x v="35"/>
          </reference>
        </references>
      </pivotArea>
    </format>
    <format dxfId="131">
      <pivotArea dataOnly="0" labelOnly="1" outline="0" fieldPosition="0">
        <references count="9">
          <reference field="0" count="1" selected="0">
            <x v="1"/>
          </reference>
          <reference field="1" count="1" selected="0">
            <x v="1"/>
          </reference>
          <reference field="2" count="1" selected="0">
            <x v="19"/>
          </reference>
          <reference field="3" count="1" selected="0">
            <x v="27"/>
          </reference>
          <reference field="4" count="1" selected="0">
            <x v="18"/>
          </reference>
          <reference field="5" count="1" selected="0">
            <x v="1"/>
          </reference>
          <reference field="6" count="1" selected="0">
            <x v="1"/>
          </reference>
          <reference field="7" count="1" selected="0">
            <x v="8"/>
          </reference>
          <reference field="8" count="1">
            <x v="1"/>
          </reference>
        </references>
      </pivotArea>
    </format>
    <format dxfId="130">
      <pivotArea dataOnly="0" labelOnly="1" outline="0" fieldPosition="0">
        <references count="9">
          <reference field="0" count="1" selected="0">
            <x v="1"/>
          </reference>
          <reference field="1" count="1" selected="0">
            <x v="1"/>
          </reference>
          <reference field="2" count="1" selected="0">
            <x v="21"/>
          </reference>
          <reference field="3" count="1" selected="0">
            <x v="23"/>
          </reference>
          <reference field="4" count="1" selected="0">
            <x v="15"/>
          </reference>
          <reference field="5" count="1" selected="0">
            <x v="0"/>
          </reference>
          <reference field="6" count="1" selected="0">
            <x v="4"/>
          </reference>
          <reference field="7" count="1" selected="0">
            <x v="2"/>
          </reference>
          <reference field="8" count="1">
            <x v="12"/>
          </reference>
        </references>
      </pivotArea>
    </format>
    <format dxfId="129">
      <pivotArea dataOnly="0" labelOnly="1" outline="0" fieldPosition="0">
        <references count="9">
          <reference field="0" count="1" selected="0">
            <x v="1"/>
          </reference>
          <reference field="1" count="1" selected="0">
            <x v="1"/>
          </reference>
          <reference field="2" count="1" selected="0">
            <x v="52"/>
          </reference>
          <reference field="3" count="1" selected="0">
            <x v="30"/>
          </reference>
          <reference field="4" count="1" selected="0">
            <x v="37"/>
          </reference>
          <reference field="5" count="1" selected="0">
            <x v="36"/>
          </reference>
          <reference field="6" count="1" selected="0">
            <x v="3"/>
          </reference>
          <reference field="7" count="1" selected="0">
            <x v="0"/>
          </reference>
          <reference field="8" count="1">
            <x v="39"/>
          </reference>
        </references>
      </pivotArea>
    </format>
    <format dxfId="128">
      <pivotArea dataOnly="0" labelOnly="1" outline="0" fieldPosition="0">
        <references count="9">
          <reference field="0" count="1" selected="0">
            <x v="1"/>
          </reference>
          <reference field="1" count="1" selected="0">
            <x v="1"/>
          </reference>
          <reference field="2" count="1" selected="0">
            <x v="56"/>
          </reference>
          <reference field="3" count="1" selected="0">
            <x v="69"/>
          </reference>
          <reference field="4" count="1" selected="0">
            <x v="76"/>
          </reference>
          <reference field="5" count="1" selected="0">
            <x v="29"/>
          </reference>
          <reference field="6" count="1" selected="0">
            <x v="4"/>
          </reference>
          <reference field="7" count="1" selected="0">
            <x v="3"/>
          </reference>
          <reference field="8" count="1">
            <x v="38"/>
          </reference>
        </references>
      </pivotArea>
    </format>
    <format dxfId="127">
      <pivotArea dataOnly="0" labelOnly="1" outline="0" fieldPosition="0">
        <references count="9">
          <reference field="0" count="1" selected="0">
            <x v="1"/>
          </reference>
          <reference field="1" count="1" selected="0">
            <x v="2"/>
          </reference>
          <reference field="2" count="1" selected="0">
            <x v="36"/>
          </reference>
          <reference field="3" count="1" selected="0">
            <x v="42"/>
          </reference>
          <reference field="4" count="1" selected="0">
            <x v="51"/>
          </reference>
          <reference field="5" count="1" selected="0">
            <x v="34"/>
          </reference>
          <reference field="6" count="1" selected="0">
            <x v="7"/>
          </reference>
          <reference field="7" count="1" selected="0">
            <x v="6"/>
          </reference>
          <reference field="8" count="1">
            <x v="42"/>
          </reference>
        </references>
      </pivotArea>
    </format>
    <format dxfId="126">
      <pivotArea dataOnly="0" labelOnly="1" outline="0" fieldPosition="0">
        <references count="9">
          <reference field="0" count="1" selected="0">
            <x v="1"/>
          </reference>
          <reference field="1" count="1" selected="0">
            <x v="12"/>
          </reference>
          <reference field="2" count="1" selected="0">
            <x v="37"/>
          </reference>
          <reference field="3" count="1" selected="0">
            <x v="26"/>
          </reference>
          <reference field="4" count="1" selected="0">
            <x v="49"/>
          </reference>
          <reference field="5" count="1" selected="0">
            <x v="28"/>
          </reference>
          <reference field="6" count="1" selected="0">
            <x v="9"/>
          </reference>
          <reference field="7" count="1" selected="0">
            <x v="23"/>
          </reference>
          <reference field="8" count="1">
            <x v="45"/>
          </reference>
        </references>
      </pivotArea>
    </format>
    <format dxfId="125">
      <pivotArea dataOnly="0" labelOnly="1" outline="0" fieldPosition="0">
        <references count="9">
          <reference field="0" count="1" selected="0">
            <x v="1"/>
          </reference>
          <reference field="1" count="1" selected="0">
            <x v="3"/>
          </reference>
          <reference field="2" count="1" selected="0">
            <x v="5"/>
          </reference>
          <reference field="3" count="1" selected="0">
            <x v="45"/>
          </reference>
          <reference field="4" count="1" selected="0">
            <x v="19"/>
          </reference>
          <reference field="5" count="1" selected="0">
            <x v="0"/>
          </reference>
          <reference field="6" count="1" selected="0">
            <x v="4"/>
          </reference>
          <reference field="7" count="1" selected="0">
            <x v="6"/>
          </reference>
          <reference field="8" count="1">
            <x v="36"/>
          </reference>
        </references>
      </pivotArea>
    </format>
    <format dxfId="124">
      <pivotArea dataOnly="0" labelOnly="1" outline="0" fieldPosition="0">
        <references count="9">
          <reference field="0" count="1" selected="0">
            <x v="1"/>
          </reference>
          <reference field="1" count="1" selected="0">
            <x v="3"/>
          </reference>
          <reference field="2" count="1" selected="0">
            <x v="9"/>
          </reference>
          <reference field="3" count="1" selected="0">
            <x v="4"/>
          </reference>
          <reference field="4" count="1" selected="0">
            <x v="9"/>
          </reference>
          <reference field="5" count="1" selected="0">
            <x v="19"/>
          </reference>
          <reference field="6" count="1" selected="0">
            <x v="32"/>
          </reference>
          <reference field="7" count="1" selected="0">
            <x v="45"/>
          </reference>
          <reference field="8" count="1">
            <x v="75"/>
          </reference>
        </references>
      </pivotArea>
    </format>
    <format dxfId="123">
      <pivotArea dataOnly="0" labelOnly="1" outline="0" fieldPosition="0">
        <references count="9">
          <reference field="0" count="1" selected="0">
            <x v="1"/>
          </reference>
          <reference field="1" count="1" selected="0">
            <x v="3"/>
          </reference>
          <reference field="2" count="1" selected="0">
            <x v="38"/>
          </reference>
          <reference field="3" count="1" selected="0">
            <x v="11"/>
          </reference>
          <reference field="4" count="1" selected="0">
            <x v="37"/>
          </reference>
          <reference field="5" count="1" selected="0">
            <x v="30"/>
          </reference>
          <reference field="6" count="1" selected="0">
            <x v="4"/>
          </reference>
          <reference field="7" count="1" selected="0">
            <x v="0"/>
          </reference>
          <reference field="8" count="1">
            <x v="17"/>
          </reference>
        </references>
      </pivotArea>
    </format>
    <format dxfId="122">
      <pivotArea dataOnly="0" labelOnly="1" outline="0" fieldPosition="0">
        <references count="9">
          <reference field="0" count="1" selected="0">
            <x v="1"/>
          </reference>
          <reference field="1" count="1" selected="0">
            <x v="3"/>
          </reference>
          <reference field="2" count="1" selected="0">
            <x v="97"/>
          </reference>
          <reference field="3" count="1" selected="0">
            <x v="69"/>
          </reference>
          <reference field="4" count="1" selected="0">
            <x v="11"/>
          </reference>
          <reference field="5" count="1" selected="0">
            <x v="30"/>
          </reference>
          <reference field="6" count="1" selected="0">
            <x v="8"/>
          </reference>
          <reference field="7" count="1" selected="0">
            <x v="40"/>
          </reference>
          <reference field="8" count="1">
            <x v="6"/>
          </reference>
        </references>
      </pivotArea>
    </format>
    <format dxfId="121">
      <pivotArea dataOnly="0" labelOnly="1" outline="0" fieldPosition="0">
        <references count="9">
          <reference field="0" count="1" selected="0">
            <x v="1"/>
          </reference>
          <reference field="1" count="1" selected="0">
            <x v="3"/>
          </reference>
          <reference field="2" count="1" selected="0">
            <x v="23"/>
          </reference>
          <reference field="3" count="1" selected="0">
            <x v="4"/>
          </reference>
          <reference field="4" count="1" selected="0">
            <x v="19"/>
          </reference>
          <reference field="5" count="1" selected="0">
            <x v="23"/>
          </reference>
          <reference field="6" count="1" selected="0">
            <x v="7"/>
          </reference>
          <reference field="7" count="1" selected="0">
            <x v="3"/>
          </reference>
          <reference field="8" count="1">
            <x v="21"/>
          </reference>
        </references>
      </pivotArea>
    </format>
    <format dxfId="120">
      <pivotArea dataOnly="0" labelOnly="1" outline="0" fieldPosition="0">
        <references count="9">
          <reference field="0" count="1" selected="0">
            <x v="1"/>
          </reference>
          <reference field="1" count="1" selected="0">
            <x v="3"/>
          </reference>
          <reference field="2" count="1" selected="0">
            <x v="27"/>
          </reference>
          <reference field="3" count="1" selected="0">
            <x v="50"/>
          </reference>
          <reference field="4" count="1" selected="0">
            <x v="0"/>
          </reference>
          <reference field="5" count="1" selected="0">
            <x v="5"/>
          </reference>
          <reference field="6" count="1" selected="0">
            <x v="2"/>
          </reference>
          <reference field="7" count="1" selected="0">
            <x v="21"/>
          </reference>
          <reference field="8" count="1">
            <x v="4"/>
          </reference>
        </references>
      </pivotArea>
    </format>
    <format dxfId="119">
      <pivotArea dataOnly="0" labelOnly="1" outline="0" fieldPosition="0">
        <references count="9">
          <reference field="0" count="1" selected="0">
            <x v="1"/>
          </reference>
          <reference field="1" count="1" selected="0">
            <x v="5"/>
          </reference>
          <reference field="2" count="1" selected="0">
            <x v="65"/>
          </reference>
          <reference field="3" count="1" selected="0">
            <x v="59"/>
          </reference>
          <reference field="4" count="1" selected="0">
            <x v="35"/>
          </reference>
          <reference field="5" count="1" selected="0">
            <x v="0"/>
          </reference>
          <reference field="6" count="1" selected="0">
            <x v="30"/>
          </reference>
          <reference field="7" count="1" selected="0">
            <x v="36"/>
          </reference>
          <reference field="8" count="1">
            <x v="17"/>
          </reference>
        </references>
      </pivotArea>
    </format>
    <format dxfId="118">
      <pivotArea dataOnly="0" labelOnly="1" outline="0" fieldPosition="0">
        <references count="9">
          <reference field="0" count="1" selected="0">
            <x v="1"/>
          </reference>
          <reference field="1" count="1" selected="0">
            <x v="5"/>
          </reference>
          <reference field="2" count="1" selected="0">
            <x v="34"/>
          </reference>
          <reference field="3" count="1" selected="0">
            <x v="1"/>
          </reference>
          <reference field="4" count="1" selected="0">
            <x v="43"/>
          </reference>
          <reference field="5" count="1" selected="0">
            <x v="37"/>
          </reference>
          <reference field="6" count="1" selected="0">
            <x v="4"/>
          </reference>
          <reference field="7" count="1" selected="0">
            <x v="4"/>
          </reference>
          <reference field="8" count="1">
            <x v="8"/>
          </reference>
        </references>
      </pivotArea>
    </format>
    <format dxfId="117">
      <pivotArea dataOnly="0" labelOnly="1" outline="0" fieldPosition="0">
        <references count="9">
          <reference field="0" count="1" selected="0">
            <x v="1"/>
          </reference>
          <reference field="1" count="1" selected="0">
            <x v="5"/>
          </reference>
          <reference field="2" count="1" selected="0">
            <x v="69"/>
          </reference>
          <reference field="3" count="1" selected="0">
            <x v="10"/>
          </reference>
          <reference field="4" count="1" selected="0">
            <x v="67"/>
          </reference>
          <reference field="5" count="1" selected="0">
            <x v="3"/>
          </reference>
          <reference field="6" count="1" selected="0">
            <x v="19"/>
          </reference>
          <reference field="7" count="1" selected="0">
            <x v="50"/>
          </reference>
          <reference field="8" count="1">
            <x v="108"/>
          </reference>
        </references>
      </pivotArea>
    </format>
    <format dxfId="116">
      <pivotArea dataOnly="0" labelOnly="1" outline="0" fieldPosition="0">
        <references count="9">
          <reference field="0" count="1" selected="0">
            <x v="1"/>
          </reference>
          <reference field="1" count="1" selected="0">
            <x v="5"/>
          </reference>
          <reference field="2" count="1" selected="0">
            <x v="79"/>
          </reference>
          <reference field="3" count="1" selected="0">
            <x v="70"/>
          </reference>
          <reference field="4" count="1" selected="0">
            <x v="83"/>
          </reference>
          <reference field="5" count="1" selected="0">
            <x v="49"/>
          </reference>
          <reference field="6" count="1" selected="0">
            <x v="26"/>
          </reference>
          <reference field="7" count="1" selected="0">
            <x v="38"/>
          </reference>
          <reference field="8" count="1">
            <x v="98"/>
          </reference>
        </references>
      </pivotArea>
    </format>
    <format dxfId="115">
      <pivotArea dataOnly="0" labelOnly="1" outline="0" fieldPosition="0">
        <references count="9">
          <reference field="0" count="1" selected="0">
            <x v="1"/>
          </reference>
          <reference field="1" count="1" selected="0">
            <x v="5"/>
          </reference>
          <reference field="2" count="1" selected="0">
            <x v="98"/>
          </reference>
          <reference field="3" count="1" selected="0">
            <x v="71"/>
          </reference>
          <reference field="4" count="1" selected="0">
            <x v="97"/>
          </reference>
          <reference field="5" count="1" selected="0">
            <x v="59"/>
          </reference>
          <reference field="6" count="1" selected="0">
            <x v="2"/>
          </reference>
          <reference field="7" count="1" selected="0">
            <x v="2"/>
          </reference>
          <reference field="8" count="1">
            <x v="31"/>
          </reference>
        </references>
      </pivotArea>
    </format>
    <format dxfId="114">
      <pivotArea dataOnly="0" labelOnly="1" outline="0" fieldPosition="0">
        <references count="9">
          <reference field="0" count="1" selected="0">
            <x v="1"/>
          </reference>
          <reference field="1" count="1" selected="0">
            <x v="6"/>
          </reference>
          <reference field="2" count="1" selected="0">
            <x v="80"/>
          </reference>
          <reference field="3" count="1" selected="0">
            <x v="20"/>
          </reference>
          <reference field="4" count="1" selected="0">
            <x v="50"/>
          </reference>
          <reference field="5" count="1" selected="0">
            <x v="33"/>
          </reference>
          <reference field="6" count="1" selected="0">
            <x v="11"/>
          </reference>
          <reference field="7" count="1" selected="0">
            <x v="11"/>
          </reference>
          <reference field="8" count="1">
            <x v="90"/>
          </reference>
        </references>
      </pivotArea>
    </format>
    <format dxfId="113">
      <pivotArea dataOnly="0" labelOnly="1" outline="0" fieldPosition="0">
        <references count="9">
          <reference field="0" count="1" selected="0">
            <x v="1"/>
          </reference>
          <reference field="1" count="1" selected="0">
            <x v="6"/>
          </reference>
          <reference field="2" count="1" selected="0">
            <x v="83"/>
          </reference>
          <reference field="3" count="1" selected="0">
            <x v="69"/>
          </reference>
          <reference field="4" count="1" selected="0">
            <x v="47"/>
          </reference>
          <reference field="5" count="1" selected="0">
            <x v="42"/>
          </reference>
          <reference field="6" count="1" selected="0">
            <x v="5"/>
          </reference>
          <reference field="7" count="1" selected="0">
            <x v="24"/>
          </reference>
          <reference field="8" count="1">
            <x v="59"/>
          </reference>
        </references>
      </pivotArea>
    </format>
    <format dxfId="112">
      <pivotArea dataOnly="0" labelOnly="1" outline="0" fieldPosition="0">
        <references count="9">
          <reference field="0" count="1" selected="0">
            <x v="1"/>
          </reference>
          <reference field="1" count="1" selected="0">
            <x v="6"/>
          </reference>
          <reference field="2" count="1" selected="0">
            <x v="14"/>
          </reference>
          <reference field="3" count="1" selected="0">
            <x v="0"/>
          </reference>
          <reference field="4" count="1" selected="0">
            <x v="2"/>
          </reference>
          <reference field="5" count="1" selected="0">
            <x v="9"/>
          </reference>
          <reference field="6" count="1" selected="0">
            <x v="5"/>
          </reference>
          <reference field="7" count="1" selected="0">
            <x v="6"/>
          </reference>
          <reference field="8" count="1">
            <x v="9"/>
          </reference>
        </references>
      </pivotArea>
    </format>
    <format dxfId="111">
      <pivotArea dataOnly="0" labelOnly="1" outline="0" fieldPosition="0">
        <references count="9">
          <reference field="0" count="1" selected="0">
            <x v="1"/>
          </reference>
          <reference field="1" count="1" selected="0">
            <x v="6"/>
          </reference>
          <reference field="2" count="1" selected="0">
            <x v="22"/>
          </reference>
          <reference field="3" count="1" selected="0">
            <x v="10"/>
          </reference>
          <reference field="4" count="1" selected="0">
            <x v="9"/>
          </reference>
          <reference field="5" count="1" selected="0">
            <x v="13"/>
          </reference>
          <reference field="6" count="1" selected="0">
            <x v="21"/>
          </reference>
          <reference field="7" count="1" selected="0">
            <x v="20"/>
          </reference>
          <reference field="8" count="1">
            <x v="10"/>
          </reference>
        </references>
      </pivotArea>
    </format>
    <format dxfId="110">
      <pivotArea dataOnly="0" labelOnly="1" outline="0" fieldPosition="0">
        <references count="9">
          <reference field="0" count="1" selected="0">
            <x v="1"/>
          </reference>
          <reference field="1" count="1" selected="0">
            <x v="6"/>
          </reference>
          <reference field="2" count="1" selected="0">
            <x v="51"/>
          </reference>
          <reference field="3" count="1" selected="0">
            <x v="48"/>
          </reference>
          <reference field="4" count="1" selected="0">
            <x v="56"/>
          </reference>
          <reference field="5" count="1" selected="0">
            <x v="28"/>
          </reference>
          <reference field="6" count="1" selected="0">
            <x v="9"/>
          </reference>
          <reference field="7" count="1" selected="0">
            <x v="25"/>
          </reference>
          <reference field="8" count="1">
            <x v="69"/>
          </reference>
        </references>
      </pivotArea>
    </format>
    <format dxfId="109">
      <pivotArea dataOnly="0" labelOnly="1" outline="0" fieldPosition="0">
        <references count="9">
          <reference field="0" count="1" selected="0">
            <x v="1"/>
          </reference>
          <reference field="1" count="1" selected="0">
            <x v="8"/>
          </reference>
          <reference field="2" count="1" selected="0">
            <x v="30"/>
          </reference>
          <reference field="3" count="1" selected="0">
            <x v="30"/>
          </reference>
          <reference field="4" count="1" selected="0">
            <x v="35"/>
          </reference>
          <reference field="5" count="1" selected="0">
            <x v="35"/>
          </reference>
          <reference field="6" count="1" selected="0">
            <x v="6"/>
          </reference>
          <reference field="7" count="1" selected="0">
            <x v="10"/>
          </reference>
          <reference field="8" count="1">
            <x v="8"/>
          </reference>
        </references>
      </pivotArea>
    </format>
    <format dxfId="108">
      <pivotArea dataOnly="0" labelOnly="1" outline="0" fieldPosition="0">
        <references count="9">
          <reference field="0" count="1" selected="0">
            <x v="1"/>
          </reference>
          <reference field="1" count="1" selected="0">
            <x v="9"/>
          </reference>
          <reference field="2" count="1" selected="0">
            <x v="71"/>
          </reference>
          <reference field="3" count="1" selected="0">
            <x v="25"/>
          </reference>
          <reference field="4" count="1" selected="0">
            <x v="16"/>
          </reference>
          <reference field="5" count="1" selected="0">
            <x v="1"/>
          </reference>
          <reference field="6" count="1" selected="0">
            <x v="5"/>
          </reference>
          <reference field="7" count="1" selected="0">
            <x v="23"/>
          </reference>
          <reference field="8" count="1">
            <x v="62"/>
          </reference>
        </references>
      </pivotArea>
    </format>
    <format dxfId="107">
      <pivotArea dataOnly="0" labelOnly="1" outline="0" fieldPosition="0">
        <references count="9">
          <reference field="0" count="1" selected="0">
            <x v="1"/>
          </reference>
          <reference field="1" count="1" selected="0">
            <x v="10"/>
          </reference>
          <reference field="2" count="1" selected="0">
            <x v="1"/>
          </reference>
          <reference field="3" count="1" selected="0">
            <x v="22"/>
          </reference>
          <reference field="4" count="1" selected="0">
            <x v="19"/>
          </reference>
          <reference field="5" count="1" selected="0">
            <x v="5"/>
          </reference>
          <reference field="6" count="1" selected="0">
            <x v="11"/>
          </reference>
          <reference field="7" count="1" selected="0">
            <x v="15"/>
          </reference>
          <reference field="8" count="1">
            <x v="4"/>
          </reference>
        </references>
      </pivotArea>
    </format>
    <format dxfId="106">
      <pivotArea dataOnly="0" labelOnly="1" outline="0" fieldPosition="0">
        <references count="9">
          <reference field="0" count="1" selected="0">
            <x v="1"/>
          </reference>
          <reference field="1" count="1" selected="0">
            <x v="10"/>
          </reference>
          <reference field="2" count="1" selected="0">
            <x v="39"/>
          </reference>
          <reference field="3" count="1" selected="0">
            <x v="4"/>
          </reference>
          <reference field="4" count="1" selected="0">
            <x v="68"/>
          </reference>
          <reference field="5" count="1" selected="0">
            <x v="43"/>
          </reference>
          <reference field="6" count="1" selected="0">
            <x v="3"/>
          </reference>
          <reference field="7" count="1" selected="0">
            <x v="1"/>
          </reference>
          <reference field="8" count="1">
            <x v="8"/>
          </reference>
        </references>
      </pivotArea>
    </format>
    <format dxfId="105">
      <pivotArea dataOnly="0" labelOnly="1" outline="0" fieldPosition="0">
        <references count="9">
          <reference field="0" count="1" selected="0">
            <x v="1"/>
          </reference>
          <reference field="1" count="1" selected="0">
            <x v="10"/>
          </reference>
          <reference field="2" count="1" selected="0">
            <x v="39"/>
          </reference>
          <reference field="3" count="1" selected="0">
            <x v="36"/>
          </reference>
          <reference field="4" count="1" selected="0">
            <x v="96"/>
          </reference>
          <reference field="5" count="1" selected="0">
            <x v="25"/>
          </reference>
          <reference field="6" count="1" selected="0">
            <x v="6"/>
          </reference>
          <reference field="7" count="1" selected="0">
            <x v="9"/>
          </reference>
          <reference field="8" count="1">
            <x v="61"/>
          </reference>
        </references>
      </pivotArea>
    </format>
    <format dxfId="104">
      <pivotArea dataOnly="0" labelOnly="1" outline="0" fieldPosition="0">
        <references count="9">
          <reference field="0" count="1" selected="0">
            <x v="1"/>
          </reference>
          <reference field="1" count="1" selected="0">
            <x v="10"/>
          </reference>
          <reference field="2" count="1" selected="0">
            <x v="13"/>
          </reference>
          <reference field="3" count="1" selected="0">
            <x v="29"/>
          </reference>
          <reference field="4" count="1" selected="0">
            <x v="26"/>
          </reference>
          <reference field="5" count="1" selected="0">
            <x v="12"/>
          </reference>
          <reference field="6" count="1" selected="0">
            <x v="1"/>
          </reference>
          <reference field="7" count="1" selected="0">
            <x v="6"/>
          </reference>
          <reference field="8" count="1">
            <x v="2"/>
          </reference>
        </references>
      </pivotArea>
    </format>
    <format dxfId="103">
      <pivotArea dataOnly="0" labelOnly="1" outline="0" fieldPosition="0">
        <references count="9">
          <reference field="0" count="1" selected="0">
            <x v="1"/>
          </reference>
          <reference field="1" count="1" selected="0">
            <x v="10"/>
          </reference>
          <reference field="2" count="1" selected="0">
            <x v="91"/>
          </reference>
          <reference field="3" count="1" selected="0">
            <x v="70"/>
          </reference>
          <reference field="4" count="1" selected="0">
            <x v="84"/>
          </reference>
          <reference field="5" count="1" selected="0">
            <x v="50"/>
          </reference>
          <reference field="6" count="1" selected="0">
            <x v="3"/>
          </reference>
          <reference field="7" count="1" selected="0">
            <x v="0"/>
          </reference>
          <reference field="8" count="1">
            <x v="39"/>
          </reference>
        </references>
      </pivotArea>
    </format>
    <format dxfId="102">
      <pivotArea dataOnly="0" labelOnly="1" outline="0" fieldPosition="0">
        <references count="9">
          <reference field="0" count="1" selected="0">
            <x v="1"/>
          </reference>
          <reference field="1" count="1" selected="0">
            <x v="11"/>
          </reference>
          <reference field="2" count="1" selected="0">
            <x v="29"/>
          </reference>
          <reference field="3" count="1" selected="0">
            <x v="19"/>
          </reference>
          <reference field="4" count="1" selected="0">
            <x v="44"/>
          </reference>
          <reference field="5" count="1" selected="0">
            <x v="0"/>
          </reference>
          <reference field="6" count="1" selected="0">
            <x v="28"/>
          </reference>
          <reference field="7" count="1" selected="0">
            <x v="32"/>
          </reference>
          <reference field="8" count="1">
            <x v="41"/>
          </reference>
        </references>
      </pivotArea>
    </format>
    <format dxfId="101">
      <pivotArea dataOnly="0" labelOnly="1" outline="0" fieldPosition="0">
        <references count="9">
          <reference field="0" count="1" selected="0">
            <x v="1"/>
          </reference>
          <reference field="1" count="1" selected="0">
            <x v="11"/>
          </reference>
          <reference field="2" count="1" selected="0">
            <x v="70"/>
          </reference>
          <reference field="3" count="1" selected="0">
            <x v="70"/>
          </reference>
          <reference field="4" count="1" selected="0">
            <x v="50"/>
          </reference>
          <reference field="5" count="1" selected="0">
            <x v="44"/>
          </reference>
          <reference field="6" count="1" selected="0">
            <x v="35"/>
          </reference>
          <reference field="7" count="1" selected="0">
            <x v="39"/>
          </reference>
          <reference field="8" count="1">
            <x v="103"/>
          </reference>
        </references>
      </pivotArea>
    </format>
    <format dxfId="100">
      <pivotArea dataOnly="0" labelOnly="1" outline="0" fieldPosition="0">
        <references count="9">
          <reference field="0" count="1" selected="0">
            <x v="1"/>
          </reference>
          <reference field="1" count="1" selected="0">
            <x v="11"/>
          </reference>
          <reference field="2" count="1" selected="0">
            <x v="72"/>
          </reference>
          <reference field="3" count="1" selected="0">
            <x v="67"/>
          </reference>
          <reference field="4" count="1" selected="0">
            <x v="14"/>
          </reference>
          <reference field="5" count="1" selected="0">
            <x v="10"/>
          </reference>
          <reference field="6" count="1" selected="0">
            <x v="5"/>
          </reference>
          <reference field="7" count="1" selected="0">
            <x v="21"/>
          </reference>
          <reference field="8" count="1">
            <x v="85"/>
          </reference>
        </references>
      </pivotArea>
    </format>
    <format dxfId="99">
      <pivotArea dataOnly="0" labelOnly="1" outline="0" fieldPosition="0">
        <references count="9">
          <reference field="0" count="1" selected="0">
            <x v="1"/>
          </reference>
          <reference field="1" count="1" selected="0">
            <x v="11"/>
          </reference>
          <reference field="2" count="1" selected="0">
            <x v="16"/>
          </reference>
          <reference field="3" count="1" selected="0">
            <x v="55"/>
          </reference>
          <reference field="4" count="1" selected="0">
            <x v="10"/>
          </reference>
          <reference field="5" count="1" selected="0">
            <x v="19"/>
          </reference>
          <reference field="6" count="1" selected="0">
            <x v="4"/>
          </reference>
          <reference field="7" count="1" selected="0">
            <x v="22"/>
          </reference>
          <reference field="8" count="1">
            <x v="11"/>
          </reference>
        </references>
      </pivotArea>
    </format>
    <format dxfId="98">
      <pivotArea dataOnly="0" labelOnly="1" outline="0" fieldPosition="0">
        <references count="9">
          <reference field="0" count="1" selected="0">
            <x v="1"/>
          </reference>
          <reference field="1" count="1" selected="0">
            <x v="11"/>
          </reference>
          <reference field="2" count="1" selected="0">
            <x v="48"/>
          </reference>
          <reference field="3" count="1" selected="0">
            <x v="77"/>
          </reference>
          <reference field="4" count="1" selected="0">
            <x v="51"/>
          </reference>
          <reference field="5" count="1" selected="0">
            <x v="0"/>
          </reference>
          <reference field="6" count="1" selected="0">
            <x v="14"/>
          </reference>
          <reference field="7" count="1" selected="0">
            <x v="46"/>
          </reference>
          <reference field="8" count="1">
            <x v="65"/>
          </reference>
        </references>
      </pivotArea>
    </format>
    <format dxfId="97">
      <pivotArea dataOnly="0" labelOnly="1" outline="0" fieldPosition="0">
        <references count="9">
          <reference field="0" count="1" selected="0">
            <x v="1"/>
          </reference>
          <reference field="1" count="1" selected="0">
            <x v="11"/>
          </reference>
          <reference field="2" count="1" selected="0">
            <x v="96"/>
          </reference>
          <reference field="3" count="1" selected="0">
            <x v="62"/>
          </reference>
          <reference field="4" count="1" selected="0">
            <x v="13"/>
          </reference>
          <reference field="5" count="1" selected="0">
            <x v="15"/>
          </reference>
          <reference field="6" count="1" selected="0">
            <x v="3"/>
          </reference>
          <reference field="7" count="1" selected="0">
            <x v="6"/>
          </reference>
          <reference field="8" count="1">
            <x v="3"/>
          </reference>
        </references>
      </pivotArea>
    </format>
    <format dxfId="96">
      <pivotArea dataOnly="0" labelOnly="1" outline="0" fieldPosition="0">
        <references count="9">
          <reference field="0" count="1" selected="0">
            <x v="2"/>
          </reference>
          <reference field="1" count="1" selected="0">
            <x v="1"/>
          </reference>
          <reference field="2" count="1" selected="0">
            <x v="74"/>
          </reference>
          <reference field="3" count="1" selected="0">
            <x v="21"/>
          </reference>
          <reference field="4" count="1" selected="0">
            <x v="16"/>
          </reference>
          <reference field="5" count="1" selected="0">
            <x v="4"/>
          </reference>
          <reference field="6" count="1" selected="0">
            <x v="10"/>
          </reference>
          <reference field="7" count="1" selected="0">
            <x v="26"/>
          </reference>
          <reference field="8" count="1">
            <x v="82"/>
          </reference>
        </references>
      </pivotArea>
    </format>
    <format dxfId="95">
      <pivotArea dataOnly="0" labelOnly="1" outline="0" fieldPosition="0">
        <references count="9">
          <reference field="0" count="1" selected="0">
            <x v="2"/>
          </reference>
          <reference field="1" count="1" selected="0">
            <x v="1"/>
          </reference>
          <reference field="2" count="1" selected="0">
            <x v="95"/>
          </reference>
          <reference field="3" count="1" selected="0">
            <x v="66"/>
          </reference>
          <reference field="4" count="1" selected="0">
            <x v="73"/>
          </reference>
          <reference field="5" count="1" selected="0">
            <x v="29"/>
          </reference>
          <reference field="6" count="1" selected="0">
            <x v="2"/>
          </reference>
          <reference field="7" count="1" selected="0">
            <x v="1"/>
          </reference>
          <reference field="8" count="1">
            <x v="3"/>
          </reference>
        </references>
      </pivotArea>
    </format>
    <format dxfId="94">
      <pivotArea dataOnly="0" labelOnly="1" outline="0" fieldPosition="0">
        <references count="9">
          <reference field="0" count="1" selected="0">
            <x v="2"/>
          </reference>
          <reference field="1" count="1" selected="0">
            <x v="2"/>
          </reference>
          <reference field="2" count="1" selected="0">
            <x v="85"/>
          </reference>
          <reference field="3" count="1" selected="0">
            <x v="4"/>
          </reference>
          <reference field="4" count="1" selected="0">
            <x v="62"/>
          </reference>
          <reference field="5" count="1" selected="0">
            <x v="2"/>
          </reference>
          <reference field="6" count="1" selected="0">
            <x v="0"/>
          </reference>
          <reference field="7" count="1" selected="0">
            <x v="44"/>
          </reference>
          <reference field="8" count="1">
            <x v="0"/>
          </reference>
        </references>
      </pivotArea>
    </format>
    <format dxfId="93">
      <pivotArea dataOnly="0" labelOnly="1" outline="0" fieldPosition="0">
        <references count="9">
          <reference field="0" count="1" selected="0">
            <x v="2"/>
          </reference>
          <reference field="1" count="1" selected="0">
            <x v="3"/>
          </reference>
          <reference field="2" count="1" selected="0">
            <x v="38"/>
          </reference>
          <reference field="3" count="1" selected="0">
            <x v="58"/>
          </reference>
          <reference field="4" count="1" selected="0">
            <x v="94"/>
          </reference>
          <reference field="5" count="1" selected="0">
            <x v="60"/>
          </reference>
          <reference field="6" count="1" selected="0">
            <x v="3"/>
          </reference>
          <reference field="7" count="1" selected="0">
            <x v="1"/>
          </reference>
          <reference field="8" count="1">
            <x v="8"/>
          </reference>
        </references>
      </pivotArea>
    </format>
    <format dxfId="92">
      <pivotArea dataOnly="0" labelOnly="1" outline="0" fieldPosition="0">
        <references count="9">
          <reference field="0" count="1" selected="0">
            <x v="2"/>
          </reference>
          <reference field="1" count="1" selected="0">
            <x v="3"/>
          </reference>
          <reference field="2" count="1" selected="0">
            <x v="12"/>
          </reference>
          <reference field="3" count="1" selected="0">
            <x v="28"/>
          </reference>
          <reference field="4" count="1" selected="0">
            <x v="28"/>
          </reference>
          <reference field="5" count="1" selected="0">
            <x v="24"/>
          </reference>
          <reference field="6" count="1" selected="0">
            <x v="15"/>
          </reference>
          <reference field="7" count="1" selected="0">
            <x v="11"/>
          </reference>
          <reference field="8" count="1">
            <x v="27"/>
          </reference>
        </references>
      </pivotArea>
    </format>
    <format dxfId="91">
      <pivotArea dataOnly="0" labelOnly="1" outline="0" fieldPosition="0">
        <references count="9">
          <reference field="0" count="1" selected="0">
            <x v="2"/>
          </reference>
          <reference field="1" count="1" selected="0">
            <x v="5"/>
          </reference>
          <reference field="2" count="1" selected="0">
            <x v="77"/>
          </reference>
          <reference field="3" count="1" selected="0">
            <x v="65"/>
          </reference>
          <reference field="4" count="1" selected="0">
            <x v="10"/>
          </reference>
          <reference field="5" count="1" selected="0">
            <x v="8"/>
          </reference>
          <reference field="6" count="1" selected="0">
            <x v="15"/>
          </reference>
          <reference field="7" count="1" selected="0">
            <x v="54"/>
          </reference>
          <reference field="8" count="1">
            <x v="36"/>
          </reference>
        </references>
      </pivotArea>
    </format>
    <format dxfId="90">
      <pivotArea dataOnly="0" labelOnly="1" outline="0" fieldPosition="0">
        <references count="9">
          <reference field="0" count="1" selected="0">
            <x v="2"/>
          </reference>
          <reference field="1" count="1" selected="0">
            <x v="5"/>
          </reference>
          <reference field="2" count="1" selected="0">
            <x v="49"/>
          </reference>
          <reference field="3" count="1" selected="0">
            <x v="6"/>
          </reference>
          <reference field="4" count="1" selected="0">
            <x v="2"/>
          </reference>
          <reference field="5" count="1" selected="0">
            <x v="0"/>
          </reference>
          <reference field="6" count="1" selected="0">
            <x v="31"/>
          </reference>
          <reference field="7" count="1" selected="0">
            <x v="42"/>
          </reference>
          <reference field="8" count="1">
            <x v="78"/>
          </reference>
        </references>
      </pivotArea>
    </format>
    <format dxfId="89">
      <pivotArea dataOnly="0" labelOnly="1" outline="0" fieldPosition="0">
        <references count="9">
          <reference field="0" count="1" selected="0">
            <x v="2"/>
          </reference>
          <reference field="1" count="1" selected="0">
            <x v="7"/>
          </reference>
          <reference field="2" count="1" selected="0">
            <x v="102"/>
          </reference>
          <reference field="3" count="1" selected="0">
            <x v="60"/>
          </reference>
          <reference field="4" count="1" selected="0">
            <x v="37"/>
          </reference>
          <reference field="5" count="1" selected="0">
            <x v="27"/>
          </reference>
          <reference field="6" count="1" selected="0">
            <x v="44"/>
          </reference>
          <reference field="7" count="1" selected="0">
            <x v="51"/>
          </reference>
          <reference field="8" count="1">
            <x v="102"/>
          </reference>
        </references>
      </pivotArea>
    </format>
    <format dxfId="88">
      <pivotArea dataOnly="0" labelOnly="1" outline="0" fieldPosition="0">
        <references count="9">
          <reference field="0" count="1" selected="0">
            <x v="2"/>
          </reference>
          <reference field="1" count="1" selected="0">
            <x v="8"/>
          </reference>
          <reference field="2" count="1" selected="0">
            <x v="92"/>
          </reference>
          <reference field="3" count="1" selected="0">
            <x v="45"/>
          </reference>
          <reference field="4" count="1" selected="0">
            <x v="81"/>
          </reference>
          <reference field="5" count="1" selected="0">
            <x v="28"/>
          </reference>
          <reference field="6" count="1" selected="0">
            <x v="7"/>
          </reference>
          <reference field="7" count="1" selected="0">
            <x v="27"/>
          </reference>
          <reference field="8" count="1">
            <x v="57"/>
          </reference>
        </references>
      </pivotArea>
    </format>
    <format dxfId="87">
      <pivotArea dataOnly="0" labelOnly="1" outline="0" fieldPosition="0">
        <references count="9">
          <reference field="0" count="1" selected="0">
            <x v="2"/>
          </reference>
          <reference field="1" count="1" selected="0">
            <x v="9"/>
          </reference>
          <reference field="2" count="1" selected="0">
            <x v="4"/>
          </reference>
          <reference field="3" count="1" selected="0">
            <x v="11"/>
          </reference>
          <reference field="4" count="1" selected="0">
            <x v="20"/>
          </reference>
          <reference field="5" count="1" selected="0">
            <x v="21"/>
          </reference>
          <reference field="6" count="1" selected="0">
            <x v="22"/>
          </reference>
          <reference field="7" count="1" selected="0">
            <x v="20"/>
          </reference>
          <reference field="8" count="1">
            <x v="25"/>
          </reference>
        </references>
      </pivotArea>
    </format>
    <format dxfId="86">
      <pivotArea dataOnly="0" labelOnly="1" outline="0" fieldPosition="0">
        <references count="9">
          <reference field="0" count="1" selected="0">
            <x v="2"/>
          </reference>
          <reference field="1" count="1" selected="0">
            <x v="11"/>
          </reference>
          <reference field="2" count="1" selected="0">
            <x v="54"/>
          </reference>
          <reference field="3" count="1" selected="0">
            <x v="26"/>
          </reference>
          <reference field="4" count="1" selected="0">
            <x v="49"/>
          </reference>
          <reference field="5" count="1" selected="0">
            <x v="28"/>
          </reference>
          <reference field="6" count="1" selected="0">
            <x v="5"/>
          </reference>
          <reference field="7" count="1" selected="0">
            <x v="26"/>
          </reference>
          <reference field="8" count="1">
            <x v="33"/>
          </reference>
        </references>
      </pivotArea>
    </format>
    <format dxfId="85">
      <pivotArea dataOnly="0" labelOnly="1" outline="0" fieldPosition="0">
        <references count="9">
          <reference field="0" count="1" selected="0">
            <x v="3"/>
          </reference>
          <reference field="1" count="1" selected="0">
            <x v="1"/>
          </reference>
          <reference field="2" count="1" selected="0">
            <x v="35"/>
          </reference>
          <reference field="3" count="1" selected="0">
            <x v="52"/>
          </reference>
          <reference field="4" count="1" selected="0">
            <x v="58"/>
          </reference>
          <reference field="5" count="1" selected="0">
            <x v="3"/>
          </reference>
          <reference field="6" count="1" selected="0">
            <x v="3"/>
          </reference>
          <reference field="7" count="1" selected="0">
            <x v="22"/>
          </reference>
          <reference field="8" count="1">
            <x v="58"/>
          </reference>
        </references>
      </pivotArea>
    </format>
    <format dxfId="84">
      <pivotArea dataOnly="0" labelOnly="1" outline="0" fieldPosition="0">
        <references count="9">
          <reference field="0" count="1" selected="0">
            <x v="3"/>
          </reference>
          <reference field="1" count="1" selected="0">
            <x v="1"/>
          </reference>
          <reference field="2" count="1" selected="0">
            <x v="41"/>
          </reference>
          <reference field="3" count="1" selected="0">
            <x v="14"/>
          </reference>
          <reference field="4" count="1" selected="0">
            <x v="42"/>
          </reference>
          <reference field="5" count="1" selected="0">
            <x v="29"/>
          </reference>
          <reference field="6" count="1" selected="0">
            <x v="8"/>
          </reference>
          <reference field="7" count="1" selected="0">
            <x v="5"/>
          </reference>
          <reference field="8" count="1">
            <x v="44"/>
          </reference>
        </references>
      </pivotArea>
    </format>
    <format dxfId="83">
      <pivotArea dataOnly="0" labelOnly="1" outline="0" fieldPosition="0">
        <references count="9">
          <reference field="0" count="1" selected="0">
            <x v="3"/>
          </reference>
          <reference field="1" count="1" selected="0">
            <x v="1"/>
          </reference>
          <reference field="2" count="1" selected="0">
            <x v="13"/>
          </reference>
          <reference field="3" count="1" selected="0">
            <x v="73"/>
          </reference>
          <reference field="4" count="1" selected="0">
            <x v="20"/>
          </reference>
          <reference field="5" count="1" selected="0">
            <x v="2"/>
          </reference>
          <reference field="6" count="1" selected="0">
            <x v="8"/>
          </reference>
          <reference field="7" count="1" selected="0">
            <x v="5"/>
          </reference>
          <reference field="8" count="1">
            <x v="44"/>
          </reference>
        </references>
      </pivotArea>
    </format>
    <format dxfId="82">
      <pivotArea dataOnly="0" labelOnly="1" outline="0" fieldPosition="0">
        <references count="9">
          <reference field="0" count="1" selected="0">
            <x v="3"/>
          </reference>
          <reference field="1" count="1" selected="0">
            <x v="1"/>
          </reference>
          <reference field="2" count="1" selected="0">
            <x v="24"/>
          </reference>
          <reference field="3" count="1" selected="0">
            <x v="24"/>
          </reference>
          <reference field="4" count="1" selected="0">
            <x v="16"/>
          </reference>
          <reference field="5" count="1" selected="0">
            <x v="2"/>
          </reference>
          <reference field="6" count="1" selected="0">
            <x v="9"/>
          </reference>
          <reference field="7" count="1" selected="0">
            <x v="7"/>
          </reference>
          <reference field="8" count="1">
            <x v="19"/>
          </reference>
        </references>
      </pivotArea>
    </format>
    <format dxfId="81">
      <pivotArea dataOnly="0" labelOnly="1" outline="0" fieldPosition="0">
        <references count="9">
          <reference field="0" count="1" selected="0">
            <x v="3"/>
          </reference>
          <reference field="1" count="1" selected="0">
            <x v="12"/>
          </reference>
          <reference field="2" count="1" selected="0">
            <x v="52"/>
          </reference>
          <reference field="3" count="1" selected="0">
            <x v="25"/>
          </reference>
          <reference field="4" count="1" selected="0">
            <x v="48"/>
          </reference>
          <reference field="5" count="1" selected="0">
            <x v="2"/>
          </reference>
          <reference field="6" count="1" selected="0">
            <x v="12"/>
          </reference>
          <reference field="7" count="1" selected="0">
            <x v="25"/>
          </reference>
          <reference field="8" count="1">
            <x v="46"/>
          </reference>
        </references>
      </pivotArea>
    </format>
    <format dxfId="80">
      <pivotArea dataOnly="0" labelOnly="1" outline="0" fieldPosition="0">
        <references count="9">
          <reference field="0" count="1" selected="0">
            <x v="3"/>
          </reference>
          <reference field="1" count="1" selected="0">
            <x v="3"/>
          </reference>
          <reference field="2" count="1" selected="0">
            <x v="40"/>
          </reference>
          <reference field="3" count="1" selected="0">
            <x v="2"/>
          </reference>
          <reference field="4" count="1" selected="0">
            <x v="4"/>
          </reference>
          <reference field="5" count="1" selected="0">
            <x v="33"/>
          </reference>
          <reference field="6" count="1" selected="0">
            <x v="4"/>
          </reference>
          <reference field="7" count="1" selected="0">
            <x v="3"/>
          </reference>
          <reference field="8" count="1">
            <x v="38"/>
          </reference>
        </references>
      </pivotArea>
    </format>
    <format dxfId="79">
      <pivotArea dataOnly="0" labelOnly="1" outline="0" fieldPosition="0">
        <references count="9">
          <reference field="0" count="1" selected="0">
            <x v="3"/>
          </reference>
          <reference field="1" count="1" selected="0">
            <x v="4"/>
          </reference>
          <reference field="2" count="1" selected="0">
            <x v="5"/>
          </reference>
          <reference field="3" count="1" selected="0">
            <x v="20"/>
          </reference>
          <reference field="4" count="1" selected="0">
            <x v="21"/>
          </reference>
          <reference field="5" count="1" selected="0">
            <x v="11"/>
          </reference>
          <reference field="6" count="1" selected="0">
            <x v="17"/>
          </reference>
          <reference field="7" count="1" selected="0">
            <x v="18"/>
          </reference>
          <reference field="8" count="1">
            <x v="15"/>
          </reference>
        </references>
      </pivotArea>
    </format>
    <format dxfId="78">
      <pivotArea dataOnly="0" labelOnly="1" outline="0" fieldPosition="0">
        <references count="9">
          <reference field="0" count="1" selected="0">
            <x v="3"/>
          </reference>
          <reference field="1" count="1" selected="0">
            <x v="5"/>
          </reference>
          <reference field="2" count="1" selected="0">
            <x v="90"/>
          </reference>
          <reference field="3" count="1" selected="0">
            <x v="71"/>
          </reference>
          <reference field="4" count="1" selected="0">
            <x v="14"/>
          </reference>
          <reference field="5" count="1" selected="0">
            <x v="5"/>
          </reference>
          <reference field="6" count="1" selected="0">
            <x v="3"/>
          </reference>
          <reference field="7" count="1" selected="0">
            <x v="6"/>
          </reference>
          <reference field="8" count="1">
            <x v="3"/>
          </reference>
        </references>
      </pivotArea>
    </format>
    <format dxfId="77">
      <pivotArea dataOnly="0" labelOnly="1" outline="0" fieldPosition="0">
        <references count="9">
          <reference field="0" count="1" selected="0">
            <x v="3"/>
          </reference>
          <reference field="1" count="1" selected="0">
            <x v="6"/>
          </reference>
          <reference field="2" count="1" selected="0">
            <x v="40"/>
          </reference>
          <reference field="3" count="1" selected="0">
            <x v="40"/>
          </reference>
          <reference field="4" count="1" selected="0">
            <x v="18"/>
          </reference>
          <reference field="5" count="1" selected="0">
            <x v="33"/>
          </reference>
          <reference field="6" count="1" selected="0">
            <x v="23"/>
          </reference>
          <reference field="7" count="1" selected="0">
            <x v="22"/>
          </reference>
          <reference field="8" count="1">
            <x v="49"/>
          </reference>
        </references>
      </pivotArea>
    </format>
    <format dxfId="76">
      <pivotArea dataOnly="0" labelOnly="1" outline="0" fieldPosition="0">
        <references count="9">
          <reference field="0" count="1" selected="0">
            <x v="3"/>
          </reference>
          <reference field="1" count="1" selected="0">
            <x v="7"/>
          </reference>
          <reference field="2" count="1" selected="0">
            <x v="53"/>
          </reference>
          <reference field="3" count="1" selected="0">
            <x v="35"/>
          </reference>
          <reference field="4" count="1" selected="0">
            <x v="40"/>
          </reference>
          <reference field="5" count="1" selected="0">
            <x v="33"/>
          </reference>
          <reference field="6" count="1" selected="0">
            <x v="12"/>
          </reference>
          <reference field="7" count="1" selected="0">
            <x v="31"/>
          </reference>
          <reference field="8" count="1">
            <x v="32"/>
          </reference>
        </references>
      </pivotArea>
    </format>
    <format dxfId="75">
      <pivotArea dataOnly="0" labelOnly="1" outline="0" fieldPosition="0">
        <references count="9">
          <reference field="0" count="1" selected="0">
            <x v="3"/>
          </reference>
          <reference field="1" count="1" selected="0">
            <x v="11"/>
          </reference>
          <reference field="2" count="1" selected="0">
            <x v="58"/>
          </reference>
          <reference field="3" count="1" selected="0">
            <x v="37"/>
          </reference>
          <reference field="4" count="1" selected="0">
            <x v="70"/>
          </reference>
          <reference field="5" count="1" selected="0">
            <x v="29"/>
          </reference>
          <reference field="6" count="1" selected="0">
            <x v="42"/>
          </reference>
          <reference field="7" count="1" selected="0">
            <x v="57"/>
          </reference>
          <reference field="8" count="1">
            <x v="64"/>
          </reference>
        </references>
      </pivotArea>
    </format>
    <format dxfId="74">
      <pivotArea dataOnly="0" labelOnly="1" outline="0" fieldPosition="0">
        <references count="9">
          <reference field="0" count="1" selected="0">
            <x v="3"/>
          </reference>
          <reference field="1" count="1" selected="0">
            <x v="11"/>
          </reference>
          <reference field="2" count="1" selected="0">
            <x v="31"/>
          </reference>
          <reference field="3" count="1" selected="0">
            <x v="4"/>
          </reference>
          <reference field="4" count="1" selected="0">
            <x v="37"/>
          </reference>
          <reference field="5" count="1" selected="0">
            <x v="34"/>
          </reference>
          <reference field="6" count="1" selected="0">
            <x v="6"/>
          </reference>
          <reference field="7" count="1" selected="0">
            <x v="27"/>
          </reference>
          <reference field="8" count="1">
            <x v="34"/>
          </reference>
        </references>
      </pivotArea>
    </format>
    <format dxfId="73">
      <pivotArea dataOnly="0" labelOnly="1" outline="0" fieldPosition="0">
        <references count="9">
          <reference field="0" count="1" selected="0">
            <x v="3"/>
          </reference>
          <reference field="1" count="1" selected="0">
            <x v="11"/>
          </reference>
          <reference field="2" count="1" selected="0">
            <x v="42"/>
          </reference>
          <reference field="3" count="1" selected="0">
            <x v="2"/>
          </reference>
          <reference field="4" count="1" selected="0">
            <x v="62"/>
          </reference>
          <reference field="5" count="1" selected="0">
            <x v="5"/>
          </reference>
          <reference field="6" count="1" selected="0">
            <x v="30"/>
          </reference>
          <reference field="7" count="1" selected="0">
            <x v="38"/>
          </reference>
          <reference field="8" count="1">
            <x v="70"/>
          </reference>
        </references>
      </pivotArea>
    </format>
    <format dxfId="72">
      <pivotArea dataOnly="0" labelOnly="1" outline="0" fieldPosition="0">
        <references count="9">
          <reference field="0" count="1" selected="0">
            <x v="3"/>
          </reference>
          <reference field="1" count="1" selected="0">
            <x v="11"/>
          </reference>
          <reference field="2" count="1" selected="0">
            <x v="87"/>
          </reference>
          <reference field="3" count="1" selected="0">
            <x v="52"/>
          </reference>
          <reference field="4" count="1" selected="0">
            <x v="81"/>
          </reference>
          <reference field="5" count="1" selected="0">
            <x v="57"/>
          </reference>
          <reference field="6" count="1" selected="0">
            <x v="15"/>
          </reference>
          <reference field="7" count="1" selected="0">
            <x v="35"/>
          </reference>
          <reference field="8" count="1">
            <x v="101"/>
          </reference>
        </references>
      </pivotArea>
    </format>
    <format dxfId="71">
      <pivotArea dataOnly="0" labelOnly="1" outline="0" fieldPosition="0">
        <references count="9">
          <reference field="0" count="1" selected="0">
            <x v="3"/>
          </reference>
          <reference field="1" count="1" selected="0">
            <x v="11"/>
          </reference>
          <reference field="2" count="1" selected="0">
            <x v="55"/>
          </reference>
          <reference field="3" count="1" selected="0">
            <x v="45"/>
          </reference>
          <reference field="4" count="1" selected="0">
            <x v="93"/>
          </reference>
          <reference field="5" count="1" selected="0">
            <x v="52"/>
          </reference>
          <reference field="6" count="1" selected="0">
            <x v="5"/>
          </reference>
          <reference field="7" count="1" selected="0">
            <x v="4"/>
          </reference>
          <reference field="8" count="1">
            <x v="40"/>
          </reference>
        </references>
      </pivotArea>
    </format>
    <format dxfId="70">
      <pivotArea dataOnly="0" labelOnly="1" outline="0" fieldPosition="0">
        <references count="9">
          <reference field="0" count="1" selected="0">
            <x v="4"/>
          </reference>
          <reference field="1" count="1" selected="0">
            <x v="0"/>
          </reference>
          <reference field="2" count="1" selected="0">
            <x v="55"/>
          </reference>
          <reference field="3" count="1" selected="0">
            <x v="61"/>
          </reference>
          <reference field="4" count="1" selected="0">
            <x v="9"/>
          </reference>
          <reference field="5" count="1" selected="0">
            <x v="43"/>
          </reference>
          <reference field="6" count="1" selected="0">
            <x v="6"/>
          </reference>
          <reference field="7" count="1" selected="0">
            <x v="1"/>
          </reference>
          <reference field="8" count="1">
            <x v="22"/>
          </reference>
        </references>
      </pivotArea>
    </format>
    <format dxfId="69">
      <pivotArea dataOnly="0" labelOnly="1" outline="0" fieldPosition="0">
        <references count="9">
          <reference field="0" count="1" selected="0">
            <x v="4"/>
          </reference>
          <reference field="1" count="1" selected="0">
            <x v="1"/>
          </reference>
          <reference field="2" count="1" selected="0">
            <x v="35"/>
          </reference>
          <reference field="3" count="1" selected="0">
            <x v="46"/>
          </reference>
          <reference field="4" count="1" selected="0">
            <x v="53"/>
          </reference>
          <reference field="5" count="1" selected="0">
            <x v="54"/>
          </reference>
          <reference field="6" count="1" selected="0">
            <x v="7"/>
          </reference>
          <reference field="7" count="1" selected="0">
            <x v="28"/>
          </reference>
          <reference field="8" count="1">
            <x v="3"/>
          </reference>
        </references>
      </pivotArea>
    </format>
    <format dxfId="68">
      <pivotArea dataOnly="0" labelOnly="1" outline="0" fieldPosition="0">
        <references count="9">
          <reference field="0" count="1" selected="0">
            <x v="4"/>
          </reference>
          <reference field="1" count="1" selected="0">
            <x v="1"/>
          </reference>
          <reference field="2" count="1" selected="0">
            <x v="85"/>
          </reference>
          <reference field="3" count="1" selected="0">
            <x v="7"/>
          </reference>
          <reference field="4" count="1" selected="0">
            <x v="98"/>
          </reference>
          <reference field="5" count="1" selected="0">
            <x v="62"/>
          </reference>
          <reference field="6" count="1" selected="0">
            <x v="30"/>
          </reference>
          <reference field="7" count="1" selected="0">
            <x v="35"/>
          </reference>
          <reference field="8" count="1">
            <x v="80"/>
          </reference>
        </references>
      </pivotArea>
    </format>
    <format dxfId="67">
      <pivotArea dataOnly="0" labelOnly="1" outline="0" fieldPosition="0">
        <references count="9">
          <reference field="0" count="1" selected="0">
            <x v="4"/>
          </reference>
          <reference field="1" count="1" selected="0">
            <x v="1"/>
          </reference>
          <reference field="2" count="1" selected="0">
            <x v="18"/>
          </reference>
          <reference field="3" count="1" selected="0">
            <x v="15"/>
          </reference>
          <reference field="4" count="1" selected="0">
            <x v="76"/>
          </reference>
          <reference field="5" count="1" selected="0">
            <x v="8"/>
          </reference>
          <reference field="6" count="1" selected="0">
            <x v="6"/>
          </reference>
          <reference field="7" count="1" selected="0">
            <x v="2"/>
          </reference>
          <reference field="8" count="1">
            <x v="20"/>
          </reference>
        </references>
      </pivotArea>
    </format>
    <format dxfId="66">
      <pivotArea dataOnly="0" labelOnly="1" outline="0" fieldPosition="0">
        <references count="9">
          <reference field="0" count="1" selected="0">
            <x v="4"/>
          </reference>
          <reference field="1" count="1" selected="0">
            <x v="2"/>
          </reference>
          <reference field="2" count="1" selected="0">
            <x v="33"/>
          </reference>
          <reference field="3" count="1" selected="0">
            <x v="33"/>
          </reference>
          <reference field="4" count="1" selected="0">
            <x v="34"/>
          </reference>
          <reference field="5" count="1" selected="0">
            <x v="29"/>
          </reference>
          <reference field="6" count="1" selected="0">
            <x v="2"/>
          </reference>
          <reference field="7" count="1" selected="0">
            <x v="21"/>
          </reference>
          <reference field="8" count="1">
            <x v="4"/>
          </reference>
        </references>
      </pivotArea>
    </format>
    <format dxfId="65">
      <pivotArea dataOnly="0" labelOnly="1" outline="0" fieldPosition="0">
        <references count="9">
          <reference field="0" count="1" selected="0">
            <x v="4"/>
          </reference>
          <reference field="1" count="1" selected="0">
            <x v="3"/>
          </reference>
          <reference field="2" count="1" selected="0">
            <x v="59"/>
          </reference>
          <reference field="3" count="1" selected="0">
            <x v="64"/>
          </reference>
          <reference field="4" count="1" selected="0">
            <x v="7"/>
          </reference>
          <reference field="5" count="1" selected="0">
            <x v="40"/>
          </reference>
          <reference field="6" count="1" selected="0">
            <x v="4"/>
          </reference>
          <reference field="7" count="1" selected="0">
            <x v="2"/>
          </reference>
          <reference field="8" count="1">
            <x v="12"/>
          </reference>
        </references>
      </pivotArea>
    </format>
    <format dxfId="64">
      <pivotArea dataOnly="0" labelOnly="1" outline="0" fieldPosition="0">
        <references count="9">
          <reference field="0" count="1" selected="0">
            <x v="4"/>
          </reference>
          <reference field="1" count="1" selected="0">
            <x v="3"/>
          </reference>
          <reference field="2" count="1" selected="0">
            <x v="13"/>
          </reference>
          <reference field="3" count="1" selected="0">
            <x v="15"/>
          </reference>
          <reference field="4" count="1" selected="0">
            <x v="6"/>
          </reference>
          <reference field="5" count="1" selected="0">
            <x v="3"/>
          </reference>
          <reference field="6" count="1" selected="0">
            <x v="20"/>
          </reference>
          <reference field="7" count="1" selected="0">
            <x v="19"/>
          </reference>
          <reference field="8" count="1">
            <x v="7"/>
          </reference>
        </references>
      </pivotArea>
    </format>
    <format dxfId="63">
      <pivotArea dataOnly="0" labelOnly="1" outline="0" fieldPosition="0">
        <references count="9">
          <reference field="0" count="1" selected="0">
            <x v="4"/>
          </reference>
          <reference field="1" count="1" selected="0">
            <x v="4"/>
          </reference>
          <reference field="2" count="1" selected="0">
            <x v="44"/>
          </reference>
          <reference field="3" count="1" selected="0">
            <x v="31"/>
          </reference>
          <reference field="4" count="1" selected="0">
            <x v="32"/>
          </reference>
          <reference field="5" count="1" selected="0">
            <x v="29"/>
          </reference>
          <reference field="6" count="1" selected="0">
            <x v="6"/>
          </reference>
          <reference field="7" count="1" selected="0">
            <x v="0"/>
          </reference>
          <reference field="8" count="1">
            <x v="48"/>
          </reference>
        </references>
      </pivotArea>
    </format>
    <format dxfId="62">
      <pivotArea dataOnly="0" labelOnly="1" outline="0" fieldPosition="0">
        <references count="9">
          <reference field="0" count="1" selected="0">
            <x v="4"/>
          </reference>
          <reference field="1" count="1" selected="0">
            <x v="5"/>
          </reference>
          <reference field="2" count="1" selected="0">
            <x v="35"/>
          </reference>
          <reference field="3" count="1" selected="0">
            <x v="23"/>
          </reference>
          <reference field="4" count="1" selected="0">
            <x v="92"/>
          </reference>
          <reference field="5" count="1" selected="0">
            <x v="53"/>
          </reference>
          <reference field="6" count="1" selected="0">
            <x v="0"/>
          </reference>
          <reference field="7" count="1" selected="0">
            <x v="0"/>
          </reference>
          <reference field="8" count="1">
            <x v="0"/>
          </reference>
        </references>
      </pivotArea>
    </format>
    <format dxfId="61">
      <pivotArea dataOnly="0" labelOnly="1" outline="0" fieldPosition="0">
        <references count="9">
          <reference field="0" count="1" selected="0">
            <x v="4"/>
          </reference>
          <reference field="1" count="1" selected="0">
            <x v="5"/>
          </reference>
          <reference field="2" count="1" selected="0">
            <x v="103"/>
          </reference>
          <reference field="3" count="1" selected="0">
            <x v="72"/>
          </reference>
          <reference field="4" count="1" selected="0">
            <x v="51"/>
          </reference>
          <reference field="5" count="1" selected="0">
            <x v="11"/>
          </reference>
          <reference field="6" count="1" selected="0">
            <x v="2"/>
          </reference>
          <reference field="7" count="1" selected="0">
            <x v="21"/>
          </reference>
          <reference field="8" count="1">
            <x v="4"/>
          </reference>
        </references>
      </pivotArea>
    </format>
    <format dxfId="60">
      <pivotArea dataOnly="0" labelOnly="1" outline="0" fieldPosition="0">
        <references count="9">
          <reference field="0" count="1" selected="0">
            <x v="4"/>
          </reference>
          <reference field="1" count="1" selected="0">
            <x v="7"/>
          </reference>
          <reference field="2" count="1" selected="0">
            <x v="25"/>
          </reference>
          <reference field="3" count="1" selected="0">
            <x v="5"/>
          </reference>
          <reference field="4" count="1" selected="0">
            <x v="8"/>
          </reference>
          <reference field="5" count="1" selected="0">
            <x v="17"/>
          </reference>
          <reference field="6" count="1" selected="0">
            <x v="2"/>
          </reference>
          <reference field="7" count="1" selected="0">
            <x v="1"/>
          </reference>
          <reference field="8" count="1">
            <x v="3"/>
          </reference>
        </references>
      </pivotArea>
    </format>
    <format dxfId="59">
      <pivotArea dataOnly="0" labelOnly="1" outline="0" fieldPosition="0">
        <references count="9">
          <reference field="0" count="1" selected="0">
            <x v="4"/>
          </reference>
          <reference field="1" count="1" selected="0">
            <x v="8"/>
          </reference>
          <reference field="2" count="1" selected="0">
            <x v="38"/>
          </reference>
          <reference field="3" count="1" selected="0">
            <x v="45"/>
          </reference>
          <reference field="4" count="1" selected="0">
            <x v="87"/>
          </reference>
          <reference field="5" count="1" selected="0">
            <x v="45"/>
          </reference>
          <reference field="6" count="1" selected="0">
            <x v="1"/>
          </reference>
          <reference field="7" count="1" selected="0">
            <x v="43"/>
          </reference>
          <reference field="8" count="1">
            <x v="51"/>
          </reference>
        </references>
      </pivotArea>
    </format>
    <format dxfId="58">
      <pivotArea dataOnly="0" labelOnly="1" outline="0" fieldPosition="0">
        <references count="9">
          <reference field="0" count="1" selected="0">
            <x v="4"/>
          </reference>
          <reference field="1" count="1" selected="0">
            <x v="8"/>
          </reference>
          <reference field="2" count="1" selected="0">
            <x v="11"/>
          </reference>
          <reference field="3" count="1" selected="0">
            <x v="15"/>
          </reference>
          <reference field="4" count="1" selected="0">
            <x v="13"/>
          </reference>
          <reference field="5" count="1" selected="0">
            <x v="10"/>
          </reference>
          <reference field="6" count="1" selected="0">
            <x v="2"/>
          </reference>
          <reference field="7" count="1" selected="0">
            <x v="0"/>
          </reference>
          <reference field="8" count="1">
            <x v="6"/>
          </reference>
        </references>
      </pivotArea>
    </format>
    <format dxfId="57">
      <pivotArea dataOnly="0" labelOnly="1" outline="0" fieldPosition="0">
        <references count="9">
          <reference field="0" count="1" selected="0">
            <x v="4"/>
          </reference>
          <reference field="1" count="1" selected="0">
            <x v="8"/>
          </reference>
          <reference field="2" count="1" selected="0">
            <x v="101"/>
          </reference>
          <reference field="3" count="1" selected="0">
            <x v="7"/>
          </reference>
          <reference field="4" count="1" selected="0">
            <x v="3"/>
          </reference>
          <reference field="5" count="1" selected="0">
            <x v="3"/>
          </reference>
          <reference field="6" count="1" selected="0">
            <x v="5"/>
          </reference>
          <reference field="7" count="1" selected="0">
            <x v="2"/>
          </reference>
          <reference field="8" count="1">
            <x v="16"/>
          </reference>
        </references>
      </pivotArea>
    </format>
    <format dxfId="56">
      <pivotArea dataOnly="0" labelOnly="1" outline="0" fieldPosition="0">
        <references count="9">
          <reference field="0" count="1" selected="0">
            <x v="4"/>
          </reference>
          <reference field="1" count="1" selected="0">
            <x v="9"/>
          </reference>
          <reference field="2" count="1" selected="0">
            <x v="59"/>
          </reference>
          <reference field="3" count="1" selected="0">
            <x v="50"/>
          </reference>
          <reference field="4" count="1" selected="0">
            <x v="63"/>
          </reference>
          <reference field="5" count="1" selected="0">
            <x v="10"/>
          </reference>
          <reference field="6" count="1" selected="0">
            <x v="5"/>
          </reference>
          <reference field="7" count="1" selected="0">
            <x v="0"/>
          </reference>
          <reference field="8" count="1">
            <x v="22"/>
          </reference>
        </references>
      </pivotArea>
    </format>
    <format dxfId="55">
      <pivotArea dataOnly="0" labelOnly="1" outline="0" fieldPosition="0">
        <references count="9">
          <reference field="0" count="1" selected="0">
            <x v="4"/>
          </reference>
          <reference field="1" count="1" selected="0">
            <x v="9"/>
          </reference>
          <reference field="2" count="1" selected="0">
            <x v="7"/>
          </reference>
          <reference field="3" count="1" selected="0">
            <x v="5"/>
          </reference>
          <reference field="4" count="1" selected="0">
            <x v="5"/>
          </reference>
          <reference field="5" count="1" selected="0">
            <x v="15"/>
          </reference>
          <reference field="6" count="1" selected="0">
            <x v="7"/>
          </reference>
          <reference field="7" count="1" selected="0">
            <x v="8"/>
          </reference>
          <reference field="8" count="1">
            <x v="13"/>
          </reference>
        </references>
      </pivotArea>
    </format>
    <format dxfId="54">
      <pivotArea dataOnly="0" labelOnly="1" outline="0" fieldPosition="0">
        <references count="9">
          <reference field="0" count="1" selected="0">
            <x v="4"/>
          </reference>
          <reference field="1" count="1" selected="0">
            <x v="10"/>
          </reference>
          <reference field="2" count="1" selected="0">
            <x v="76"/>
          </reference>
          <reference field="3" count="1" selected="0">
            <x v="56"/>
          </reference>
          <reference field="4" count="1" selected="0">
            <x v="68"/>
          </reference>
          <reference field="5" count="1" selected="0">
            <x v="7"/>
          </reference>
          <reference field="6" count="1" selected="0">
            <x v="9"/>
          </reference>
          <reference field="7" count="1" selected="0">
            <x v="25"/>
          </reference>
          <reference field="8" count="1">
            <x v="69"/>
          </reference>
        </references>
      </pivotArea>
    </format>
    <format dxfId="53">
      <pivotArea dataOnly="0" labelOnly="1" outline="0" fieldPosition="0">
        <references count="9">
          <reference field="0" count="1" selected="0">
            <x v="4"/>
          </reference>
          <reference field="1" count="1" selected="0">
            <x v="10"/>
          </reference>
          <reference field="2" count="1" selected="0">
            <x v="80"/>
          </reference>
          <reference field="3" count="1" selected="0">
            <x v="43"/>
          </reference>
          <reference field="4" count="1" selected="0">
            <x v="13"/>
          </reference>
          <reference field="5" count="1" selected="0">
            <x v="0"/>
          </reference>
          <reference field="6" count="1" selected="0">
            <x v="6"/>
          </reference>
          <reference field="7" count="1" selected="0">
            <x v="22"/>
          </reference>
          <reference field="8" count="1">
            <x v="83"/>
          </reference>
        </references>
      </pivotArea>
    </format>
    <format dxfId="52">
      <pivotArea dataOnly="0" labelOnly="1" outline="0" fieldPosition="0">
        <references count="9">
          <reference field="0" count="1" selected="0">
            <x v="4"/>
          </reference>
          <reference field="1" count="1" selected="0">
            <x v="11"/>
          </reference>
          <reference field="2" count="1" selected="0">
            <x v="2"/>
          </reference>
          <reference field="3" count="1" selected="0">
            <x v="26"/>
          </reference>
          <reference field="4" count="1" selected="0">
            <x v="30"/>
          </reference>
          <reference field="5" count="1" selected="0">
            <x v="26"/>
          </reference>
          <reference field="6" count="1" selected="0">
            <x v="19"/>
          </reference>
          <reference field="7" count="1" selected="0">
            <x v="17"/>
          </reference>
          <reference field="8" count="1">
            <x v="23"/>
          </reference>
        </references>
      </pivotArea>
    </format>
    <format dxfId="51">
      <pivotArea dataOnly="0" labelOnly="1" outline="0" fieldPosition="0">
        <references count="9">
          <reference field="0" count="1" selected="0">
            <x v="4"/>
          </reference>
          <reference field="1" count="1" selected="0">
            <x v="11"/>
          </reference>
          <reference field="2" count="1" selected="0">
            <x v="68"/>
          </reference>
          <reference field="3" count="1" selected="0">
            <x v="56"/>
          </reference>
          <reference field="4" count="1" selected="0">
            <x v="43"/>
          </reference>
          <reference field="5" count="1" selected="0">
            <x v="44"/>
          </reference>
          <reference field="6" count="1" selected="0">
            <x v="2"/>
          </reference>
          <reference field="7" count="1" selected="0">
            <x v="2"/>
          </reference>
          <reference field="8" count="1">
            <x v="31"/>
          </reference>
        </references>
      </pivotArea>
    </format>
    <format dxfId="50">
      <pivotArea dataOnly="0" labelOnly="1" outline="0" fieldPosition="0">
        <references count="9">
          <reference field="0" count="1" selected="0">
            <x v="4"/>
          </reference>
          <reference field="1" count="1" selected="0">
            <x v="11"/>
          </reference>
          <reference field="2" count="1" selected="0">
            <x v="16"/>
          </reference>
          <reference field="3" count="1" selected="0">
            <x v="41"/>
          </reference>
          <reference field="4" count="1" selected="0">
            <x v="14"/>
          </reference>
          <reference field="5" count="1" selected="0">
            <x v="4"/>
          </reference>
          <reference field="6" count="1" selected="0">
            <x v="6"/>
          </reference>
          <reference field="7" count="1" selected="0">
            <x v="8"/>
          </reference>
          <reference field="8" count="1">
            <x v="11"/>
          </reference>
        </references>
      </pivotArea>
    </format>
    <format dxfId="49">
      <pivotArea dataOnly="0" labelOnly="1" outline="0" fieldPosition="0">
        <references count="9">
          <reference field="0" count="1" selected="0">
            <x v="4"/>
          </reference>
          <reference field="1" count="1" selected="0">
            <x v="11"/>
          </reference>
          <reference field="2" count="1" selected="0">
            <x v="50"/>
          </reference>
          <reference field="3" count="1" selected="0">
            <x v="26"/>
          </reference>
          <reference field="4" count="1" selected="0">
            <x v="81"/>
          </reference>
          <reference field="5" count="1" selected="0">
            <x v="40"/>
          </reference>
          <reference field="6" count="1" selected="0">
            <x v="35"/>
          </reference>
          <reference field="7" count="1" selected="0">
            <x v="27"/>
          </reference>
          <reference field="8" count="1">
            <x v="107"/>
          </reference>
        </references>
      </pivotArea>
    </format>
    <format dxfId="48">
      <pivotArea dataOnly="0" labelOnly="1" outline="0" fieldPosition="0">
        <references count="9">
          <reference field="0" count="1" selected="0">
            <x v="4"/>
          </reference>
          <reference field="1" count="1" selected="0">
            <x v="11"/>
          </reference>
          <reference field="2" count="1" selected="0">
            <x v="105"/>
          </reference>
          <reference field="3" count="1" selected="0">
            <x v="69"/>
          </reference>
          <reference field="4" count="1" selected="0">
            <x v="52"/>
          </reference>
          <reference field="5" count="1" selected="0">
            <x v="55"/>
          </reference>
          <reference field="6" count="1" selected="0">
            <x v="9"/>
          </reference>
          <reference field="7" count="1" selected="0">
            <x v="23"/>
          </reference>
          <reference field="8" count="1">
            <x v="45"/>
          </reference>
        </references>
      </pivotArea>
    </format>
    <format dxfId="47">
      <pivotArea dataOnly="0" labelOnly="1" outline="0" fieldPosition="0">
        <references count="9">
          <reference field="0" count="1" selected="0">
            <x v="5"/>
          </reference>
          <reference field="1" count="1" selected="0">
            <x v="0"/>
          </reference>
          <reference field="2" count="1" selected="0">
            <x v="16"/>
          </reference>
          <reference field="3" count="1" selected="0">
            <x v="75"/>
          </reference>
          <reference field="4" count="1" selected="0">
            <x v="86"/>
          </reference>
          <reference field="5" count="1" selected="0">
            <x v="42"/>
          </reference>
          <reference field="6" count="1" selected="0">
            <x v="48"/>
          </reference>
          <reference field="7" count="1" selected="0">
            <x v="20"/>
          </reference>
          <reference field="8" count="1">
            <x v="72"/>
          </reference>
        </references>
      </pivotArea>
    </format>
    <format dxfId="46">
      <pivotArea dataOnly="0" labelOnly="1" outline="0" fieldPosition="0">
        <references count="9">
          <reference field="0" count="1" selected="0">
            <x v="5"/>
          </reference>
          <reference field="1" count="1" selected="0">
            <x v="1"/>
          </reference>
          <reference field="2" count="1" selected="0">
            <x v="61"/>
          </reference>
          <reference field="3" count="1" selected="0">
            <x v="22"/>
          </reference>
          <reference field="4" count="1" selected="0">
            <x v="90"/>
          </reference>
          <reference field="5" count="1" selected="0">
            <x v="20"/>
          </reference>
          <reference field="6" count="1" selected="0">
            <x v="11"/>
          </reference>
          <reference field="7" count="1" selected="0">
            <x v="4"/>
          </reference>
          <reference field="8" count="1">
            <x v="109"/>
          </reference>
        </references>
      </pivotArea>
    </format>
    <format dxfId="45">
      <pivotArea dataOnly="0" labelOnly="1" outline="0" fieldPosition="0">
        <references count="9">
          <reference field="0" count="1" selected="0">
            <x v="5"/>
          </reference>
          <reference field="1" count="1" selected="0">
            <x v="1"/>
          </reference>
          <reference field="2" count="1" selected="0">
            <x v="14"/>
          </reference>
          <reference field="3" count="1" selected="0">
            <x v="12"/>
          </reference>
          <reference field="4" count="1" selected="0">
            <x v="17"/>
          </reference>
          <reference field="5" count="1" selected="0">
            <x v="18"/>
          </reference>
          <reference field="6" count="1" selected="0">
            <x v="10"/>
          </reference>
          <reference field="7" count="1" selected="0">
            <x v="4"/>
          </reference>
          <reference field="8" count="1">
            <x v="28"/>
          </reference>
        </references>
      </pivotArea>
    </format>
    <format dxfId="44">
      <pivotArea dataOnly="0" labelOnly="1" outline="0" fieldPosition="0">
        <references count="9">
          <reference field="0" count="1" selected="0">
            <x v="5"/>
          </reference>
          <reference field="1" count="1" selected="0">
            <x v="1"/>
          </reference>
          <reference field="2" count="1" selected="0">
            <x v="46"/>
          </reference>
          <reference field="3" count="1" selected="0">
            <x v="10"/>
          </reference>
          <reference field="4" count="1" selected="0">
            <x v="39"/>
          </reference>
          <reference field="5" count="1" selected="0">
            <x v="8"/>
          </reference>
          <reference field="6" count="1" selected="0">
            <x v="25"/>
          </reference>
          <reference field="7" count="1" selected="0">
            <x v="28"/>
          </reference>
          <reference field="8" count="1">
            <x v="22"/>
          </reference>
        </references>
      </pivotArea>
    </format>
    <format dxfId="43">
      <pivotArea dataOnly="0" labelOnly="1" outline="0" fieldPosition="0">
        <references count="9">
          <reference field="0" count="1" selected="0">
            <x v="5"/>
          </reference>
          <reference field="1" count="1" selected="0">
            <x v="12"/>
          </reference>
          <reference field="2" count="1" selected="0">
            <x v="63"/>
          </reference>
          <reference field="3" count="1" selected="0">
            <x v="14"/>
          </reference>
          <reference field="4" count="1" selected="0">
            <x v="7"/>
          </reference>
          <reference field="5" count="1" selected="0">
            <x v="4"/>
          </reference>
          <reference field="6" count="1" selected="0">
            <x v="7"/>
          </reference>
          <reference field="7" count="1" selected="0">
            <x v="2"/>
          </reference>
          <reference field="8" count="1">
            <x v="89"/>
          </reference>
        </references>
      </pivotArea>
    </format>
    <format dxfId="42">
      <pivotArea dataOnly="0" labelOnly="1" outline="0" fieldPosition="0">
        <references count="9">
          <reference field="0" count="1" selected="0">
            <x v="5"/>
          </reference>
          <reference field="1" count="1" selected="0">
            <x v="3"/>
          </reference>
          <reference field="2" count="1" selected="0">
            <x v="9"/>
          </reference>
          <reference field="3" count="1" selected="0">
            <x v="16"/>
          </reference>
          <reference field="4" count="1" selected="0">
            <x v="12"/>
          </reference>
          <reference field="5" count="1" selected="0">
            <x v="8"/>
          </reference>
          <reference field="6" count="1" selected="0">
            <x v="15"/>
          </reference>
          <reference field="7" count="1" selected="0">
            <x v="14"/>
          </reference>
          <reference field="8" count="1">
            <x v="11"/>
          </reference>
        </references>
      </pivotArea>
    </format>
    <format dxfId="41">
      <pivotArea dataOnly="0" labelOnly="1" outline="0" fieldPosition="0">
        <references count="9">
          <reference field="0" count="1" selected="0">
            <x v="5"/>
          </reference>
          <reference field="1" count="1" selected="0">
            <x v="3"/>
          </reference>
          <reference field="2" count="1" selected="0">
            <x v="89"/>
          </reference>
          <reference field="3" count="1" selected="0">
            <x v="8"/>
          </reference>
          <reference field="4" count="1" selected="0">
            <x v="6"/>
          </reference>
          <reference field="5" count="1" selected="0">
            <x v="34"/>
          </reference>
          <reference field="6" count="1" selected="0">
            <x v="33"/>
          </reference>
          <reference field="7" count="1" selected="0">
            <x v="47"/>
          </reference>
          <reference field="8" count="1">
            <x v="73"/>
          </reference>
        </references>
      </pivotArea>
    </format>
    <format dxfId="40">
      <pivotArea dataOnly="0" labelOnly="1" outline="0" fieldPosition="0">
        <references count="9">
          <reference field="0" count="1" selected="0">
            <x v="5"/>
          </reference>
          <reference field="1" count="1" selected="0">
            <x v="3"/>
          </reference>
          <reference field="2" count="1" selected="0">
            <x v="21"/>
          </reference>
          <reference field="3" count="1" selected="0">
            <x v="16"/>
          </reference>
          <reference field="4" count="1" selected="0">
            <x v="7"/>
          </reference>
          <reference field="5" count="1" selected="0">
            <x v="2"/>
          </reference>
          <reference field="6" count="1" selected="0">
            <x v="23"/>
          </reference>
          <reference field="7" count="1" selected="0">
            <x v="34"/>
          </reference>
          <reference field="8" count="1">
            <x v="71"/>
          </reference>
        </references>
      </pivotArea>
    </format>
    <format dxfId="39">
      <pivotArea dataOnly="0" labelOnly="1" outline="0" fieldPosition="0">
        <references count="9">
          <reference field="0" count="1" selected="0">
            <x v="5"/>
          </reference>
          <reference field="1" count="1" selected="0">
            <x v="3"/>
          </reference>
          <reference field="2" count="1" selected="0">
            <x v="27"/>
          </reference>
          <reference field="3" count="1" selected="0">
            <x v="28"/>
          </reference>
          <reference field="4" count="1" selected="0">
            <x v="29"/>
          </reference>
          <reference field="5" count="1" selected="0">
            <x v="25"/>
          </reference>
          <reference field="6" count="1" selected="0">
            <x v="5"/>
          </reference>
          <reference field="7" count="1" selected="0">
            <x v="2"/>
          </reference>
          <reference field="8" count="1">
            <x v="16"/>
          </reference>
        </references>
      </pivotArea>
    </format>
    <format dxfId="38">
      <pivotArea dataOnly="0" labelOnly="1" outline="0" fieldPosition="0">
        <references count="9">
          <reference field="0" count="1" selected="0">
            <x v="5"/>
          </reference>
          <reference field="1" count="1" selected="0">
            <x v="5"/>
          </reference>
          <reference field="2" count="1" selected="0">
            <x v="11"/>
          </reference>
          <reference field="3" count="1" selected="0">
            <x v="67"/>
          </reference>
          <reference field="4" count="1" selected="0">
            <x v="44"/>
          </reference>
          <reference field="5" count="1" selected="0">
            <x v="7"/>
          </reference>
          <reference field="6" count="1" selected="0">
            <x v="47"/>
          </reference>
          <reference field="7" count="1" selected="0">
            <x v="20"/>
          </reference>
          <reference field="8" count="1">
            <x v="66"/>
          </reference>
        </references>
      </pivotArea>
    </format>
    <format dxfId="37">
      <pivotArea dataOnly="0" labelOnly="1" outline="0" fieldPosition="0">
        <references count="9">
          <reference field="0" count="1" selected="0">
            <x v="5"/>
          </reference>
          <reference field="1" count="1" selected="0">
            <x v="5"/>
          </reference>
          <reference field="2" count="1" selected="0">
            <x v="55"/>
          </reference>
          <reference field="3" count="1" selected="0">
            <x v="30"/>
          </reference>
          <reference field="4" count="1" selected="0">
            <x v="59"/>
          </reference>
          <reference field="5" count="1" selected="0">
            <x v="3"/>
          </reference>
          <reference field="6" count="1" selected="0">
            <x v="7"/>
          </reference>
          <reference field="7" count="1" selected="0">
            <x v="1"/>
          </reference>
          <reference field="8" count="1">
            <x v="93"/>
          </reference>
        </references>
      </pivotArea>
    </format>
    <format dxfId="36">
      <pivotArea dataOnly="0" labelOnly="1" outline="0" fieldPosition="0">
        <references count="9">
          <reference field="0" count="1" selected="0">
            <x v="5"/>
          </reference>
          <reference field="1" count="1" selected="0">
            <x v="10"/>
          </reference>
          <reference field="2" count="1" selected="0">
            <x v="82"/>
          </reference>
          <reference field="3" count="1" selected="0">
            <x v="8"/>
          </reference>
          <reference field="4" count="1" selected="0">
            <x v="34"/>
          </reference>
          <reference field="5" count="1" selected="0">
            <x v="0"/>
          </reference>
          <reference field="6" count="1" selected="0">
            <x v="2"/>
          </reference>
          <reference field="7" count="1" selected="0">
            <x v="41"/>
          </reference>
          <reference field="8" count="1">
            <x v="52"/>
          </reference>
        </references>
      </pivotArea>
    </format>
    <format dxfId="35">
      <pivotArea dataOnly="0" labelOnly="1" outline="0" fieldPosition="0">
        <references count="9">
          <reference field="0" count="1" selected="0">
            <x v="5"/>
          </reference>
          <reference field="1" count="1" selected="0">
            <x v="10"/>
          </reference>
          <reference field="2" count="1" selected="0">
            <x v="43"/>
          </reference>
          <reference field="3" count="1" selected="0">
            <x v="37"/>
          </reference>
          <reference field="4" count="1" selected="0">
            <x v="41"/>
          </reference>
          <reference field="5" count="1" selected="0">
            <x v="8"/>
          </reference>
          <reference field="6" count="1" selected="0">
            <x v="2"/>
          </reference>
          <reference field="7" count="1" selected="0">
            <x v="0"/>
          </reference>
          <reference field="8" count="1">
            <x v="6"/>
          </reference>
        </references>
      </pivotArea>
    </format>
    <format dxfId="34">
      <pivotArea dataOnly="0" labelOnly="1" outline="0" fieldPosition="0">
        <references count="9">
          <reference field="0" count="1" selected="0">
            <x v="5"/>
          </reference>
          <reference field="1" count="1" selected="0">
            <x v="11"/>
          </reference>
          <reference field="2" count="1" selected="0">
            <x v="73"/>
          </reference>
          <reference field="3" count="1" selected="0">
            <x v="3"/>
          </reference>
          <reference field="4" count="1" selected="0">
            <x v="72"/>
          </reference>
          <reference field="5" count="1" selected="0">
            <x v="18"/>
          </reference>
          <reference field="6" count="1" selected="0">
            <x v="2"/>
          </reference>
          <reference field="7" count="1" selected="0">
            <x v="0"/>
          </reference>
          <reference field="8" count="1">
            <x v="6"/>
          </reference>
        </references>
      </pivotArea>
    </format>
    <format dxfId="33">
      <pivotArea dataOnly="0" labelOnly="1" outline="0" fieldPosition="0">
        <references count="9">
          <reference field="0" count="1" selected="0">
            <x v="5"/>
          </reference>
          <reference field="1" count="1" selected="0">
            <x v="11"/>
          </reference>
          <reference field="2" count="1" selected="0">
            <x v="84"/>
          </reference>
          <reference field="3" count="1" selected="0">
            <x v="73"/>
          </reference>
          <reference field="4" count="1" selected="0">
            <x v="91"/>
          </reference>
          <reference field="5" count="1" selected="0">
            <x v="48"/>
          </reference>
          <reference field="6" count="1" selected="0">
            <x v="34"/>
          </reference>
          <reference field="7" count="1" selected="0">
            <x v="55"/>
          </reference>
          <reference field="8" count="1">
            <x v="60"/>
          </reference>
        </references>
      </pivotArea>
    </format>
    <format dxfId="32">
      <pivotArea dataOnly="0" labelOnly="1" outline="0" fieldPosition="0">
        <references count="9">
          <reference field="0" count="1" selected="0">
            <x v="5"/>
          </reference>
          <reference field="1" count="1" selected="0">
            <x v="11"/>
          </reference>
          <reference field="2" count="1" selected="0">
            <x v="50"/>
          </reference>
          <reference field="3" count="1" selected="0">
            <x v="10"/>
          </reference>
          <reference field="4" count="1" selected="0">
            <x v="12"/>
          </reference>
          <reference field="5" count="1" selected="0">
            <x v="46"/>
          </reference>
          <reference field="6" count="1" selected="0">
            <x v="46"/>
          </reference>
          <reference field="7" count="1" selected="0">
            <x v="58"/>
          </reference>
          <reference field="8" count="1">
            <x v="105"/>
          </reference>
        </references>
      </pivotArea>
    </format>
    <format dxfId="31">
      <pivotArea dataOnly="0" labelOnly="1" outline="0" fieldPosition="0">
        <references count="9">
          <reference field="0" count="1" selected="0">
            <x v="5"/>
          </reference>
          <reference field="1" count="1" selected="0">
            <x v="11"/>
          </reference>
          <reference field="2" count="1" selected="0">
            <x v="104"/>
          </reference>
          <reference field="3" count="1" selected="0">
            <x v="53"/>
          </reference>
          <reference field="4" count="1" selected="0">
            <x v="31"/>
          </reference>
          <reference field="5" count="1" selected="0">
            <x v="28"/>
          </reference>
          <reference field="6" count="1" selected="0">
            <x v="0"/>
          </reference>
          <reference field="7" count="1" selected="0">
            <x v="3"/>
          </reference>
          <reference field="8" count="1">
            <x v="0"/>
          </reference>
        </references>
      </pivotArea>
    </format>
    <format dxfId="30">
      <pivotArea dataOnly="0" labelOnly="1" outline="0" fieldPosition="0">
        <references count="9">
          <reference field="0" count="1" selected="0">
            <x v="5"/>
          </reference>
          <reference field="1" count="1" selected="0">
            <x v="11"/>
          </reference>
          <reference field="2" count="1" selected="0">
            <x v="55"/>
          </reference>
          <reference field="3" count="1" selected="0">
            <x v="68"/>
          </reference>
          <reference field="4" count="1" selected="0">
            <x v="83"/>
          </reference>
          <reference field="5" count="1" selected="0">
            <x v="51"/>
          </reference>
          <reference field="6" count="1" selected="0">
            <x v="35"/>
          </reference>
          <reference field="7" count="1" selected="0">
            <x v="48"/>
          </reference>
          <reference field="8" count="1">
            <x v="81"/>
          </reference>
        </references>
      </pivotArea>
    </format>
    <format dxfId="29">
      <pivotArea dataOnly="0" labelOnly="1" outline="0" fieldPosition="0">
        <references count="9">
          <reference field="0" count="1" selected="0">
            <x v="5"/>
          </reference>
          <reference field="1" count="1" selected="0">
            <x v="11"/>
          </reference>
          <reference field="2" count="1" selected="0">
            <x v="56"/>
          </reference>
          <reference field="3" count="1" selected="0">
            <x v="63"/>
          </reference>
          <reference field="4" count="1" selected="0">
            <x v="71"/>
          </reference>
          <reference field="5" count="1" selected="0">
            <x v="2"/>
          </reference>
          <reference field="6" count="1" selected="0">
            <x v="5"/>
          </reference>
          <reference field="7" count="1" selected="0">
            <x v="21"/>
          </reference>
          <reference field="8" count="1">
            <x v="85"/>
          </reference>
        </references>
      </pivotArea>
    </format>
    <format dxfId="28">
      <pivotArea dataOnly="0" labelOnly="1" outline="0" fieldPosition="0">
        <references count="9">
          <reference field="0" count="1" selected="0">
            <x v="6"/>
          </reference>
          <reference field="1" count="1" selected="0">
            <x v="1"/>
          </reference>
          <reference field="2" count="1" selected="0">
            <x v="62"/>
          </reference>
          <reference field="3" count="1" selected="0">
            <x v="8"/>
          </reference>
          <reference field="4" count="1" selected="0">
            <x v="66"/>
          </reference>
          <reference field="5" count="1" selected="0">
            <x v="28"/>
          </reference>
          <reference field="6" count="1" selected="0">
            <x v="3"/>
          </reference>
          <reference field="7" count="1" selected="0">
            <x v="1"/>
          </reference>
          <reference field="8" count="1">
            <x v="8"/>
          </reference>
        </references>
      </pivotArea>
    </format>
    <format dxfId="27">
      <pivotArea dataOnly="0" labelOnly="1" outline="0" fieldPosition="0">
        <references count="9">
          <reference field="0" count="1" selected="0">
            <x v="6"/>
          </reference>
          <reference field="1" count="1" selected="0">
            <x v="1"/>
          </reference>
          <reference field="2" count="1" selected="0">
            <x v="68"/>
          </reference>
          <reference field="3" count="1" selected="0">
            <x v="39"/>
          </reference>
          <reference field="4" count="1" selected="0">
            <x v="88"/>
          </reference>
          <reference field="5" count="1" selected="0">
            <x v="56"/>
          </reference>
          <reference field="6" count="1" selected="0">
            <x v="3"/>
          </reference>
          <reference field="7" count="1" selected="0">
            <x v="0"/>
          </reference>
          <reference field="8" count="1">
            <x v="39"/>
          </reference>
        </references>
      </pivotArea>
    </format>
    <format dxfId="26">
      <pivotArea dataOnly="0" labelOnly="1" outline="0" fieldPosition="0">
        <references count="9">
          <reference field="0" count="1" selected="0">
            <x v="6"/>
          </reference>
          <reference field="1" count="1" selected="0">
            <x v="1"/>
          </reference>
          <reference field="2" count="1" selected="0">
            <x v="75"/>
          </reference>
          <reference field="3" count="1" selected="0">
            <x v="22"/>
          </reference>
          <reference field="4" count="1" selected="0">
            <x v="80"/>
          </reference>
          <reference field="5" count="1" selected="0">
            <x v="7"/>
          </reference>
          <reference field="6" count="1" selected="0">
            <x v="35"/>
          </reference>
          <reference field="7" count="1" selected="0">
            <x v="49"/>
          </reference>
          <reference field="8" count="1">
            <x v="79"/>
          </reference>
        </references>
      </pivotArea>
    </format>
    <format dxfId="25">
      <pivotArea dataOnly="0" labelOnly="1" outline="0" fieldPosition="0">
        <references count="9">
          <reference field="0" count="1" selected="0">
            <x v="6"/>
          </reference>
          <reference field="1" count="1" selected="0">
            <x v="1"/>
          </reference>
          <reference field="2" count="1" selected="0">
            <x v="80"/>
          </reference>
          <reference field="3" count="1" selected="0">
            <x v="20"/>
          </reference>
          <reference field="4" count="1" selected="0">
            <x v="79"/>
          </reference>
          <reference field="5" count="1" selected="0">
            <x v="30"/>
          </reference>
          <reference field="6" count="1" selected="0">
            <x v="3"/>
          </reference>
          <reference field="7" count="1" selected="0">
            <x v="4"/>
          </reference>
          <reference field="8" count="1">
            <x v="56"/>
          </reference>
        </references>
      </pivotArea>
    </format>
    <format dxfId="24">
      <pivotArea dataOnly="0" labelOnly="1" outline="0" fieldPosition="0">
        <references count="9">
          <reference field="0" count="1" selected="0">
            <x v="6"/>
          </reference>
          <reference field="1" count="1" selected="0">
            <x v="1"/>
          </reference>
          <reference field="2" count="1" selected="0">
            <x v="16"/>
          </reference>
          <reference field="3" count="1" selected="0">
            <x v="54"/>
          </reference>
          <reference field="4" count="1" selected="0">
            <x v="74"/>
          </reference>
          <reference field="5" count="1" selected="0">
            <x v="51"/>
          </reference>
          <reference field="6" count="1" selected="0">
            <x v="11"/>
          </reference>
          <reference field="7" count="1" selected="0">
            <x v="11"/>
          </reference>
          <reference field="8" count="1">
            <x v="90"/>
          </reference>
        </references>
      </pivotArea>
    </format>
    <format dxfId="23">
      <pivotArea dataOnly="0" labelOnly="1" outline="0" fieldPosition="0">
        <references count="9">
          <reference field="0" count="1" selected="0">
            <x v="6"/>
          </reference>
          <reference field="1" count="1" selected="0">
            <x v="2"/>
          </reference>
          <reference field="2" count="1" selected="0">
            <x v="6"/>
          </reference>
          <reference field="3" count="1" selected="0">
            <x v="8"/>
          </reference>
          <reference field="4" count="1" selected="0">
            <x v="7"/>
          </reference>
          <reference field="5" count="1" selected="0">
            <x v="12"/>
          </reference>
          <reference field="6" count="1" selected="0">
            <x v="4"/>
          </reference>
          <reference field="7" count="1" selected="0">
            <x v="8"/>
          </reference>
          <reference field="8" count="1">
            <x v="5"/>
          </reference>
        </references>
      </pivotArea>
    </format>
    <format dxfId="22">
      <pivotArea dataOnly="0" labelOnly="1" outline="0" fieldPosition="0">
        <references count="9">
          <reference field="0" count="1" selected="0">
            <x v="6"/>
          </reference>
          <reference field="1" count="1" selected="0">
            <x v="3"/>
          </reference>
          <reference field="2" count="1" selected="0">
            <x v="45"/>
          </reference>
          <reference field="3" count="1" selected="0">
            <x v="46"/>
          </reference>
          <reference field="4" count="1" selected="0">
            <x v="20"/>
          </reference>
          <reference field="5" count="1" selected="0">
            <x v="0"/>
          </reference>
          <reference field="6" count="1" selected="0">
            <x v="2"/>
          </reference>
          <reference field="7" count="1" selected="0">
            <x v="2"/>
          </reference>
          <reference field="8" count="1">
            <x v="31"/>
          </reference>
        </references>
      </pivotArea>
    </format>
    <format dxfId="21">
      <pivotArea dataOnly="0" labelOnly="1" outline="0" fieldPosition="0">
        <references count="9">
          <reference field="0" count="1" selected="0">
            <x v="6"/>
          </reference>
          <reference field="1" count="1" selected="0">
            <x v="5"/>
          </reference>
          <reference field="2" count="1" selected="0">
            <x v="47"/>
          </reference>
          <reference field="3" count="1" selected="0">
            <x v="47"/>
          </reference>
          <reference field="4" count="1" selected="0">
            <x v="54"/>
          </reference>
          <reference field="5" count="1" selected="0">
            <x v="38"/>
          </reference>
          <reference field="6" count="1" selected="0">
            <x v="0"/>
          </reference>
          <reference field="7" count="1" selected="0">
            <x v="22"/>
          </reference>
          <reference field="8" count="1">
            <x v="0"/>
          </reference>
        </references>
      </pivotArea>
    </format>
    <format dxfId="20">
      <pivotArea dataOnly="0" labelOnly="1" outline="0" fieldPosition="0">
        <references count="9">
          <reference field="0" count="1" selected="0">
            <x v="6"/>
          </reference>
          <reference field="1" count="1" selected="0">
            <x v="7"/>
          </reference>
          <reference field="2" count="1" selected="0">
            <x v="57"/>
          </reference>
          <reference field="3" count="1" selected="0">
            <x v="19"/>
          </reference>
          <reference field="4" count="1" selected="0">
            <x v="49"/>
          </reference>
          <reference field="5" count="1" selected="0">
            <x v="33"/>
          </reference>
          <reference field="6" count="1" selected="0">
            <x v="5"/>
          </reference>
          <reference field="7" count="1" selected="0">
            <x v="21"/>
          </reference>
          <reference field="8" count="1">
            <x v="85"/>
          </reference>
        </references>
      </pivotArea>
    </format>
    <format dxfId="19">
      <pivotArea dataOnly="0" labelOnly="1" outline="0" fieldPosition="0">
        <references count="9">
          <reference field="0" count="1" selected="0">
            <x v="6"/>
          </reference>
          <reference field="1" count="1" selected="0">
            <x v="9"/>
          </reference>
          <reference field="2" count="1" selected="0">
            <x v="21"/>
          </reference>
          <reference field="3" count="1" selected="0">
            <x v="7"/>
          </reference>
          <reference field="4" count="1" selected="0">
            <x v="3"/>
          </reference>
          <reference field="5" count="1" selected="0">
            <x v="3"/>
          </reference>
          <reference field="6" count="1" selected="0">
            <x v="13"/>
          </reference>
          <reference field="7" count="1" selected="0">
            <x v="9"/>
          </reference>
          <reference field="8" count="1">
            <x v="26"/>
          </reference>
        </references>
      </pivotArea>
    </format>
    <format dxfId="18">
      <pivotArea dataOnly="0" labelOnly="1" outline="0" fieldPosition="0">
        <references count="9">
          <reference field="0" count="1" selected="0">
            <x v="6"/>
          </reference>
          <reference field="1" count="1" selected="0">
            <x v="11"/>
          </reference>
          <reference field="2" count="1" selected="0">
            <x v="36"/>
          </reference>
          <reference field="3" count="1" selected="0">
            <x v="11"/>
          </reference>
          <reference field="4" count="1" selected="0">
            <x v="65"/>
          </reference>
          <reference field="5" count="1" selected="0">
            <x v="0"/>
          </reference>
          <reference field="6" count="1" selected="0">
            <x v="8"/>
          </reference>
          <reference field="7" count="1" selected="0">
            <x v="5"/>
          </reference>
          <reference field="8" count="1">
            <x v="44"/>
          </reference>
        </references>
      </pivotArea>
    </format>
    <format dxfId="17">
      <pivotArea field="9" type="button" dataOnly="0" labelOnly="1" outline="0" axis="axisRow" fieldPosition="2"/>
    </format>
    <format dxfId="10">
      <pivotArea field="0" type="button" dataOnly="0" labelOnly="1" outline="0" axis="axisRow" fieldPosition="0"/>
    </format>
    <format dxfId="9">
      <pivotArea field="1" type="button" dataOnly="0" labelOnly="1" outline="0" axis="axisRow" fieldPosition="1"/>
    </format>
    <format dxfId="8">
      <pivotArea field="9" type="button" dataOnly="0" labelOnly="1" outline="0" axis="axisRow" fieldPosition="2"/>
    </format>
    <format dxfId="7">
      <pivotArea field="2" type="button" dataOnly="0" labelOnly="1" outline="0" axis="axisRow" fieldPosition="3"/>
    </format>
    <format dxfId="6">
      <pivotArea field="3" type="button" dataOnly="0" labelOnly="1" outline="0" axis="axisRow" fieldPosition="4"/>
    </format>
    <format dxfId="5">
      <pivotArea field="4" type="button" dataOnly="0" labelOnly="1" outline="0" axis="axisRow" fieldPosition="5"/>
    </format>
    <format dxfId="4">
      <pivotArea field="5" type="button" dataOnly="0" labelOnly="1" outline="0" axis="axisRow" fieldPosition="6"/>
    </format>
    <format dxfId="3">
      <pivotArea field="7" type="button" dataOnly="0" labelOnly="1" outline="0" axis="axisRow" fieldPosition="7"/>
    </format>
    <format dxfId="2">
      <pivotArea field="6" type="button" dataOnly="0" labelOnly="1" outline="0" axis="axisRow" fieldPosition="8"/>
    </format>
    <format dxfId="1">
      <pivotArea field="8" type="button" dataOnly="0" labelOnly="1" outline="0" axis="axisRow" fieldPosition="9"/>
    </format>
  </formats>
  <pivotHierarchies count="52">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0">
    <rowHierarchyUsage hierarchyUsage="1"/>
    <rowHierarchyUsage hierarchyUsage="3"/>
    <rowHierarchyUsage hierarchyUsage="4"/>
    <rowHierarchyUsage hierarchyUsage="7"/>
    <rowHierarchyUsage hierarchyUsage="9"/>
    <rowHierarchyUsage hierarchyUsage="10"/>
    <rowHierarchyUsage hierarchyUsage="12"/>
    <rowHierarchyUsage hierarchyUsage="14"/>
    <rowHierarchyUsage hierarchyUsage="13"/>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4AD4DD0-265A-4C7F-B5F9-2F1502BA6D96}" name="PivotTable1" cacheId="19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rowHeaderCaption="Month">
  <location ref="A3:C7" firstHeaderRow="0" firstDataRow="1" firstDataCol="1"/>
  <pivotFields count="4">
    <pivotField axis="axisRow" allDrilled="1" subtotalTop="0" showAll="0" nonAutoSortDefault="1" defaultSubtotal="0" defaultAttributeDrillState="1">
      <items count="3">
        <item x="1"/>
        <item x="0"/>
        <item x="2"/>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2"/>
  </colFields>
  <colItems count="2">
    <i>
      <x/>
    </i>
    <i i="1">
      <x v="1"/>
    </i>
  </colItems>
  <dataFields count="2">
    <dataField name="Average of Readmission Rate Change Pct" fld="1" subtotal="average" baseField="0" baseItem="0" numFmtId="166"/>
    <dataField name="Average of Mortality Rate Change Pct" fld="2" subtotal="average" baseField="0" baseItem="0"/>
  </dataFields>
  <formats count="1">
    <format dxfId="16">
      <pivotArea collapsedLevelsAreSubtotals="1" fieldPosition="0">
        <references count="2">
          <reference field="4294967294" count="1" selected="0">
            <x v="1"/>
          </reference>
          <reference field="0" count="0"/>
        </references>
      </pivotArea>
    </format>
  </formats>
  <chartFormats count="2">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Readmission Rate Change Pct"/>
    <pivotHierarchy dragToData="1" caption="Average of Mortality Rate Change Pc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ED2B6C-740C-4411-86C8-9190051FDAD9}" name="PivotTable3" cacheId="18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rowHeaderCaption="Region">
  <location ref="A3:B10"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name="Count " fld="1" subtotal="count" baseField="0" baseItem="4"/>
  </dataFields>
  <chartFormats count="7">
    <chartFormat chart="7" format="22" series="1">
      <pivotArea type="data" outline="0" fieldPosition="0">
        <references count="1">
          <reference field="4294967294" count="1" selected="0">
            <x v="0"/>
          </reference>
        </references>
      </pivotArea>
    </chartFormat>
    <chartFormat chart="7" format="23">
      <pivotArea type="data" outline="0" fieldPosition="0">
        <references count="2">
          <reference field="4294967294" count="1" selected="0">
            <x v="0"/>
          </reference>
          <reference field="0" count="1" selected="0">
            <x v="0"/>
          </reference>
        </references>
      </pivotArea>
    </chartFormat>
    <chartFormat chart="7" format="24">
      <pivotArea type="data" outline="0" fieldPosition="0">
        <references count="2">
          <reference field="4294967294" count="1" selected="0">
            <x v="0"/>
          </reference>
          <reference field="0" count="1" selected="0">
            <x v="1"/>
          </reference>
        </references>
      </pivotArea>
    </chartFormat>
    <chartFormat chart="7" format="25">
      <pivotArea type="data" outline="0" fieldPosition="0">
        <references count="2">
          <reference field="4294967294" count="1" selected="0">
            <x v="0"/>
          </reference>
          <reference field="0" count="1" selected="0">
            <x v="2"/>
          </reference>
        </references>
      </pivotArea>
    </chartFormat>
    <chartFormat chart="7" format="26">
      <pivotArea type="data" outline="0" fieldPosition="0">
        <references count="2">
          <reference field="4294967294" count="1" selected="0">
            <x v="0"/>
          </reference>
          <reference field="0" count="1" selected="0">
            <x v="3"/>
          </reference>
        </references>
      </pivotArea>
    </chartFormat>
    <chartFormat chart="7" format="27">
      <pivotArea type="data" outline="0" fieldPosition="0">
        <references count="2">
          <reference field="4294967294" count="1" selected="0">
            <x v="0"/>
          </reference>
          <reference field="0" count="1" selected="0">
            <x v="4"/>
          </reference>
        </references>
      </pivotArea>
    </chartFormat>
    <chartFormat chart="7" format="28">
      <pivotArea type="data" outline="0" fieldPosition="0">
        <references count="2">
          <reference field="4294967294" count="1" selected="0">
            <x v="0"/>
          </reference>
          <reference field="0" count="1" selected="0">
            <x v="5"/>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1F6CB82-78F1-42A4-916A-9CA4E00E40E3}" name="PivotTable4" cacheId="20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D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4">
    <i>
      <x/>
    </i>
    <i i="1">
      <x v="1"/>
    </i>
    <i i="2">
      <x v="2"/>
    </i>
    <i i="3">
      <x v="3"/>
    </i>
  </colItems>
  <dataFields count="4">
    <dataField name="Average of Satisfaction Change" fld="0" subtotal="average" baseField="0" baseItem="0" numFmtId="167"/>
    <dataField name="Average of Effort Hours" fld="1" subtotal="average" baseField="0" baseItem="1" numFmtId="165"/>
    <dataField name="Average of Change Requests" fld="2" subtotal="average" baseField="0" baseItem="1" numFmtId="167"/>
    <dataField name="Average of Team Size" fld="3" subtotal="average" baseField="0" baseItem="1" numFmtId="1"/>
  </dataFields>
  <formats count="4">
    <format dxfId="15">
      <pivotArea outline="0" collapsedLevelsAreSubtotals="1" fieldPosition="0"/>
    </format>
    <format dxfId="14">
      <pivotArea outline="0" fieldPosition="0">
        <references count="1">
          <reference field="4294967294" count="1">
            <x v="1"/>
          </reference>
        </references>
      </pivotArea>
    </format>
    <format dxfId="13">
      <pivotArea outline="0" fieldPosition="0">
        <references count="1">
          <reference field="4294967294" count="1">
            <x v="2"/>
          </reference>
        </references>
      </pivotArea>
    </format>
    <format dxfId="12">
      <pivotArea outline="0" collapsedLevelsAreSubtotals="1" fieldPosition="0">
        <references count="1">
          <reference field="4294967294" count="1" selected="0">
            <x v="3"/>
          </reference>
        </references>
      </pivotArea>
    </format>
  </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caption="Sum of Satisfaction Change"/>
    <pivotHierarchy dragToData="1" caption="Average of Satisfaction Change"/>
    <pivotHierarchy dragToData="1"/>
    <pivotHierarchy dragToData="1" caption="Average of Effort Hours"/>
    <pivotHierarchy dragToData="1"/>
    <pivotHierarchy dragToData="1" caption="Average of Change Requests"/>
    <pivotHierarchy dragToData="1"/>
    <pivotHierarchy dragToData="1" caption="Average of Team Size"/>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02F9D11-6C4E-4156-AF68-454A1083CBB6}" name="PivotTable1" cacheId="2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4" firstHeaderRow="0" firstDataRow="1" firstDataCol="0"/>
  <pivotFields count="3">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2">
    <i>
      <x/>
    </i>
    <i i="1">
      <x v="1"/>
    </i>
  </colItems>
  <dataFields count="2">
    <dataField name=" Budget" fld="0" baseField="0" baseItem="1" numFmtId="3"/>
    <dataField name="Cost" fld="1" baseField="0" baseItem="1" numFmtId="3"/>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 Budget"/>
    <pivotHierarchy dragToData="1" caption="Cos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EF47661-9529-4FC1-B26E-76C7C971B226}" name="PivotTable2" cacheId="2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Status">
  <location ref="A3:B7"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 fld="1" subtotal="count" baseField="0" baseItem="1"/>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0" count="1" selected="0">
            <x v="0"/>
          </reference>
        </references>
      </pivotArea>
    </chartFormat>
    <chartFormat chart="1" format="6">
      <pivotArea type="data" outline="0" fieldPosition="0">
        <references count="2">
          <reference field="4294967294" count="1" selected="0">
            <x v="0"/>
          </reference>
          <reference field="0" count="1" selected="0">
            <x v="1"/>
          </reference>
        </references>
      </pivotArea>
    </chartFormat>
    <chartFormat chart="1" format="7">
      <pivotArea type="data" outline="0" fieldPosition="0">
        <references count="2">
          <reference field="4294967294" count="1" selected="0">
            <x v="0"/>
          </reference>
          <reference field="0"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0" count="1" selected="0">
            <x v="0"/>
          </reference>
        </references>
      </pivotArea>
    </chartFormat>
    <chartFormat chart="2" format="10">
      <pivotArea type="data" outline="0" fieldPosition="0">
        <references count="2">
          <reference field="4294967294" count="1" selected="0">
            <x v="0"/>
          </reference>
          <reference field="0" count="1" selected="0">
            <x v="1"/>
          </reference>
        </references>
      </pivotArea>
    </chartFormat>
    <chartFormat chart="2" format="11">
      <pivotArea type="data" outline="0" fieldPosition="0">
        <references count="2">
          <reference field="4294967294" count="1" selected="0">
            <x v="0"/>
          </reference>
          <reference field="0" count="1" selected="0">
            <x v="2"/>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1DBB10D-FBAD-4A8B-BDEC-F5A9A076BCFE}" name="PivotTable1" cacheId="2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roject Type">
  <location ref="A3:B12" firstHeaderRow="1" firstDataRow="1" firstDataCol="1"/>
  <pivotFields count="2">
    <pivotField axis="axisRow" allDrilled="1" subtotalTop="0" showAll="0" sortType="ascending" dataSourceSort="1"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9">
    <i>
      <x v="5"/>
    </i>
    <i>
      <x v="4"/>
    </i>
    <i>
      <x/>
    </i>
    <i>
      <x v="1"/>
    </i>
    <i>
      <x v="2"/>
    </i>
    <i>
      <x v="7"/>
    </i>
    <i>
      <x v="3"/>
    </i>
    <i>
      <x v="6"/>
    </i>
    <i t="grand">
      <x/>
    </i>
  </rowItems>
  <colItems count="1">
    <i/>
  </colItems>
  <dataFields count="1">
    <dataField name="Average of Percent Complete" fld="1" subtotal="average" baseField="0" baseItem="0" numFmtId="9"/>
  </dataFields>
  <chartFormats count="1">
    <chartFormat chart="2" format="3" series="1">
      <pivotArea type="data" outline="0" fieldPosition="0">
        <references count="1">
          <reference field="4294967294" count="1" selected="0">
            <x v="0"/>
          </reference>
        </references>
      </pivotArea>
    </chartFormat>
  </chartFormats>
  <pivotHierarchies count="5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Percent Complete"/>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6BA8D7F-2255-4113-825A-9E6C9A48B401}" name="PivotTable2" cacheId="1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roject Type">
  <location ref="A3:E13" firstHeaderRow="1" firstDataRow="2" firstDataCol="1"/>
  <pivotFields count="3">
    <pivotField axis="axisRow" allDrilled="1" subtotalTop="0" showAll="0" sortType="ascending" dataSourceSort="1" defaultSubtotal="0" defaultAttributeDrillState="1">
      <items count="8">
        <item x="0"/>
        <item x="1"/>
        <item x="2"/>
        <item x="3"/>
        <item x="4"/>
        <item x="5"/>
        <item x="6"/>
        <item x="7"/>
      </items>
      <autoSortScope>
        <pivotArea dataOnly="0" outline="0" fieldPosition="0">
          <references count="2">
            <reference field="4294967294" count="1" selected="0">
              <x v="0"/>
            </reference>
            <reference field="2" count="1" selected="0">
              <x v="1"/>
            </reference>
          </references>
        </pivotArea>
      </autoSortScope>
    </pivotField>
    <pivotField dataField="1" subtotalTop="0" showAll="0" defaultSubtotal="0"/>
    <pivotField axis="axisCol" allDrilled="1" subtotalTop="0" showAll="0" dataSourceSort="1" defaultSubtotal="0" defaultAttributeDrillState="1">
      <items count="3">
        <item x="0"/>
        <item x="1"/>
        <item x="2"/>
      </items>
    </pivotField>
  </pivotFields>
  <rowFields count="1">
    <field x="0"/>
  </rowFields>
  <rowItems count="9">
    <i>
      <x v="4"/>
    </i>
    <i>
      <x/>
    </i>
    <i>
      <x v="6"/>
    </i>
    <i>
      <x v="3"/>
    </i>
    <i>
      <x v="5"/>
    </i>
    <i>
      <x v="1"/>
    </i>
    <i>
      <x v="7"/>
    </i>
    <i>
      <x v="2"/>
    </i>
    <i t="grand">
      <x/>
    </i>
  </rowItems>
  <colFields count="1">
    <field x="2"/>
  </colFields>
  <colItems count="4">
    <i>
      <x/>
    </i>
    <i>
      <x v="1"/>
    </i>
    <i>
      <x v="2"/>
    </i>
    <i t="grand">
      <x/>
    </i>
  </colItems>
  <dataFields count="1">
    <dataField name="Count of Status" fld="1" subtotal="count" baseField="0" baseItem="0"/>
  </dataFields>
  <chartFormats count="3">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2">
          <reference field="4294967294" count="1" selected="0">
            <x v="0"/>
          </reference>
          <reference field="2" count="1" selected="0">
            <x v="2"/>
          </reference>
        </references>
      </pivotArea>
    </chartFormat>
  </chartFormats>
  <pivotHierarchies count="5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M_Name" xr10:uid="{DFA142C0-C5EA-43CE-A2BB-E226E2DE8CF5}" sourceName="[Table3].[PM Name]">
  <pivotTables>
    <pivotTable tabId="11" name="PivotTable21"/>
  </pivotTables>
  <data>
    <olap pivotCacheId="2132673250">
      <levels count="2">
        <level uniqueName="[Table3].[PM Name].[(All)]" sourceCaption="(All)" count="0"/>
        <level uniqueName="[Table3].[PM Name].[PM Name]" sourceCaption="PM Name" count="113">
          <ranges>
            <range startItem="0">
              <i n="[Table3].[PM Name].&amp;[Ahmed Saleh]" c="Ahmed Saleh"/>
              <i n="[Table3].[PM Name].&amp;[Ahmed Younis]" c="Ahmed Younis"/>
              <i n="[Table3].[PM Name].&amp;[Amira Mostafa]" c="Amira Mostafa"/>
              <i n="[Table3].[PM Name].&amp;[Amira Saleh]" c="Amira Saleh"/>
              <i n="[Table3].[PM Name].&amp;[Dina Hassan]" c="Dina Hassan"/>
              <i n="[Table3].[PM Name].&amp;[Farah El Sayed]" c="Farah El Sayed"/>
              <i n="[Table3].[PM Name].&amp;[Hany Ibrahim]" c="Hany Ibrahim"/>
              <i n="[Table3].[PM Name].&amp;[Hany Ismail]" c="Hany Ismail"/>
              <i n="[Table3].[PM Name].&amp;[Hany Mahmoud]" c="Hany Mahmoud"/>
              <i n="[Table3].[PM Name].&amp;[Hany Mostafa]" c="Hany Mostafa"/>
              <i n="[Table3].[PM Name].&amp;[Hany Younis]" c="Hany Younis"/>
              <i n="[Table3].[PM Name].&amp;[Hassan Saleh]" c="Hassan Saleh"/>
              <i n="[Table3].[PM Name].&amp;[Karim Farouk]" c="Karim Farouk"/>
              <i n="[Table3].[PM Name].&amp;[Laila Ismail]" c="Laila Ismail"/>
              <i n="[Table3].[PM Name].&amp;[Laila Saleh]" c="Laila Saleh"/>
              <i n="[Table3].[PM Name].&amp;[Mona Aziz]" c="Mona Aziz"/>
              <i n="[Table3].[PM Name].&amp;[Mona Ibrahim]" c="Mona Ibrahim"/>
              <i n="[Table3].[PM Name].&amp;[Omar El Sayed]" c="Omar El Sayed"/>
              <i n="[Table3].[PM Name].&amp;[Omar Hassan]" c="Omar Hassan"/>
              <i n="[Table3].[PM Name].&amp;[Omar Ibrahim]" c="Omar Ibrahim"/>
              <i n="[Table3].[PM Name].&amp;[Omar Mahmoud]" c="Omar Mahmoud"/>
              <i n="[Table3].[PM Name].&amp;[Sarah El Sayed]" c="Sarah El Sayed"/>
              <i n="[Table3].[PM Name].&amp;[Sarah Farouk]" c="Sarah Farouk"/>
              <i n="[Table3].[PM Name].&amp;[Sarah Hamdy]" c="Sarah Hamdy"/>
              <i n="[Table3].[PM Name].&amp;[Sarah Ibrahim]" c="Sarah Ibrahim"/>
              <i n="[Table3].[PM Name].&amp;[Tarek Mahmoud]" c="Tarek Mahmoud"/>
              <i n="[Table3].[PM Name].&amp;[Youssef Ismail]" c="Youssef Ismail"/>
              <i n="[Table3].[PM Name].&amp;[Youssef Younis]" c="Youssef Younis"/>
              <i n="[Table3].[PM Name].&amp;[Ahmed El Sayed]" c="Ahmed El Sayed" nd="1"/>
              <i n="[Table3].[PM Name].&amp;[Ahmed Farouk]" c="Ahmed Farouk" nd="1"/>
              <i n="[Table3].[PM Name].&amp;[Ahmed Hassan]" c="Ahmed Hassan" nd="1"/>
              <i n="[Table3].[PM Name].&amp;[Ahmed Ismail]" c="Ahmed Ismail" nd="1"/>
              <i n="[Table3].[PM Name].&amp;[Ahmed Mahmoud]" c="Ahmed Mahmoud" nd="1"/>
              <i n="[Table3].[PM Name].&amp;[Ahmed Mostafa]" c="Ahmed Mostafa" nd="1"/>
              <i n="[Table3].[PM Name].&amp;[Amira Aziz]" c="Amira Aziz" nd="1"/>
              <i n="[Table3].[PM Name].&amp;[Amira Farouk]" c="Amira Farouk" nd="1"/>
              <i n="[Table3].[PM Name].&amp;[Amira Ismail]" c="Amira Ismail" nd="1"/>
              <i n="[Table3].[PM Name].&amp;[Amira Mahmoud]" c="Amira Mahmoud" nd="1"/>
              <i n="[Table3].[PM Name].&amp;[Amira Younis]" c="Amira Younis" nd="1"/>
              <i n="[Table3].[PM Name].&amp;[Dina Aziz]" c="Dina Aziz" nd="1"/>
              <i n="[Table3].[PM Name].&amp;[Dina Farouk]" c="Dina Farouk" nd="1"/>
              <i n="[Table3].[PM Name].&amp;[Dina Ismail]" c="Dina Ismail" nd="1"/>
              <i n="[Table3].[PM Name].&amp;[Dina Mahmoud]" c="Dina Mahmoud" nd="1"/>
              <i n="[Table3].[PM Name].&amp;[Dina Saleh]" c="Dina Saleh" nd="1"/>
              <i n="[Table3].[PM Name].&amp;[Dina Younis]" c="Dina Younis" nd="1"/>
              <i n="[Table3].[PM Name].&amp;[Farah Aziz]" c="Farah Aziz" nd="1"/>
              <i n="[Table3].[PM Name].&amp;[Farah Farouk]" c="Farah Farouk" nd="1"/>
              <i n="[Table3].[PM Name].&amp;[Farah Hamdy]" c="Farah Hamdy" nd="1"/>
              <i n="[Table3].[PM Name].&amp;[Farah Hassan]" c="Farah Hassan" nd="1"/>
              <i n="[Table3].[PM Name].&amp;[Farah Ismail]" c="Farah Ismail" nd="1"/>
              <i n="[Table3].[PM Name].&amp;[Farah Khaled]" c="Farah Khaled" nd="1"/>
              <i n="[Table3].[PM Name].&amp;[Farah Mahmoud]" c="Farah Mahmoud" nd="1"/>
              <i n="[Table3].[PM Name].&amp;[Farah Mostafa]" c="Farah Mostafa" nd="1"/>
              <i n="[Table3].[PM Name].&amp;[Farah Saleh]" c="Farah Saleh" nd="1"/>
              <i n="[Table3].[PM Name].&amp;[Farah Younis]" c="Farah Younis" nd="1"/>
              <i n="[Table3].[PM Name].&amp;[Hany Farouk]" c="Hany Farouk" nd="1"/>
              <i n="[Table3].[PM Name].&amp;[Hany Khaled]" c="Hany Khaled" nd="1"/>
              <i n="[Table3].[PM Name].&amp;[Hany Saleh]" c="Hany Saleh" nd="1"/>
              <i n="[Table3].[PM Name].&amp;[Hassan Aziz]" c="Hassan Aziz" nd="1"/>
              <i n="[Table3].[PM Name].&amp;[Hassan El Sayed]" c="Hassan El Sayed" nd="1"/>
              <i n="[Table3].[PM Name].&amp;[Hassan Farouk]" c="Hassan Farouk" nd="1"/>
              <i n="[Table3].[PM Name].&amp;[Hassan Ismail]" c="Hassan Ismail" nd="1"/>
              <i n="[Table3].[PM Name].&amp;[Hassan Khaled]" c="Hassan Khaled" nd="1"/>
              <i n="[Table3].[PM Name].&amp;[Hassan Mostafa]" c="Hassan Mostafa" nd="1"/>
              <i n="[Table3].[PM Name].&amp;[Karim Aziz]" c="Karim Aziz" nd="1"/>
              <i n="[Table3].[PM Name].&amp;[Karim Hassan]" c="Karim Hassan" nd="1"/>
              <i n="[Table3].[PM Name].&amp;[Karim Ibrahim]" c="Karim Ibrahim" nd="1"/>
              <i n="[Table3].[PM Name].&amp;[Karim Ismail]" c="Karim Ismail" nd="1"/>
              <i n="[Table3].[PM Name].&amp;[Karim Khaled]" c="Karim Khaled" nd="1"/>
              <i n="[Table3].[PM Name].&amp;[Karim Mahmoud]" c="Karim Mahmoud" nd="1"/>
              <i n="[Table3].[PM Name].&amp;[Karim Younis]" c="Karim Younis" nd="1"/>
              <i n="[Table3].[PM Name].&amp;[Laila El Sayed]" c="Laila El Sayed" nd="1"/>
              <i n="[Table3].[PM Name].&amp;[Laila Farouk]" c="Laila Farouk" nd="1"/>
              <i n="[Table3].[PM Name].&amp;[Laila Hamdy]" c="Laila Hamdy" nd="1"/>
              <i n="[Table3].[PM Name].&amp;[Laila Hassan]" c="Laila Hassan" nd="1"/>
              <i n="[Table3].[PM Name].&amp;[Laila Ibrahim]" c="Laila Ibrahim" nd="1"/>
              <i n="[Table3].[PM Name].&amp;[Laila Khaled]" c="Laila Khaled" nd="1"/>
              <i n="[Table3].[PM Name].&amp;[Laila Mahmoud]" c="Laila Mahmoud" nd="1"/>
              <i n="[Table3].[PM Name].&amp;[Laila Mostafa]" c="Laila Mostafa" nd="1"/>
              <i n="[Table3].[PM Name].&amp;[Laila Younis]" c="Laila Younis" nd="1"/>
              <i n="[Table3].[PM Name].&amp;[Mona Farouk]" c="Mona Farouk" nd="1"/>
              <i n="[Table3].[PM Name].&amp;[Mona Hamdy]" c="Mona Hamdy" nd="1"/>
              <i n="[Table3].[PM Name].&amp;[Mona Khaled]" c="Mona Khaled" nd="1"/>
              <i n="[Table3].[PM Name].&amp;[Mona Mahmoud]" c="Mona Mahmoud" nd="1"/>
              <i n="[Table3].[PM Name].&amp;[Mona Mostafa]" c="Mona Mostafa" nd="1"/>
              <i n="[Table3].[PM Name].&amp;[Mona Younis]" c="Mona Younis" nd="1"/>
              <i n="[Table3].[PM Name].&amp;[Nadia Aziz]" c="Nadia Aziz" nd="1"/>
              <i n="[Table3].[PM Name].&amp;[Nadia El Sayed]" c="Nadia El Sayed" nd="1"/>
              <i n="[Table3].[PM Name].&amp;[Nadia Farouk]" c="Nadia Farouk" nd="1"/>
              <i n="[Table3].[PM Name].&amp;[Nadia Ibrahim]" c="Nadia Ibrahim" nd="1"/>
              <i n="[Table3].[PM Name].&amp;[Nadia Ismail]" c="Nadia Ismail" nd="1"/>
              <i n="[Table3].[PM Name].&amp;[Nadia Mostafa]" c="Nadia Mostafa" nd="1"/>
              <i n="[Table3].[PM Name].&amp;[Nadia Younis]" c="Nadia Younis" nd="1"/>
              <i n="[Table3].[PM Name].&amp;[Omar Farouk]" c="Omar Farouk" nd="1"/>
              <i n="[Table3].[PM Name].&amp;[Omar Ismail]" c="Omar Ismail" nd="1"/>
              <i n="[Table3].[PM Name].&amp;[Omar Saleh]" c="Omar Saleh" nd="1"/>
              <i n="[Table3].[PM Name].&amp;[Sarah Aziz]" c="Sarah Aziz" nd="1"/>
              <i n="[Table3].[PM Name].&amp;[Sarah Hassan]" c="Sarah Hassan" nd="1"/>
              <i n="[Table3].[PM Name].&amp;[Sarah Khaled]" c="Sarah Khaled" nd="1"/>
              <i n="[Table3].[PM Name].&amp;[Sarah Mahmoud]" c="Sarah Mahmoud" nd="1"/>
              <i n="[Table3].[PM Name].&amp;[Sarah Younis]" c="Sarah Younis" nd="1"/>
              <i n="[Table3].[PM Name].&amp;[Tarek Aziz]" c="Tarek Aziz" nd="1"/>
              <i n="[Table3].[PM Name].&amp;[Tarek Farouk]" c="Tarek Farouk" nd="1"/>
              <i n="[Table3].[PM Name].&amp;[Tarek Ibrahim]" c="Tarek Ibrahim" nd="1"/>
              <i n="[Table3].[PM Name].&amp;[Tarek Ismail]" c="Tarek Ismail" nd="1"/>
              <i n="[Table3].[PM Name].&amp;[Tarek Khaled]" c="Tarek Khaled" nd="1"/>
              <i n="[Table3].[PM Name].&amp;[Tarek Mostafa]" c="Tarek Mostafa" nd="1"/>
              <i n="[Table3].[PM Name].&amp;[Tarek Saleh]" c="Tarek Saleh" nd="1"/>
              <i n="[Table3].[PM Name].&amp;[Youssef Aziz]" c="Youssef Aziz" nd="1"/>
              <i n="[Table3].[PM Name].&amp;[Youssef Hamdy]" c="Youssef Hamdy" nd="1"/>
              <i n="[Table3].[PM Name].&amp;[Youssef Hassan]" c="Youssef Hassan" nd="1"/>
              <i n="[Table3].[PM Name].&amp;[Youssef Khaled]" c="Youssef Khaled" nd="1"/>
              <i n="[Table3].[PM Name].&amp;[Youssef Saleh]" c="Youssef Saleh" nd="1"/>
            </range>
          </ranges>
        </level>
      </levels>
      <selections count="1">
        <selection n="[Table3].[PM Nam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239B5D1-A82B-4182-B008-20B9BAD42D40}" sourceName="[Table3].[Department]">
  <pivotTables>
    <pivotTable tabId="22" name="PivotTable3"/>
    <pivotTable tabId="3" name="PivotTable2"/>
    <pivotTable tabId="15" name="PivotTable1"/>
    <pivotTable tabId="4" name="PivotTable3"/>
    <pivotTable tabId="5" name="PivotTable4"/>
    <pivotTable tabId="11" name="PivotTable21"/>
    <pivotTable tabId="24" name="PivotTable4"/>
    <pivotTable tabId="25" name="PivotTable1"/>
    <pivotTable tabId="26" name="PivotTable2"/>
  </pivotTables>
  <data>
    <olap pivotCacheId="2132673250">
      <levels count="2">
        <level uniqueName="[Table3].[Department].[(All)]" sourceCaption="(All)" count="0"/>
        <level uniqueName="[Table3].[Department].[Department]" sourceCaption="Department" count="13">
          <ranges>
            <range startItem="0">
              <i n="[Table3].[Department].&amp;[Cardiology]" c="Cardiology"/>
              <i n="[Table3].[Department].&amp;[Emergency]" c="Emergency"/>
              <i n="[Table3].[Department].&amp;[ICU]" c="ICU"/>
              <i n="[Table3].[Department].&amp;[Infectious Disease]" c="Infectious Disease"/>
              <i n="[Table3].[Department].&amp;[Internal Medicine]" c="Internal Medicine"/>
              <i n="[Table3].[Department].&amp;[OB/GYN]" c="OB/GYN"/>
              <i n="[Table3].[Department].&amp;[Oncology]" c="Oncology"/>
              <i n="[Table3].[Department].&amp;[Orthopedics]" c="Orthopedics"/>
              <i n="[Table3].[Department].&amp;[Outpatient]" c="Outpatient"/>
              <i n="[Table3].[Department].&amp;[Pediatrics]" c="Pediatrics"/>
              <i n="[Table3].[Department].&amp;[Pharmacy]" c="Pharmacy"/>
              <i n="[Table3].[Department].&amp;[Radiology]" c="Radiology"/>
              <i n="[Table3].[Department].&amp;[Surgery]" c="Surgery"/>
            </range>
          </ranges>
        </level>
      </levels>
      <selections count="1">
        <selection n="[Table3].[Departmen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M Name" xr10:uid="{46A57FBC-7217-43DC-9BF6-94743C18AFCD}" cache="Slicer_PM_Name" caption="PM Name" level="1" style="Slicer Style 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F0AAF53-D4A7-4014-B390-2B8597B7E5D3}" cache="Slicer_Department" caption="Department" columnCount="13" showCaption="0" level="1" style="Slicer Style 1"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C73DB1-7198-4965-B6E6-667F1CDD1D1F}" name="Table3" displayName="Table3" ref="A1:Z188" totalsRowShown="0">
  <autoFilter ref="A1:Z188" xr:uid="{6DC73DB1-7198-4965-B6E6-667F1CDD1D1F}"/>
  <sortState xmlns:xlrd2="http://schemas.microsoft.com/office/spreadsheetml/2017/richdata2" ref="A2:Z188">
    <sortCondition ref="L2:L188" customList="January,February,March"/>
  </sortState>
  <tableColumns count="26">
    <tableColumn id="1" xr3:uid="{D1A50A61-A4EB-4D78-8258-14E367760D34}" name="Project ID"/>
    <tableColumn id="2" xr3:uid="{6852A39E-5B58-45BD-829F-844521BFC3A6}" name="Facility"/>
    <tableColumn id="3" xr3:uid="{A4C16AA5-D130-48E4-85CC-45E6A3293848}" name="Region"/>
    <tableColumn id="5" xr3:uid="{8DF72487-48F5-4EE8-9F63-0D192B725A89}" name="Department"/>
    <tableColumn id="6" xr3:uid="{CF4F109F-CCDE-46ED-ACD3-E3A05D72F715}" name="Project Type"/>
    <tableColumn id="7" xr3:uid="{2E8DB9B2-6282-4005-94C0-96978440393E}" name="Priority"/>
    <tableColumn id="8" xr3:uid="{69E95C15-823B-4303-A6E6-F367F01D4BC1}" name="Status"/>
    <tableColumn id="10" xr3:uid="{91504B5F-8876-4F84-9EE8-0585BFC85D54}" name="PM Name"/>
    <tableColumn id="13" xr3:uid="{342CA749-EF37-4E78-A0C9-D97732975721}" name="HER System"/>
    <tableColumn id="17" xr3:uid="{C83197BA-1540-4F02-9F68-52E85F16EAC7}" name="Start Date"/>
    <tableColumn id="18" xr3:uid="{72E87DED-2EED-4128-BF2D-D97BD52540B6}" name="End Date"/>
    <tableColumn id="4" xr3:uid="{285AF62E-7553-41C1-B537-8DD3E0CA347D}" name="Month" dataDxfId="11">
      <calculatedColumnFormula>TEXT(J2, "mmmm")</calculatedColumnFormula>
    </tableColumn>
    <tableColumn id="19" xr3:uid="{28521DBC-4AB6-4A8A-87E3-B5B783BBFBBA}" name="Duration Days"/>
    <tableColumn id="23" xr3:uid="{117EB02A-CBD6-4C74-B8C5-6E9F94F9BB7D}" name="Tasks Completed"/>
    <tableColumn id="24" xr3:uid="{8F154F9E-2544-4EF6-8592-84399CCED9DD}" name="Tasks Total"/>
    <tableColumn id="25" xr3:uid="{14D8B9AB-4A2B-4CAC-944A-0B68F176FA8D}" name="Percent Complete"/>
    <tableColumn id="29" xr3:uid="{72310B0D-2BFD-4098-BF52-DDFB27FBAE21}" name="Budget"/>
    <tableColumn id="31" xr3:uid="{F952B67C-95F2-47C1-863F-FDB5DA61C626}" name="Cost"/>
    <tableColumn id="34" xr3:uid="{F778CA80-FA40-4ACD-BA20-D7B6F36D7A01}" name="Change Requests"/>
    <tableColumn id="35" xr3:uid="{EF9B7452-68AC-41D9-8B96-05BF9C150E2C}" name="Scope Creep Score"/>
    <tableColumn id="37" xr3:uid="{2FAC11B3-6553-45F9-A72D-8E563A0221BD}" name="Documentation Completeness"/>
    <tableColumn id="38" xr3:uid="{81D8A97C-4248-4A7E-9D1A-64DDB88E3E50}" name="Effort Hours"/>
    <tableColumn id="39" xr3:uid="{05B44037-E4CB-48F2-BF70-35E2B14A74ED}" name="Team Size"/>
    <tableColumn id="40" xr3:uid="{D315BD86-9C88-4BD3-8519-E51BF0AFA019}" name="Readmission Rate Change Pct"/>
    <tableColumn id="41" xr3:uid="{1CB3F2E3-CBAD-489D-9944-4DC13C7557DF}" name="Mortality Rate Change Pct"/>
    <tableColumn id="42" xr3:uid="{0165B3BA-3D0D-436A-8F72-E5ED68BA5533}" name="Satisfaction Change P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F090-85BC-4B95-9FD6-E69A74EBBA53}">
  <dimension ref="A3:B7"/>
  <sheetViews>
    <sheetView workbookViewId="0">
      <selection activeCell="Q10" sqref="Q10"/>
    </sheetView>
  </sheetViews>
  <sheetFormatPr defaultRowHeight="15" x14ac:dyDescent="0.25"/>
  <cols>
    <col min="1" max="1" width="11.28515625" bestFit="1" customWidth="1"/>
    <col min="2" max="2" width="6.5703125" bestFit="1" customWidth="1"/>
  </cols>
  <sheetData>
    <row r="3" spans="1:2" x14ac:dyDescent="0.25">
      <c r="A3" s="5" t="s">
        <v>4</v>
      </c>
      <c r="B3" t="s">
        <v>352</v>
      </c>
    </row>
    <row r="4" spans="1:2" x14ac:dyDescent="0.25">
      <c r="A4" s="6" t="s">
        <v>40</v>
      </c>
      <c r="B4" s="32">
        <v>17</v>
      </c>
    </row>
    <row r="5" spans="1:2" x14ac:dyDescent="0.25">
      <c r="A5" s="6" t="s">
        <v>11</v>
      </c>
      <c r="B5" s="32">
        <v>157</v>
      </c>
    </row>
    <row r="6" spans="1:2" x14ac:dyDescent="0.25">
      <c r="A6" s="6" t="s">
        <v>55</v>
      </c>
      <c r="B6" s="32">
        <v>13</v>
      </c>
    </row>
    <row r="7" spans="1:2" x14ac:dyDescent="0.25">
      <c r="A7" s="6" t="s">
        <v>351</v>
      </c>
      <c r="B7" s="32">
        <v>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36CCF-5687-4AAE-92AF-28327A8139E9}">
  <dimension ref="A3:C17"/>
  <sheetViews>
    <sheetView workbookViewId="0">
      <selection activeCell="A3" sqref="A3:B17"/>
    </sheetView>
  </sheetViews>
  <sheetFormatPr defaultRowHeight="15" x14ac:dyDescent="0.25"/>
  <cols>
    <col min="1" max="1" width="17.42578125" bestFit="1" customWidth="1"/>
    <col min="2" max="3" width="10.140625" bestFit="1" customWidth="1"/>
  </cols>
  <sheetData>
    <row r="3" spans="1:3" x14ac:dyDescent="0.25">
      <c r="A3" s="5" t="s">
        <v>2</v>
      </c>
      <c r="B3" t="s">
        <v>397</v>
      </c>
      <c r="C3" t="s">
        <v>354</v>
      </c>
    </row>
    <row r="4" spans="1:3" x14ac:dyDescent="0.25">
      <c r="A4" s="6" t="s">
        <v>18</v>
      </c>
      <c r="B4" s="3">
        <v>2136135.0099999998</v>
      </c>
      <c r="C4" s="3">
        <v>1178413.69</v>
      </c>
    </row>
    <row r="5" spans="1:3" x14ac:dyDescent="0.25">
      <c r="A5" s="6" t="s">
        <v>8</v>
      </c>
      <c r="B5" s="3">
        <v>14681343.26</v>
      </c>
      <c r="C5" s="3">
        <v>5435169.7400000002</v>
      </c>
    </row>
    <row r="6" spans="1:3" x14ac:dyDescent="0.25">
      <c r="A6" s="6" t="s">
        <v>63</v>
      </c>
      <c r="B6" s="3">
        <v>2326073.4</v>
      </c>
      <c r="C6" s="3">
        <v>1869049.75</v>
      </c>
    </row>
    <row r="7" spans="1:3" x14ac:dyDescent="0.25">
      <c r="A7" s="6" t="s">
        <v>58</v>
      </c>
      <c r="B7" s="3">
        <v>310073</v>
      </c>
      <c r="C7" s="3">
        <v>268750.96999999997</v>
      </c>
    </row>
    <row r="8" spans="1:3" x14ac:dyDescent="0.25">
      <c r="A8" s="6" t="s">
        <v>53</v>
      </c>
      <c r="B8" s="3">
        <v>4730212.92</v>
      </c>
      <c r="C8" s="3">
        <v>2152988.09</v>
      </c>
    </row>
    <row r="9" spans="1:3" x14ac:dyDescent="0.25">
      <c r="A9" s="6" t="s">
        <v>112</v>
      </c>
      <c r="B9" s="3">
        <v>745080.88</v>
      </c>
      <c r="C9" s="3">
        <v>580684.06999999995</v>
      </c>
    </row>
    <row r="10" spans="1:3" x14ac:dyDescent="0.25">
      <c r="A10" s="6" t="s">
        <v>69</v>
      </c>
      <c r="B10" s="3">
        <v>4539983.3600000003</v>
      </c>
      <c r="C10" s="3">
        <v>1217393.58</v>
      </c>
    </row>
    <row r="11" spans="1:3" x14ac:dyDescent="0.25">
      <c r="A11" s="6" t="s">
        <v>42</v>
      </c>
      <c r="B11" s="3">
        <v>1396126.67</v>
      </c>
      <c r="C11" s="3">
        <v>921794.67</v>
      </c>
    </row>
    <row r="12" spans="1:3" x14ac:dyDescent="0.25">
      <c r="A12" s="6" t="s">
        <v>66</v>
      </c>
      <c r="B12" s="3">
        <v>1218767.0900000001</v>
      </c>
      <c r="C12" s="3">
        <v>689138.83</v>
      </c>
    </row>
    <row r="13" spans="1:3" x14ac:dyDescent="0.25">
      <c r="A13" s="6" t="s">
        <v>44</v>
      </c>
      <c r="B13" s="3">
        <v>1249260.32</v>
      </c>
      <c r="C13" s="3">
        <v>726256.98</v>
      </c>
    </row>
    <row r="14" spans="1:3" x14ac:dyDescent="0.25">
      <c r="A14" s="6" t="s">
        <v>75</v>
      </c>
      <c r="B14" s="3">
        <v>1829810.08</v>
      </c>
      <c r="C14" s="3">
        <v>1386035.32</v>
      </c>
    </row>
    <row r="15" spans="1:3" x14ac:dyDescent="0.25">
      <c r="A15" s="6" t="s">
        <v>47</v>
      </c>
      <c r="B15" s="3">
        <v>2416970.13</v>
      </c>
      <c r="C15" s="3">
        <v>1249826.01</v>
      </c>
    </row>
    <row r="16" spans="1:3" x14ac:dyDescent="0.25">
      <c r="A16" s="6" t="s">
        <v>24</v>
      </c>
      <c r="B16" s="3">
        <v>8720448.0999999996</v>
      </c>
      <c r="C16" s="3">
        <v>5439411.2599999998</v>
      </c>
    </row>
    <row r="17" spans="1:3" x14ac:dyDescent="0.25">
      <c r="A17" s="6" t="s">
        <v>351</v>
      </c>
      <c r="B17" s="3">
        <v>46300284.219999999</v>
      </c>
      <c r="C17" s="3">
        <v>23114912.960000001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C5B57-16BE-4993-89A4-8BE410716890}">
  <dimension ref="A3:B8"/>
  <sheetViews>
    <sheetView workbookViewId="0">
      <selection activeCell="A3" sqref="A3:B7"/>
    </sheetView>
  </sheetViews>
  <sheetFormatPr defaultRowHeight="15" x14ac:dyDescent="0.25"/>
  <cols>
    <col min="1" max="1" width="11.28515625" bestFit="1" customWidth="1"/>
    <col min="2" max="2" width="18.42578125" bestFit="1" customWidth="1"/>
  </cols>
  <sheetData>
    <row r="3" spans="1:2" x14ac:dyDescent="0.25">
      <c r="A3" s="5" t="s">
        <v>3</v>
      </c>
      <c r="B3" t="s">
        <v>392</v>
      </c>
    </row>
    <row r="4" spans="1:2" x14ac:dyDescent="0.25">
      <c r="A4" s="6" t="s">
        <v>33</v>
      </c>
      <c r="B4" s="32">
        <v>35</v>
      </c>
    </row>
    <row r="5" spans="1:2" x14ac:dyDescent="0.25">
      <c r="A5" s="6" t="s">
        <v>22</v>
      </c>
      <c r="B5" s="32">
        <v>80</v>
      </c>
    </row>
    <row r="6" spans="1:2" x14ac:dyDescent="0.25">
      <c r="A6" s="6" t="s">
        <v>14</v>
      </c>
      <c r="B6" s="32">
        <v>15</v>
      </c>
    </row>
    <row r="7" spans="1:2" x14ac:dyDescent="0.25">
      <c r="A7" s="6" t="s">
        <v>10</v>
      </c>
      <c r="B7" s="32">
        <v>57</v>
      </c>
    </row>
    <row r="8" spans="1:2" x14ac:dyDescent="0.25">
      <c r="A8" s="6" t="s">
        <v>351</v>
      </c>
      <c r="B8" s="32">
        <v>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2FAA6-9CA4-4EF8-8A1D-C79043466FC3}">
  <dimension ref="A1:L774"/>
  <sheetViews>
    <sheetView showGridLines="0" showRowColHeaders="0" zoomScale="90" zoomScaleNormal="90" workbookViewId="0">
      <selection activeCell="J14" sqref="J14"/>
    </sheetView>
  </sheetViews>
  <sheetFormatPr defaultRowHeight="15" x14ac:dyDescent="0.25"/>
  <cols>
    <col min="1" max="1" width="21" customWidth="1"/>
    <col min="2" max="2" width="19.140625" customWidth="1"/>
    <col min="3" max="3" width="24.140625" customWidth="1"/>
    <col min="4" max="4" width="14.7109375" customWidth="1"/>
    <col min="5" max="5" width="11.85546875" customWidth="1"/>
    <col min="6" max="6" width="11.28515625" bestFit="1" customWidth="1"/>
    <col min="7" max="7" width="16.140625" customWidth="1"/>
    <col min="8" max="8" width="17.28515625" customWidth="1"/>
    <col min="9" max="10" width="20" bestFit="1" customWidth="1"/>
    <col min="11" max="11" width="10.140625" bestFit="1" customWidth="1"/>
    <col min="12" max="12" width="9.140625" style="4" bestFit="1" customWidth="1"/>
    <col min="13" max="14" width="10.140625" bestFit="1" customWidth="1"/>
    <col min="15" max="15" width="11.140625" bestFit="1" customWidth="1"/>
    <col min="16" max="33" width="9.42578125" bestFit="1" customWidth="1"/>
    <col min="34" max="42" width="8.42578125" bestFit="1" customWidth="1"/>
    <col min="43" max="61" width="9.42578125" bestFit="1" customWidth="1"/>
    <col min="62" max="70" width="8.42578125" bestFit="1" customWidth="1"/>
    <col min="71" max="92" width="9.42578125" bestFit="1" customWidth="1"/>
    <col min="93" max="93" width="11.28515625" bestFit="1" customWidth="1"/>
  </cols>
  <sheetData>
    <row r="1" spans="1:12" s="15" customFormat="1" ht="36" x14ac:dyDescent="0.55000000000000004">
      <c r="B1" s="18" t="s">
        <v>398</v>
      </c>
      <c r="C1" s="19"/>
      <c r="D1" s="19"/>
      <c r="E1" s="19"/>
      <c r="F1" s="19"/>
      <c r="G1" s="19"/>
      <c r="H1" s="19"/>
      <c r="L1" s="17"/>
    </row>
    <row r="3" spans="1:12" ht="14.25" customHeight="1" x14ac:dyDescent="0.25">
      <c r="A3" s="36" t="s">
        <v>0</v>
      </c>
      <c r="B3" s="36" t="s">
        <v>2</v>
      </c>
      <c r="C3" s="36" t="s">
        <v>368</v>
      </c>
      <c r="D3" s="36" t="s">
        <v>369</v>
      </c>
      <c r="E3" s="36" t="s">
        <v>371</v>
      </c>
      <c r="F3" s="36" t="s">
        <v>372</v>
      </c>
      <c r="G3" s="36" t="s">
        <v>373</v>
      </c>
      <c r="H3" s="36" t="s">
        <v>375</v>
      </c>
      <c r="I3" s="36" t="s">
        <v>374</v>
      </c>
      <c r="J3" s="36" t="s">
        <v>376</v>
      </c>
      <c r="L3"/>
    </row>
    <row r="4" spans="1:12" x14ac:dyDescent="0.25">
      <c r="A4" t="s">
        <v>16</v>
      </c>
      <c r="B4" t="s">
        <v>18</v>
      </c>
      <c r="C4" t="s">
        <v>49</v>
      </c>
      <c r="D4" t="s">
        <v>71</v>
      </c>
      <c r="E4" s="7">
        <v>44982</v>
      </c>
      <c r="F4" s="7">
        <v>44994</v>
      </c>
      <c r="G4">
        <v>12</v>
      </c>
      <c r="H4">
        <v>12</v>
      </c>
      <c r="I4">
        <v>3</v>
      </c>
      <c r="J4" s="11">
        <v>0.25</v>
      </c>
      <c r="L4"/>
    </row>
    <row r="5" spans="1:12" x14ac:dyDescent="0.25">
      <c r="B5" t="s">
        <v>8</v>
      </c>
      <c r="C5" t="s">
        <v>49</v>
      </c>
      <c r="D5" t="s">
        <v>34</v>
      </c>
      <c r="E5" s="7">
        <v>45002</v>
      </c>
      <c r="F5" s="7">
        <v>45029</v>
      </c>
      <c r="G5">
        <v>27</v>
      </c>
      <c r="H5">
        <v>24</v>
      </c>
      <c r="I5">
        <v>6</v>
      </c>
      <c r="J5" s="11">
        <v>0.25</v>
      </c>
      <c r="L5"/>
    </row>
    <row r="6" spans="1:12" x14ac:dyDescent="0.25">
      <c r="B6" t="s">
        <v>69</v>
      </c>
      <c r="C6" t="s">
        <v>49</v>
      </c>
      <c r="D6" t="s">
        <v>62</v>
      </c>
      <c r="E6" s="7">
        <v>44955</v>
      </c>
      <c r="F6" s="7">
        <v>44998</v>
      </c>
      <c r="G6">
        <v>43</v>
      </c>
      <c r="H6">
        <v>36</v>
      </c>
      <c r="I6">
        <v>13</v>
      </c>
      <c r="J6" s="11">
        <v>0.3611111111111111</v>
      </c>
      <c r="L6"/>
    </row>
    <row r="7" spans="1:12" x14ac:dyDescent="0.25">
      <c r="D7" t="s">
        <v>106</v>
      </c>
      <c r="E7" s="7">
        <v>44936</v>
      </c>
      <c r="F7" s="7">
        <v>44955</v>
      </c>
      <c r="G7">
        <v>19</v>
      </c>
      <c r="H7">
        <v>10</v>
      </c>
      <c r="I7">
        <v>0</v>
      </c>
      <c r="J7" s="11">
        <v>0</v>
      </c>
      <c r="L7"/>
    </row>
    <row r="8" spans="1:12" x14ac:dyDescent="0.25">
      <c r="B8" t="s">
        <v>47</v>
      </c>
      <c r="C8" t="s">
        <v>49</v>
      </c>
      <c r="D8" t="s">
        <v>124</v>
      </c>
      <c r="E8" s="7">
        <v>44948</v>
      </c>
      <c r="F8" s="7">
        <v>44998</v>
      </c>
      <c r="G8">
        <v>50</v>
      </c>
      <c r="H8">
        <v>16</v>
      </c>
      <c r="I8">
        <v>8</v>
      </c>
      <c r="J8" s="11">
        <v>0.5</v>
      </c>
      <c r="L8"/>
    </row>
    <row r="9" spans="1:12" x14ac:dyDescent="0.25">
      <c r="D9" t="s">
        <v>141</v>
      </c>
      <c r="E9" s="7">
        <v>44967</v>
      </c>
      <c r="F9" s="7">
        <v>45003</v>
      </c>
      <c r="G9">
        <v>36</v>
      </c>
      <c r="H9">
        <v>36</v>
      </c>
      <c r="I9">
        <v>15</v>
      </c>
      <c r="J9" s="11">
        <v>0.41666666666666669</v>
      </c>
      <c r="L9"/>
    </row>
    <row r="10" spans="1:12" x14ac:dyDescent="0.25">
      <c r="B10" t="s">
        <v>24</v>
      </c>
      <c r="C10" t="s">
        <v>49</v>
      </c>
      <c r="D10" t="s">
        <v>117</v>
      </c>
      <c r="E10" s="7">
        <v>44974</v>
      </c>
      <c r="F10" s="7">
        <v>45027</v>
      </c>
      <c r="G10">
        <v>53</v>
      </c>
      <c r="H10">
        <v>13</v>
      </c>
      <c r="I10">
        <v>6</v>
      </c>
      <c r="J10" s="11">
        <v>0.46153846153846156</v>
      </c>
      <c r="L10"/>
    </row>
    <row r="11" spans="1:12" x14ac:dyDescent="0.25">
      <c r="D11" t="s">
        <v>120</v>
      </c>
      <c r="E11" s="7">
        <v>44998</v>
      </c>
      <c r="F11" s="7">
        <v>45064</v>
      </c>
      <c r="G11">
        <v>66</v>
      </c>
      <c r="H11">
        <v>10</v>
      </c>
      <c r="I11">
        <v>4</v>
      </c>
      <c r="J11" s="11">
        <v>0.4</v>
      </c>
      <c r="L11"/>
    </row>
    <row r="12" spans="1:12" x14ac:dyDescent="0.25">
      <c r="A12" t="s">
        <v>28</v>
      </c>
      <c r="B12" t="s">
        <v>18</v>
      </c>
      <c r="C12" t="s">
        <v>49</v>
      </c>
      <c r="D12" t="s">
        <v>169</v>
      </c>
      <c r="E12" s="7">
        <v>44989</v>
      </c>
      <c r="F12" s="7">
        <v>45025</v>
      </c>
      <c r="G12">
        <v>36</v>
      </c>
      <c r="H12">
        <v>91</v>
      </c>
      <c r="I12">
        <v>50</v>
      </c>
      <c r="J12" s="11">
        <v>0.5494505494505495</v>
      </c>
      <c r="L12"/>
    </row>
    <row r="13" spans="1:12" x14ac:dyDescent="0.25">
      <c r="B13" t="s">
        <v>8</v>
      </c>
      <c r="C13" t="s">
        <v>49</v>
      </c>
      <c r="D13" t="s">
        <v>115</v>
      </c>
      <c r="E13" s="7">
        <v>44938</v>
      </c>
      <c r="F13" s="7">
        <v>44946</v>
      </c>
      <c r="G13">
        <v>8</v>
      </c>
      <c r="H13">
        <v>10</v>
      </c>
      <c r="I13">
        <v>0</v>
      </c>
      <c r="J13" s="11">
        <v>0</v>
      </c>
      <c r="L13"/>
    </row>
    <row r="14" spans="1:12" x14ac:dyDescent="0.25">
      <c r="D14" t="s">
        <v>300</v>
      </c>
      <c r="E14" s="7">
        <v>45005</v>
      </c>
      <c r="F14" s="7">
        <v>45013</v>
      </c>
      <c r="G14">
        <v>8</v>
      </c>
      <c r="H14">
        <v>21</v>
      </c>
      <c r="I14">
        <v>1</v>
      </c>
      <c r="J14" s="11">
        <v>4.7619047619047616E-2</v>
      </c>
      <c r="L14"/>
    </row>
    <row r="15" spans="1:12" x14ac:dyDescent="0.25">
      <c r="D15" t="s">
        <v>130</v>
      </c>
      <c r="E15" s="7">
        <v>45000</v>
      </c>
      <c r="F15" s="7">
        <v>45007</v>
      </c>
      <c r="G15">
        <v>7</v>
      </c>
      <c r="H15">
        <v>13</v>
      </c>
      <c r="I15">
        <v>4</v>
      </c>
      <c r="J15" s="11">
        <v>0.30769230769230771</v>
      </c>
      <c r="L15"/>
    </row>
    <row r="16" spans="1:12" x14ac:dyDescent="0.25">
      <c r="B16" t="s">
        <v>63</v>
      </c>
      <c r="C16" t="s">
        <v>49</v>
      </c>
      <c r="D16" t="s">
        <v>106</v>
      </c>
      <c r="E16" s="7">
        <v>44934</v>
      </c>
      <c r="F16" s="7">
        <v>44954</v>
      </c>
      <c r="G16">
        <v>20</v>
      </c>
      <c r="H16">
        <v>13</v>
      </c>
      <c r="I16">
        <v>13</v>
      </c>
      <c r="J16">
        <v>1</v>
      </c>
      <c r="L16"/>
    </row>
    <row r="17" spans="1:12" x14ac:dyDescent="0.25">
      <c r="B17" t="s">
        <v>53</v>
      </c>
      <c r="C17" t="s">
        <v>49</v>
      </c>
      <c r="D17" t="s">
        <v>127</v>
      </c>
      <c r="E17" s="7">
        <v>44943</v>
      </c>
      <c r="F17" s="7">
        <v>45015</v>
      </c>
      <c r="G17">
        <v>72</v>
      </c>
      <c r="H17">
        <v>15</v>
      </c>
      <c r="I17">
        <v>7</v>
      </c>
      <c r="J17" s="11">
        <v>0.46666666666666667</v>
      </c>
      <c r="L17"/>
    </row>
    <row r="18" spans="1:12" x14ac:dyDescent="0.25">
      <c r="B18" t="s">
        <v>42</v>
      </c>
      <c r="C18" t="s">
        <v>49</v>
      </c>
      <c r="D18" t="s">
        <v>144</v>
      </c>
      <c r="E18" s="7">
        <v>44931</v>
      </c>
      <c r="F18" s="7">
        <v>44955</v>
      </c>
      <c r="G18">
        <v>24</v>
      </c>
      <c r="H18">
        <v>18</v>
      </c>
      <c r="I18">
        <v>5</v>
      </c>
      <c r="J18" s="11">
        <v>0.27777777777777779</v>
      </c>
      <c r="L18"/>
    </row>
    <row r="19" spans="1:12" x14ac:dyDescent="0.25">
      <c r="D19" t="s">
        <v>230</v>
      </c>
      <c r="E19" s="7">
        <v>44958</v>
      </c>
      <c r="F19" s="7">
        <v>44993</v>
      </c>
      <c r="G19">
        <v>35</v>
      </c>
      <c r="H19">
        <v>500</v>
      </c>
      <c r="I19">
        <v>141</v>
      </c>
      <c r="J19" s="11">
        <v>0.28199999999999997</v>
      </c>
      <c r="L19"/>
    </row>
    <row r="20" spans="1:12" x14ac:dyDescent="0.25">
      <c r="B20" t="s">
        <v>47</v>
      </c>
      <c r="C20" t="s">
        <v>49</v>
      </c>
      <c r="D20" t="s">
        <v>210</v>
      </c>
      <c r="E20" s="7">
        <v>44999</v>
      </c>
      <c r="F20" s="7">
        <v>45015</v>
      </c>
      <c r="G20">
        <v>16</v>
      </c>
      <c r="H20">
        <v>77</v>
      </c>
      <c r="I20">
        <v>14</v>
      </c>
      <c r="J20" s="11">
        <v>0.18181818181818182</v>
      </c>
      <c r="L20"/>
    </row>
    <row r="21" spans="1:12" x14ac:dyDescent="0.25">
      <c r="D21" t="s">
        <v>108</v>
      </c>
      <c r="E21" s="7">
        <v>45015</v>
      </c>
      <c r="F21" s="7">
        <v>45047</v>
      </c>
      <c r="G21">
        <v>32</v>
      </c>
      <c r="H21">
        <v>18</v>
      </c>
      <c r="I21">
        <v>1</v>
      </c>
      <c r="J21" s="11">
        <v>5.5555555555555552E-2</v>
      </c>
      <c r="L21"/>
    </row>
    <row r="22" spans="1:12" x14ac:dyDescent="0.25">
      <c r="A22" t="s">
        <v>6</v>
      </c>
      <c r="B22" t="s">
        <v>53</v>
      </c>
      <c r="C22" t="s">
        <v>49</v>
      </c>
      <c r="D22" t="s">
        <v>156</v>
      </c>
      <c r="E22" s="7">
        <v>45012</v>
      </c>
      <c r="F22" s="7">
        <v>45092</v>
      </c>
      <c r="G22">
        <v>80</v>
      </c>
      <c r="H22">
        <v>25</v>
      </c>
      <c r="I22">
        <v>20</v>
      </c>
      <c r="J22" s="11">
        <v>0.8</v>
      </c>
      <c r="L22"/>
    </row>
    <row r="23" spans="1:12" x14ac:dyDescent="0.25">
      <c r="B23" t="s">
        <v>75</v>
      </c>
      <c r="C23" t="s">
        <v>49</v>
      </c>
      <c r="D23" t="s">
        <v>226</v>
      </c>
      <c r="E23" s="7">
        <v>44959</v>
      </c>
      <c r="F23" s="7">
        <v>45016</v>
      </c>
      <c r="G23">
        <v>57</v>
      </c>
      <c r="H23">
        <v>500</v>
      </c>
      <c r="I23">
        <v>310</v>
      </c>
      <c r="J23" s="11">
        <v>0.62</v>
      </c>
      <c r="L23"/>
    </row>
    <row r="24" spans="1:12" x14ac:dyDescent="0.25">
      <c r="A24" t="s">
        <v>57</v>
      </c>
      <c r="B24" t="s">
        <v>8</v>
      </c>
      <c r="C24" t="s">
        <v>49</v>
      </c>
      <c r="D24" t="s">
        <v>134</v>
      </c>
      <c r="E24" s="7">
        <v>45001</v>
      </c>
      <c r="F24" s="7">
        <v>45010</v>
      </c>
      <c r="G24">
        <v>9</v>
      </c>
      <c r="H24">
        <v>20</v>
      </c>
      <c r="I24">
        <v>9</v>
      </c>
      <c r="J24" s="11">
        <v>0.45</v>
      </c>
      <c r="L24"/>
    </row>
    <row r="25" spans="1:12" x14ac:dyDescent="0.25">
      <c r="B25" t="s">
        <v>53</v>
      </c>
      <c r="C25" t="s">
        <v>49</v>
      </c>
      <c r="D25" t="s">
        <v>163</v>
      </c>
      <c r="E25" s="7">
        <v>44948</v>
      </c>
      <c r="F25" s="7">
        <v>44964</v>
      </c>
      <c r="G25">
        <v>16</v>
      </c>
      <c r="H25">
        <v>33</v>
      </c>
      <c r="I25">
        <v>33</v>
      </c>
      <c r="J25">
        <v>1</v>
      </c>
      <c r="L25"/>
    </row>
    <row r="26" spans="1:12" x14ac:dyDescent="0.25">
      <c r="B26" t="s">
        <v>112</v>
      </c>
      <c r="C26" t="s">
        <v>49</v>
      </c>
      <c r="D26" t="s">
        <v>54</v>
      </c>
      <c r="E26" s="7">
        <v>44994</v>
      </c>
      <c r="F26" s="7">
        <v>45024</v>
      </c>
      <c r="G26">
        <v>30</v>
      </c>
      <c r="H26">
        <v>125</v>
      </c>
      <c r="I26">
        <v>47</v>
      </c>
      <c r="J26" s="11">
        <v>0.376</v>
      </c>
      <c r="L26"/>
    </row>
    <row r="27" spans="1:12" x14ac:dyDescent="0.25">
      <c r="A27" t="s">
        <v>32</v>
      </c>
      <c r="B27" t="s">
        <v>53</v>
      </c>
      <c r="C27" t="s">
        <v>49</v>
      </c>
      <c r="D27" t="s">
        <v>108</v>
      </c>
      <c r="E27" s="7">
        <v>44975</v>
      </c>
      <c r="F27" s="7">
        <v>44985</v>
      </c>
      <c r="G27">
        <v>10</v>
      </c>
      <c r="H27">
        <v>417</v>
      </c>
      <c r="I27">
        <v>85</v>
      </c>
      <c r="J27" s="11">
        <v>0.2038369304556355</v>
      </c>
      <c r="L27"/>
    </row>
    <row r="28" spans="1:12" x14ac:dyDescent="0.25">
      <c r="B28" t="s">
        <v>66</v>
      </c>
      <c r="C28" t="s">
        <v>49</v>
      </c>
      <c r="D28" t="s">
        <v>98</v>
      </c>
      <c r="E28" s="7">
        <v>44945</v>
      </c>
      <c r="F28" s="7">
        <v>44989</v>
      </c>
      <c r="G28">
        <v>44</v>
      </c>
      <c r="H28">
        <v>12</v>
      </c>
      <c r="I28">
        <v>2</v>
      </c>
      <c r="J28" s="11">
        <v>0.16666666666666666</v>
      </c>
      <c r="L28"/>
    </row>
    <row r="29" spans="1:12" x14ac:dyDescent="0.25">
      <c r="B29" t="s">
        <v>44</v>
      </c>
      <c r="C29" t="s">
        <v>49</v>
      </c>
      <c r="D29" t="s">
        <v>81</v>
      </c>
      <c r="E29" s="7">
        <v>44975</v>
      </c>
      <c r="F29" s="7">
        <v>45002</v>
      </c>
      <c r="G29">
        <v>27</v>
      </c>
      <c r="H29">
        <v>10</v>
      </c>
      <c r="I29">
        <v>2</v>
      </c>
      <c r="J29" s="11">
        <v>0.2</v>
      </c>
      <c r="L29"/>
    </row>
    <row r="30" spans="1:12" x14ac:dyDescent="0.25">
      <c r="B30" t="s">
        <v>75</v>
      </c>
      <c r="C30" t="s">
        <v>49</v>
      </c>
      <c r="D30" t="s">
        <v>117</v>
      </c>
      <c r="E30" s="7">
        <v>44945</v>
      </c>
      <c r="F30" s="7">
        <v>44982</v>
      </c>
      <c r="G30">
        <v>37</v>
      </c>
      <c r="H30">
        <v>21</v>
      </c>
      <c r="I30">
        <v>7</v>
      </c>
      <c r="J30" s="11">
        <v>0.33333333333333331</v>
      </c>
      <c r="L30"/>
    </row>
    <row r="31" spans="1:12" x14ac:dyDescent="0.25">
      <c r="B31" t="s">
        <v>24</v>
      </c>
      <c r="C31" t="s">
        <v>49</v>
      </c>
      <c r="D31" t="s">
        <v>109</v>
      </c>
      <c r="E31" s="7">
        <v>45004</v>
      </c>
      <c r="F31" s="7">
        <v>45254</v>
      </c>
      <c r="G31">
        <v>250</v>
      </c>
      <c r="H31">
        <v>111</v>
      </c>
      <c r="I31">
        <v>56</v>
      </c>
      <c r="J31" s="11">
        <v>0.50450450450450446</v>
      </c>
      <c r="L31"/>
    </row>
    <row r="32" spans="1:12" x14ac:dyDescent="0.25">
      <c r="A32" t="s">
        <v>46</v>
      </c>
      <c r="B32" t="s">
        <v>8</v>
      </c>
      <c r="C32" t="s">
        <v>49</v>
      </c>
      <c r="D32" t="s">
        <v>144</v>
      </c>
      <c r="E32" s="7">
        <v>44966</v>
      </c>
      <c r="F32" s="7">
        <v>45012</v>
      </c>
      <c r="G32">
        <v>46</v>
      </c>
      <c r="H32">
        <v>16</v>
      </c>
      <c r="I32">
        <v>13</v>
      </c>
      <c r="J32" s="11">
        <v>0.8125</v>
      </c>
      <c r="L32"/>
    </row>
    <row r="33" spans="1:12" x14ac:dyDescent="0.25">
      <c r="B33" t="s">
        <v>53</v>
      </c>
      <c r="C33" t="s">
        <v>49</v>
      </c>
      <c r="D33" t="s">
        <v>132</v>
      </c>
      <c r="E33" s="7">
        <v>44977</v>
      </c>
      <c r="F33" s="7">
        <v>44999</v>
      </c>
      <c r="G33">
        <v>22</v>
      </c>
      <c r="H33">
        <v>70</v>
      </c>
      <c r="I33">
        <v>20</v>
      </c>
      <c r="J33" s="11">
        <v>0.2857142857142857</v>
      </c>
      <c r="L33"/>
    </row>
    <row r="34" spans="1:12" x14ac:dyDescent="0.25">
      <c r="D34" t="s">
        <v>71</v>
      </c>
      <c r="E34" s="7">
        <v>45012</v>
      </c>
      <c r="F34" s="7">
        <v>45129</v>
      </c>
      <c r="G34">
        <v>117</v>
      </c>
      <c r="H34">
        <v>13</v>
      </c>
      <c r="I34">
        <v>5</v>
      </c>
      <c r="J34" s="11">
        <v>0.38461538461538464</v>
      </c>
      <c r="L34"/>
    </row>
    <row r="35" spans="1:12" x14ac:dyDescent="0.25">
      <c r="A35" t="s">
        <v>43</v>
      </c>
      <c r="B35" t="s">
        <v>8</v>
      </c>
      <c r="C35" t="s">
        <v>49</v>
      </c>
      <c r="D35" t="s">
        <v>77</v>
      </c>
      <c r="E35" s="7">
        <v>44988</v>
      </c>
      <c r="F35" s="7">
        <v>45031</v>
      </c>
      <c r="G35">
        <v>43</v>
      </c>
      <c r="H35">
        <v>17</v>
      </c>
      <c r="I35">
        <v>17</v>
      </c>
      <c r="J35">
        <v>1</v>
      </c>
      <c r="L35"/>
    </row>
    <row r="36" spans="1:12" x14ac:dyDescent="0.25">
      <c r="B36" t="s">
        <v>63</v>
      </c>
      <c r="C36" t="s">
        <v>49</v>
      </c>
      <c r="D36" t="s">
        <v>321</v>
      </c>
      <c r="E36" s="7">
        <v>44954</v>
      </c>
      <c r="F36" s="7">
        <v>44986</v>
      </c>
      <c r="G36">
        <v>32</v>
      </c>
      <c r="H36">
        <v>21</v>
      </c>
      <c r="I36">
        <v>4</v>
      </c>
      <c r="J36" s="11">
        <v>0.19047619047619047</v>
      </c>
      <c r="L36"/>
    </row>
    <row r="37" spans="1:12" x14ac:dyDescent="0.25">
      <c r="B37" t="s">
        <v>75</v>
      </c>
      <c r="C37" t="s">
        <v>49</v>
      </c>
      <c r="D37" t="s">
        <v>130</v>
      </c>
      <c r="E37" s="7">
        <v>44950</v>
      </c>
      <c r="F37" s="7">
        <v>44960</v>
      </c>
      <c r="G37">
        <v>10</v>
      </c>
      <c r="H37">
        <v>23</v>
      </c>
      <c r="I37">
        <v>16</v>
      </c>
      <c r="J37" s="11">
        <v>0.69565217391304346</v>
      </c>
      <c r="L37"/>
    </row>
    <row r="38" spans="1:12" x14ac:dyDescent="0.25">
      <c r="A38" t="s">
        <v>351</v>
      </c>
      <c r="L38"/>
    </row>
    <row r="39" spans="1:12" x14ac:dyDescent="0.25">
      <c r="L39"/>
    </row>
    <row r="40" spans="1:12" x14ac:dyDescent="0.25">
      <c r="L40"/>
    </row>
    <row r="41" spans="1:12" x14ac:dyDescent="0.25">
      <c r="L41"/>
    </row>
    <row r="42" spans="1:12" x14ac:dyDescent="0.25">
      <c r="L42"/>
    </row>
    <row r="43" spans="1:12" x14ac:dyDescent="0.25">
      <c r="L43"/>
    </row>
    <row r="44" spans="1:12" x14ac:dyDescent="0.25">
      <c r="L44"/>
    </row>
    <row r="45" spans="1:12" x14ac:dyDescent="0.25">
      <c r="L45"/>
    </row>
    <row r="46" spans="1:12" x14ac:dyDescent="0.25">
      <c r="L46"/>
    </row>
    <row r="47" spans="1:12" x14ac:dyDescent="0.25">
      <c r="L47"/>
    </row>
    <row r="48" spans="1:12" x14ac:dyDescent="0.25">
      <c r="L48"/>
    </row>
    <row r="49" spans="12:12" x14ac:dyDescent="0.25">
      <c r="L49"/>
    </row>
    <row r="50" spans="12:12" x14ac:dyDescent="0.25">
      <c r="L50"/>
    </row>
    <row r="51" spans="12:12" x14ac:dyDescent="0.25">
      <c r="L51"/>
    </row>
    <row r="52" spans="12:12" x14ac:dyDescent="0.25">
      <c r="L52"/>
    </row>
    <row r="53" spans="12:12" x14ac:dyDescent="0.25">
      <c r="L53"/>
    </row>
    <row r="54" spans="12:12" x14ac:dyDescent="0.25">
      <c r="L54"/>
    </row>
    <row r="55" spans="12:12" x14ac:dyDescent="0.25">
      <c r="L55"/>
    </row>
    <row r="56" spans="12:12" x14ac:dyDescent="0.25">
      <c r="L56"/>
    </row>
    <row r="57" spans="12:12" x14ac:dyDescent="0.25">
      <c r="L57"/>
    </row>
    <row r="58" spans="12:12" x14ac:dyDescent="0.25">
      <c r="L58"/>
    </row>
    <row r="59" spans="12:12" x14ac:dyDescent="0.25">
      <c r="L59"/>
    </row>
    <row r="60" spans="12:12" x14ac:dyDescent="0.25">
      <c r="L60"/>
    </row>
    <row r="61" spans="12:12" x14ac:dyDescent="0.25">
      <c r="L61"/>
    </row>
    <row r="62" spans="12:12" x14ac:dyDescent="0.25">
      <c r="L62"/>
    </row>
    <row r="63" spans="12:12" x14ac:dyDescent="0.25">
      <c r="L63"/>
    </row>
    <row r="64" spans="12:12" x14ac:dyDescent="0.25">
      <c r="L64"/>
    </row>
    <row r="65" spans="12:12" x14ac:dyDescent="0.25">
      <c r="L65"/>
    </row>
    <row r="66" spans="12:12" x14ac:dyDescent="0.25">
      <c r="L66"/>
    </row>
    <row r="67" spans="12:12" x14ac:dyDescent="0.25">
      <c r="L67"/>
    </row>
    <row r="68" spans="12:12" x14ac:dyDescent="0.25">
      <c r="L68"/>
    </row>
    <row r="69" spans="12:12" x14ac:dyDescent="0.25">
      <c r="L69"/>
    </row>
    <row r="70" spans="12:12" x14ac:dyDescent="0.25">
      <c r="L70"/>
    </row>
    <row r="71" spans="12:12" x14ac:dyDescent="0.25">
      <c r="L71"/>
    </row>
    <row r="72" spans="12:12" x14ac:dyDescent="0.25">
      <c r="L72"/>
    </row>
    <row r="73" spans="12:12" x14ac:dyDescent="0.25">
      <c r="L73"/>
    </row>
    <row r="74" spans="12:12" x14ac:dyDescent="0.25">
      <c r="L74"/>
    </row>
    <row r="75" spans="12:12" x14ac:dyDescent="0.25">
      <c r="L75"/>
    </row>
    <row r="76" spans="12:12" x14ac:dyDescent="0.25">
      <c r="L76"/>
    </row>
    <row r="77" spans="12:12" x14ac:dyDescent="0.25">
      <c r="L77"/>
    </row>
    <row r="78" spans="12:12" x14ac:dyDescent="0.25">
      <c r="L78"/>
    </row>
    <row r="79" spans="12:12" x14ac:dyDescent="0.25">
      <c r="L79"/>
    </row>
    <row r="80" spans="12:12" x14ac:dyDescent="0.25">
      <c r="L80"/>
    </row>
    <row r="81" spans="12:12" x14ac:dyDescent="0.25">
      <c r="L81"/>
    </row>
    <row r="82" spans="12:12" x14ac:dyDescent="0.25">
      <c r="L82"/>
    </row>
    <row r="83" spans="12:12" x14ac:dyDescent="0.25">
      <c r="L83"/>
    </row>
    <row r="84" spans="12:12" x14ac:dyDescent="0.25">
      <c r="L84"/>
    </row>
    <row r="85" spans="12:12" x14ac:dyDescent="0.25">
      <c r="L85"/>
    </row>
    <row r="86" spans="12:12" x14ac:dyDescent="0.25">
      <c r="L86"/>
    </row>
    <row r="87" spans="12:12" x14ac:dyDescent="0.25">
      <c r="L87"/>
    </row>
    <row r="88" spans="12:12" x14ac:dyDescent="0.25">
      <c r="L88"/>
    </row>
    <row r="89" spans="12:12" x14ac:dyDescent="0.25">
      <c r="L89"/>
    </row>
    <row r="90" spans="12:12" x14ac:dyDescent="0.25">
      <c r="L90"/>
    </row>
    <row r="91" spans="12:12" x14ac:dyDescent="0.25">
      <c r="L91"/>
    </row>
    <row r="92" spans="12:12" x14ac:dyDescent="0.25">
      <c r="L92"/>
    </row>
    <row r="93" spans="12:12" x14ac:dyDescent="0.25">
      <c r="L93"/>
    </row>
    <row r="94" spans="12:12" x14ac:dyDescent="0.25">
      <c r="L94"/>
    </row>
    <row r="95" spans="12:12" x14ac:dyDescent="0.25">
      <c r="L95"/>
    </row>
    <row r="96" spans="12:12" x14ac:dyDescent="0.25">
      <c r="L96"/>
    </row>
    <row r="97" spans="12:12" x14ac:dyDescent="0.25">
      <c r="L97"/>
    </row>
    <row r="98" spans="12:12" x14ac:dyDescent="0.25">
      <c r="L98"/>
    </row>
    <row r="99" spans="12:12" x14ac:dyDescent="0.25">
      <c r="L99"/>
    </row>
    <row r="100" spans="12:12" x14ac:dyDescent="0.25">
      <c r="L100"/>
    </row>
    <row r="101" spans="12:12" x14ac:dyDescent="0.25">
      <c r="L101"/>
    </row>
    <row r="102" spans="12:12" x14ac:dyDescent="0.25">
      <c r="L102"/>
    </row>
    <row r="103" spans="12:12" x14ac:dyDescent="0.25">
      <c r="L103"/>
    </row>
    <row r="104" spans="12:12" x14ac:dyDescent="0.25">
      <c r="L104"/>
    </row>
    <row r="105" spans="12:12" x14ac:dyDescent="0.25">
      <c r="L105"/>
    </row>
    <row r="106" spans="12:12" x14ac:dyDescent="0.25">
      <c r="L106"/>
    </row>
    <row r="107" spans="12:12" x14ac:dyDescent="0.25">
      <c r="L107"/>
    </row>
    <row r="108" spans="12:12" x14ac:dyDescent="0.25">
      <c r="L108"/>
    </row>
    <row r="109" spans="12:12" x14ac:dyDescent="0.25">
      <c r="L109"/>
    </row>
    <row r="110" spans="12:12" x14ac:dyDescent="0.25">
      <c r="L110"/>
    </row>
    <row r="111" spans="12:12" x14ac:dyDescent="0.25">
      <c r="L111"/>
    </row>
    <row r="112" spans="12:12" x14ac:dyDescent="0.25">
      <c r="L112"/>
    </row>
    <row r="113" spans="12:12" x14ac:dyDescent="0.25">
      <c r="L113"/>
    </row>
    <row r="114" spans="12:12" x14ac:dyDescent="0.25">
      <c r="L114"/>
    </row>
    <row r="115" spans="12:12" x14ac:dyDescent="0.25">
      <c r="L115"/>
    </row>
    <row r="116" spans="12:12" x14ac:dyDescent="0.25">
      <c r="L116"/>
    </row>
    <row r="117" spans="12:12" x14ac:dyDescent="0.25">
      <c r="L117"/>
    </row>
    <row r="118" spans="12:12" x14ac:dyDescent="0.25">
      <c r="L118"/>
    </row>
    <row r="119" spans="12:12" x14ac:dyDescent="0.25">
      <c r="L119"/>
    </row>
    <row r="120" spans="12:12" x14ac:dyDescent="0.25">
      <c r="L120"/>
    </row>
    <row r="121" spans="12:12" x14ac:dyDescent="0.25">
      <c r="L121"/>
    </row>
    <row r="122" spans="12:12" x14ac:dyDescent="0.25">
      <c r="L122"/>
    </row>
    <row r="123" spans="12:12" x14ac:dyDescent="0.25">
      <c r="L123"/>
    </row>
    <row r="124" spans="12:12" x14ac:dyDescent="0.25">
      <c r="L124"/>
    </row>
    <row r="125" spans="12:12" x14ac:dyDescent="0.25">
      <c r="L125"/>
    </row>
    <row r="126" spans="12:12" x14ac:dyDescent="0.25">
      <c r="L126"/>
    </row>
    <row r="127" spans="12:12" x14ac:dyDescent="0.25">
      <c r="L127"/>
    </row>
    <row r="128" spans="12:12" x14ac:dyDescent="0.25">
      <c r="L128"/>
    </row>
    <row r="129" spans="12:12" x14ac:dyDescent="0.25">
      <c r="L129"/>
    </row>
    <row r="130" spans="12:12" x14ac:dyDescent="0.25">
      <c r="L130"/>
    </row>
    <row r="131" spans="12:12" x14ac:dyDescent="0.25">
      <c r="L131"/>
    </row>
    <row r="132" spans="12:12" x14ac:dyDescent="0.25">
      <c r="L132"/>
    </row>
    <row r="133" spans="12:12" x14ac:dyDescent="0.25">
      <c r="L133"/>
    </row>
    <row r="134" spans="12:12" x14ac:dyDescent="0.25">
      <c r="L134"/>
    </row>
    <row r="135" spans="12:12" x14ac:dyDescent="0.25">
      <c r="L135"/>
    </row>
    <row r="136" spans="12:12" x14ac:dyDescent="0.25">
      <c r="L136"/>
    </row>
    <row r="137" spans="12:12" x14ac:dyDescent="0.25">
      <c r="L137"/>
    </row>
    <row r="138" spans="12:12" x14ac:dyDescent="0.25">
      <c r="L138"/>
    </row>
    <row r="139" spans="12:12" x14ac:dyDescent="0.25">
      <c r="L139"/>
    </row>
    <row r="140" spans="12:12" x14ac:dyDescent="0.25">
      <c r="L140"/>
    </row>
    <row r="141" spans="12:12" x14ac:dyDescent="0.25">
      <c r="L141"/>
    </row>
    <row r="142" spans="12:12" x14ac:dyDescent="0.25">
      <c r="L142"/>
    </row>
    <row r="143" spans="12:12" x14ac:dyDescent="0.25">
      <c r="L143"/>
    </row>
    <row r="144" spans="12:12" x14ac:dyDescent="0.25">
      <c r="L144"/>
    </row>
    <row r="145" spans="12:12" x14ac:dyDescent="0.25">
      <c r="L145"/>
    </row>
    <row r="146" spans="12:12" x14ac:dyDescent="0.25">
      <c r="L146"/>
    </row>
    <row r="147" spans="12:12" x14ac:dyDescent="0.25">
      <c r="L147"/>
    </row>
    <row r="148" spans="12:12" x14ac:dyDescent="0.25">
      <c r="L148"/>
    </row>
    <row r="149" spans="12:12" x14ac:dyDescent="0.25">
      <c r="L149"/>
    </row>
    <row r="150" spans="12:12" x14ac:dyDescent="0.25">
      <c r="L150"/>
    </row>
    <row r="151" spans="12:12" x14ac:dyDescent="0.25">
      <c r="L151"/>
    </row>
    <row r="152" spans="12:12" x14ac:dyDescent="0.25">
      <c r="L152"/>
    </row>
    <row r="153" spans="12:12" x14ac:dyDescent="0.25">
      <c r="L153"/>
    </row>
    <row r="154" spans="12:12" x14ac:dyDescent="0.25">
      <c r="L154"/>
    </row>
    <row r="155" spans="12:12" x14ac:dyDescent="0.25">
      <c r="L155"/>
    </row>
    <row r="156" spans="12:12" x14ac:dyDescent="0.25">
      <c r="L156"/>
    </row>
    <row r="157" spans="12:12" x14ac:dyDescent="0.25">
      <c r="L157"/>
    </row>
    <row r="158" spans="12:12" x14ac:dyDescent="0.25">
      <c r="L158"/>
    </row>
    <row r="159" spans="12:12" x14ac:dyDescent="0.25">
      <c r="L159"/>
    </row>
    <row r="160" spans="12:12" x14ac:dyDescent="0.25">
      <c r="L160"/>
    </row>
    <row r="161" spans="12:12" x14ac:dyDescent="0.25">
      <c r="L161"/>
    </row>
    <row r="162" spans="12:12" x14ac:dyDescent="0.25">
      <c r="L162"/>
    </row>
    <row r="163" spans="12:12" x14ac:dyDescent="0.25">
      <c r="L163"/>
    </row>
    <row r="164" spans="12:12" x14ac:dyDescent="0.25">
      <c r="L164"/>
    </row>
    <row r="165" spans="12:12" x14ac:dyDescent="0.25">
      <c r="L165"/>
    </row>
    <row r="166" spans="12:12" x14ac:dyDescent="0.25">
      <c r="L166"/>
    </row>
    <row r="167" spans="12:12" x14ac:dyDescent="0.25">
      <c r="L167"/>
    </row>
    <row r="168" spans="12:12" x14ac:dyDescent="0.25">
      <c r="L168"/>
    </row>
    <row r="169" spans="12:12" x14ac:dyDescent="0.25">
      <c r="L169"/>
    </row>
    <row r="170" spans="12:12" x14ac:dyDescent="0.25">
      <c r="L170"/>
    </row>
    <row r="171" spans="12:12" x14ac:dyDescent="0.25">
      <c r="L171"/>
    </row>
    <row r="172" spans="12:12" x14ac:dyDescent="0.25">
      <c r="L172"/>
    </row>
    <row r="173" spans="12:12" x14ac:dyDescent="0.25">
      <c r="L173"/>
    </row>
    <row r="174" spans="12:12" x14ac:dyDescent="0.25">
      <c r="L174"/>
    </row>
    <row r="175" spans="12:12" x14ac:dyDescent="0.25">
      <c r="L175"/>
    </row>
    <row r="176" spans="12:12" x14ac:dyDescent="0.25">
      <c r="L176"/>
    </row>
    <row r="177" spans="12:12" x14ac:dyDescent="0.25">
      <c r="L177"/>
    </row>
    <row r="178" spans="12:12" x14ac:dyDescent="0.25">
      <c r="L178"/>
    </row>
    <row r="179" spans="12:12" x14ac:dyDescent="0.25">
      <c r="L179"/>
    </row>
    <row r="180" spans="12:12" x14ac:dyDescent="0.25">
      <c r="L180"/>
    </row>
    <row r="181" spans="12:12" x14ac:dyDescent="0.25">
      <c r="L181"/>
    </row>
    <row r="182" spans="12:12" x14ac:dyDescent="0.25">
      <c r="L182"/>
    </row>
    <row r="183" spans="12:12" x14ac:dyDescent="0.25">
      <c r="L183"/>
    </row>
    <row r="184" spans="12:12" x14ac:dyDescent="0.25">
      <c r="L184"/>
    </row>
    <row r="185" spans="12:12" x14ac:dyDescent="0.25">
      <c r="L185"/>
    </row>
    <row r="186" spans="12:12" x14ac:dyDescent="0.25">
      <c r="L186"/>
    </row>
    <row r="187" spans="12:12" x14ac:dyDescent="0.25">
      <c r="L187"/>
    </row>
    <row r="188" spans="12:12" x14ac:dyDescent="0.25">
      <c r="L188"/>
    </row>
    <row r="189" spans="12:12" x14ac:dyDescent="0.25">
      <c r="L189"/>
    </row>
    <row r="190" spans="12:12" x14ac:dyDescent="0.25">
      <c r="L190"/>
    </row>
    <row r="191" spans="12:12" x14ac:dyDescent="0.25">
      <c r="L191"/>
    </row>
    <row r="192" spans="12:12" x14ac:dyDescent="0.25">
      <c r="L192"/>
    </row>
    <row r="193" spans="12:12" x14ac:dyDescent="0.25">
      <c r="L193"/>
    </row>
    <row r="194" spans="12:12" x14ac:dyDescent="0.25">
      <c r="L194"/>
    </row>
    <row r="195" spans="12:12" x14ac:dyDescent="0.25">
      <c r="L195"/>
    </row>
    <row r="196" spans="12:12" x14ac:dyDescent="0.25">
      <c r="L196"/>
    </row>
    <row r="197" spans="12:12" x14ac:dyDescent="0.25">
      <c r="L197"/>
    </row>
    <row r="198" spans="12:12" x14ac:dyDescent="0.25">
      <c r="L198"/>
    </row>
    <row r="199" spans="12:12" x14ac:dyDescent="0.25">
      <c r="L199"/>
    </row>
    <row r="200" spans="12:12" x14ac:dyDescent="0.25">
      <c r="L200"/>
    </row>
    <row r="201" spans="12:12" x14ac:dyDescent="0.25">
      <c r="L201"/>
    </row>
    <row r="202" spans="12:12" x14ac:dyDescent="0.25">
      <c r="L202"/>
    </row>
    <row r="203" spans="12:12" x14ac:dyDescent="0.25">
      <c r="L203"/>
    </row>
    <row r="204" spans="12:12" x14ac:dyDescent="0.25">
      <c r="L204"/>
    </row>
    <row r="205" spans="12:12" x14ac:dyDescent="0.25">
      <c r="L205"/>
    </row>
    <row r="206" spans="12:12" x14ac:dyDescent="0.25">
      <c r="L206"/>
    </row>
    <row r="207" spans="12:12" x14ac:dyDescent="0.25">
      <c r="L207"/>
    </row>
    <row r="208" spans="12:12" x14ac:dyDescent="0.25">
      <c r="L208"/>
    </row>
    <row r="209" spans="12:12" x14ac:dyDescent="0.25">
      <c r="L209"/>
    </row>
    <row r="210" spans="12:12" x14ac:dyDescent="0.25">
      <c r="L210"/>
    </row>
    <row r="211" spans="12:12" x14ac:dyDescent="0.25">
      <c r="L211"/>
    </row>
    <row r="212" spans="12:12" x14ac:dyDescent="0.25">
      <c r="L212"/>
    </row>
    <row r="213" spans="12:12" x14ac:dyDescent="0.25">
      <c r="L213"/>
    </row>
    <row r="214" spans="12:12" x14ac:dyDescent="0.25">
      <c r="L214"/>
    </row>
    <row r="215" spans="12:12" x14ac:dyDescent="0.25">
      <c r="L215"/>
    </row>
    <row r="216" spans="12:12" x14ac:dyDescent="0.25">
      <c r="L216"/>
    </row>
    <row r="217" spans="12:12" x14ac:dyDescent="0.25">
      <c r="L217"/>
    </row>
    <row r="218" spans="12:12" x14ac:dyDescent="0.25">
      <c r="L218"/>
    </row>
    <row r="219" spans="12:12" x14ac:dyDescent="0.25">
      <c r="L219"/>
    </row>
    <row r="220" spans="12:12" x14ac:dyDescent="0.25">
      <c r="L220"/>
    </row>
    <row r="221" spans="12:12" x14ac:dyDescent="0.25">
      <c r="L221"/>
    </row>
    <row r="222" spans="12:12" x14ac:dyDescent="0.25">
      <c r="L222"/>
    </row>
    <row r="223" spans="12:12" x14ac:dyDescent="0.25">
      <c r="L223"/>
    </row>
    <row r="224" spans="12:12" x14ac:dyDescent="0.25">
      <c r="L224"/>
    </row>
    <row r="225" spans="12:12" x14ac:dyDescent="0.25">
      <c r="L225"/>
    </row>
    <row r="226" spans="12:12" x14ac:dyDescent="0.25">
      <c r="L226"/>
    </row>
    <row r="227" spans="12:12" x14ac:dyDescent="0.25">
      <c r="L227"/>
    </row>
    <row r="228" spans="12:12" x14ac:dyDescent="0.25">
      <c r="L228"/>
    </row>
    <row r="229" spans="12:12" x14ac:dyDescent="0.25">
      <c r="L229"/>
    </row>
    <row r="230" spans="12:12" x14ac:dyDescent="0.25">
      <c r="L230"/>
    </row>
    <row r="231" spans="12:12" x14ac:dyDescent="0.25">
      <c r="L231"/>
    </row>
    <row r="232" spans="12:12" x14ac:dyDescent="0.25">
      <c r="L232"/>
    </row>
    <row r="233" spans="12:12" x14ac:dyDescent="0.25">
      <c r="L233"/>
    </row>
    <row r="234" spans="12:12" x14ac:dyDescent="0.25">
      <c r="L234"/>
    </row>
    <row r="235" spans="12:12" x14ac:dyDescent="0.25">
      <c r="L235"/>
    </row>
    <row r="236" spans="12:12" x14ac:dyDescent="0.25">
      <c r="L236"/>
    </row>
    <row r="237" spans="12:12" x14ac:dyDescent="0.25">
      <c r="L237"/>
    </row>
    <row r="238" spans="12:12" x14ac:dyDescent="0.25">
      <c r="L238"/>
    </row>
    <row r="239" spans="12:12" x14ac:dyDescent="0.25">
      <c r="L239"/>
    </row>
    <row r="240" spans="12:12" x14ac:dyDescent="0.25">
      <c r="L240"/>
    </row>
    <row r="241" spans="12:12" x14ac:dyDescent="0.25">
      <c r="L241"/>
    </row>
    <row r="242" spans="12:12" x14ac:dyDescent="0.25">
      <c r="L242"/>
    </row>
    <row r="243" spans="12:12" x14ac:dyDescent="0.25">
      <c r="L243"/>
    </row>
    <row r="244" spans="12:12" x14ac:dyDescent="0.25">
      <c r="L244"/>
    </row>
    <row r="245" spans="12:12" x14ac:dyDescent="0.25">
      <c r="L245"/>
    </row>
    <row r="246" spans="12:12" x14ac:dyDescent="0.25">
      <c r="L246"/>
    </row>
    <row r="247" spans="12:12" x14ac:dyDescent="0.25">
      <c r="L247"/>
    </row>
    <row r="248" spans="12:12" x14ac:dyDescent="0.25">
      <c r="L248"/>
    </row>
    <row r="249" spans="12:12" x14ac:dyDescent="0.25">
      <c r="L249"/>
    </row>
    <row r="250" spans="12:12" x14ac:dyDescent="0.25">
      <c r="L250"/>
    </row>
    <row r="251" spans="12:12" x14ac:dyDescent="0.25">
      <c r="L251"/>
    </row>
    <row r="252" spans="12:12" x14ac:dyDescent="0.25">
      <c r="L252"/>
    </row>
    <row r="253" spans="12:12" x14ac:dyDescent="0.25">
      <c r="L253"/>
    </row>
    <row r="254" spans="12:12" x14ac:dyDescent="0.25">
      <c r="L254"/>
    </row>
    <row r="255" spans="12:12" x14ac:dyDescent="0.25">
      <c r="L255"/>
    </row>
    <row r="256" spans="12:12" x14ac:dyDescent="0.25">
      <c r="L256"/>
    </row>
    <row r="257" spans="12:12" x14ac:dyDescent="0.25">
      <c r="L257"/>
    </row>
    <row r="258" spans="12:12" x14ac:dyDescent="0.25">
      <c r="L258"/>
    </row>
    <row r="259" spans="12:12" x14ac:dyDescent="0.25">
      <c r="L259"/>
    </row>
    <row r="260" spans="12:12" x14ac:dyDescent="0.25">
      <c r="L260"/>
    </row>
    <row r="261" spans="12:12" x14ac:dyDescent="0.25">
      <c r="L261"/>
    </row>
    <row r="262" spans="12:12" x14ac:dyDescent="0.25">
      <c r="L262"/>
    </row>
    <row r="263" spans="12:12" x14ac:dyDescent="0.25">
      <c r="L263"/>
    </row>
    <row r="264" spans="12:12" x14ac:dyDescent="0.25">
      <c r="L264"/>
    </row>
    <row r="265" spans="12:12" x14ac:dyDescent="0.25">
      <c r="L265"/>
    </row>
    <row r="266" spans="12:12" x14ac:dyDescent="0.25">
      <c r="L266"/>
    </row>
    <row r="267" spans="12:12" x14ac:dyDescent="0.25">
      <c r="L267"/>
    </row>
    <row r="268" spans="12:12" x14ac:dyDescent="0.25">
      <c r="L268"/>
    </row>
    <row r="269" spans="12:12" x14ac:dyDescent="0.25">
      <c r="L269"/>
    </row>
    <row r="270" spans="12:12" x14ac:dyDescent="0.25">
      <c r="L270"/>
    </row>
    <row r="271" spans="12:12" x14ac:dyDescent="0.25">
      <c r="L271"/>
    </row>
    <row r="272" spans="12:12" x14ac:dyDescent="0.25">
      <c r="L272"/>
    </row>
    <row r="273" spans="12:12" x14ac:dyDescent="0.25">
      <c r="L273"/>
    </row>
    <row r="274" spans="12:12" x14ac:dyDescent="0.25">
      <c r="L274"/>
    </row>
    <row r="275" spans="12:12" x14ac:dyDescent="0.25">
      <c r="L275"/>
    </row>
    <row r="276" spans="12:12" x14ac:dyDescent="0.25">
      <c r="L276"/>
    </row>
    <row r="277" spans="12:12" x14ac:dyDescent="0.25">
      <c r="L277"/>
    </row>
    <row r="278" spans="12:12" x14ac:dyDescent="0.25">
      <c r="L278"/>
    </row>
    <row r="279" spans="12:12" x14ac:dyDescent="0.25">
      <c r="L279"/>
    </row>
    <row r="280" spans="12:12" x14ac:dyDescent="0.25">
      <c r="L280"/>
    </row>
    <row r="281" spans="12:12" x14ac:dyDescent="0.25">
      <c r="L281"/>
    </row>
    <row r="282" spans="12:12" x14ac:dyDescent="0.25">
      <c r="L282"/>
    </row>
    <row r="283" spans="12:12" x14ac:dyDescent="0.25">
      <c r="L283"/>
    </row>
    <row r="284" spans="12:12" x14ac:dyDescent="0.25">
      <c r="L284"/>
    </row>
    <row r="285" spans="12:12" x14ac:dyDescent="0.25">
      <c r="L285"/>
    </row>
    <row r="286" spans="12:12" x14ac:dyDescent="0.25">
      <c r="L286"/>
    </row>
    <row r="287" spans="12:12" x14ac:dyDescent="0.25">
      <c r="L287"/>
    </row>
    <row r="288" spans="12:12" x14ac:dyDescent="0.25">
      <c r="L288"/>
    </row>
    <row r="289" spans="12:12" x14ac:dyDescent="0.25">
      <c r="L289"/>
    </row>
    <row r="290" spans="12:12" x14ac:dyDescent="0.25">
      <c r="L290"/>
    </row>
    <row r="291" spans="12:12" x14ac:dyDescent="0.25">
      <c r="L291"/>
    </row>
    <row r="292" spans="12:12" x14ac:dyDescent="0.25">
      <c r="L292"/>
    </row>
    <row r="293" spans="12:12" x14ac:dyDescent="0.25">
      <c r="L293"/>
    </row>
    <row r="294" spans="12:12" x14ac:dyDescent="0.25">
      <c r="L294"/>
    </row>
    <row r="295" spans="12:12" x14ac:dyDescent="0.25">
      <c r="L295"/>
    </row>
    <row r="296" spans="12:12" x14ac:dyDescent="0.25">
      <c r="L296"/>
    </row>
    <row r="297" spans="12:12" x14ac:dyDescent="0.25">
      <c r="L297"/>
    </row>
    <row r="298" spans="12:12" x14ac:dyDescent="0.25">
      <c r="L298"/>
    </row>
    <row r="299" spans="12:12" x14ac:dyDescent="0.25">
      <c r="L299"/>
    </row>
    <row r="300" spans="12:12" x14ac:dyDescent="0.25">
      <c r="L300"/>
    </row>
    <row r="301" spans="12:12" x14ac:dyDescent="0.25">
      <c r="L301"/>
    </row>
    <row r="302" spans="12:12" x14ac:dyDescent="0.25">
      <c r="L302"/>
    </row>
    <row r="303" spans="12:12" x14ac:dyDescent="0.25">
      <c r="L303"/>
    </row>
    <row r="304" spans="12:12" x14ac:dyDescent="0.25">
      <c r="L304"/>
    </row>
    <row r="305" spans="12:12" x14ac:dyDescent="0.25">
      <c r="L305"/>
    </row>
    <row r="306" spans="12:12" x14ac:dyDescent="0.25">
      <c r="L306"/>
    </row>
    <row r="307" spans="12:12" x14ac:dyDescent="0.25">
      <c r="L307"/>
    </row>
    <row r="308" spans="12:12" x14ac:dyDescent="0.25">
      <c r="L308"/>
    </row>
    <row r="309" spans="12:12" x14ac:dyDescent="0.25">
      <c r="L309"/>
    </row>
    <row r="310" spans="12:12" x14ac:dyDescent="0.25">
      <c r="L310"/>
    </row>
    <row r="311" spans="12:12" x14ac:dyDescent="0.25">
      <c r="L311"/>
    </row>
    <row r="312" spans="12:12" x14ac:dyDescent="0.25">
      <c r="L312"/>
    </row>
    <row r="313" spans="12:12" x14ac:dyDescent="0.25">
      <c r="L313"/>
    </row>
    <row r="314" spans="12:12" x14ac:dyDescent="0.25">
      <c r="L314"/>
    </row>
    <row r="315" spans="12:12" x14ac:dyDescent="0.25">
      <c r="L315"/>
    </row>
    <row r="316" spans="12:12" x14ac:dyDescent="0.25">
      <c r="L316"/>
    </row>
    <row r="317" spans="12:12" x14ac:dyDescent="0.25">
      <c r="L317"/>
    </row>
    <row r="318" spans="12:12" x14ac:dyDescent="0.25">
      <c r="L318"/>
    </row>
    <row r="319" spans="12:12" x14ac:dyDescent="0.25">
      <c r="L319"/>
    </row>
    <row r="320" spans="12:12" x14ac:dyDescent="0.25">
      <c r="L320"/>
    </row>
    <row r="321" spans="12:12" x14ac:dyDescent="0.25">
      <c r="L321"/>
    </row>
    <row r="322" spans="12:12" x14ac:dyDescent="0.25">
      <c r="L322"/>
    </row>
    <row r="323" spans="12:12" x14ac:dyDescent="0.25">
      <c r="L323"/>
    </row>
    <row r="324" spans="12:12" x14ac:dyDescent="0.25">
      <c r="L324"/>
    </row>
    <row r="325" spans="12:12" x14ac:dyDescent="0.25">
      <c r="L325"/>
    </row>
    <row r="326" spans="12:12" x14ac:dyDescent="0.25">
      <c r="L326"/>
    </row>
    <row r="327" spans="12:12" x14ac:dyDescent="0.25">
      <c r="L327"/>
    </row>
    <row r="328" spans="12:12" x14ac:dyDescent="0.25">
      <c r="L328"/>
    </row>
    <row r="329" spans="12:12" x14ac:dyDescent="0.25">
      <c r="L329"/>
    </row>
    <row r="330" spans="12:12" x14ac:dyDescent="0.25">
      <c r="L330"/>
    </row>
    <row r="331" spans="12:12" x14ac:dyDescent="0.25">
      <c r="L331"/>
    </row>
    <row r="332" spans="12:12" x14ac:dyDescent="0.25">
      <c r="L332"/>
    </row>
    <row r="333" spans="12:12" x14ac:dyDescent="0.25">
      <c r="L333"/>
    </row>
    <row r="334" spans="12:12" x14ac:dyDescent="0.25">
      <c r="L334"/>
    </row>
    <row r="335" spans="12:12" x14ac:dyDescent="0.25">
      <c r="L335"/>
    </row>
    <row r="336" spans="12:12" x14ac:dyDescent="0.25">
      <c r="L336"/>
    </row>
    <row r="337" spans="12:12" x14ac:dyDescent="0.25">
      <c r="L337"/>
    </row>
    <row r="338" spans="12:12" x14ac:dyDescent="0.25">
      <c r="L338"/>
    </row>
    <row r="339" spans="12:12" x14ac:dyDescent="0.25">
      <c r="L339"/>
    </row>
    <row r="340" spans="12:12" x14ac:dyDescent="0.25">
      <c r="L340"/>
    </row>
    <row r="341" spans="12:12" x14ac:dyDescent="0.25">
      <c r="L341"/>
    </row>
    <row r="342" spans="12:12" x14ac:dyDescent="0.25">
      <c r="L342"/>
    </row>
    <row r="343" spans="12:12" x14ac:dyDescent="0.25">
      <c r="L343"/>
    </row>
    <row r="344" spans="12:12" x14ac:dyDescent="0.25">
      <c r="L344"/>
    </row>
    <row r="345" spans="12:12" x14ac:dyDescent="0.25">
      <c r="L345"/>
    </row>
    <row r="346" spans="12:12" x14ac:dyDescent="0.25">
      <c r="L346"/>
    </row>
    <row r="347" spans="12:12" x14ac:dyDescent="0.25">
      <c r="L347"/>
    </row>
    <row r="348" spans="12:12" x14ac:dyDescent="0.25">
      <c r="L348"/>
    </row>
    <row r="349" spans="12:12" x14ac:dyDescent="0.25">
      <c r="L349"/>
    </row>
    <row r="350" spans="12:12" x14ac:dyDescent="0.25">
      <c r="L350"/>
    </row>
    <row r="351" spans="12:12" x14ac:dyDescent="0.25">
      <c r="L351"/>
    </row>
    <row r="352" spans="12:12" x14ac:dyDescent="0.25">
      <c r="L352"/>
    </row>
    <row r="353" spans="12:12" x14ac:dyDescent="0.25">
      <c r="L353"/>
    </row>
    <row r="354" spans="12:12" x14ac:dyDescent="0.25">
      <c r="L354"/>
    </row>
    <row r="355" spans="12:12" x14ac:dyDescent="0.25">
      <c r="L355"/>
    </row>
    <row r="356" spans="12:12" x14ac:dyDescent="0.25">
      <c r="L356"/>
    </row>
    <row r="357" spans="12:12" x14ac:dyDescent="0.25">
      <c r="L357"/>
    </row>
    <row r="358" spans="12:12" x14ac:dyDescent="0.25">
      <c r="L358"/>
    </row>
    <row r="359" spans="12:12" x14ac:dyDescent="0.25">
      <c r="L359"/>
    </row>
    <row r="360" spans="12:12" x14ac:dyDescent="0.25">
      <c r="L360"/>
    </row>
    <row r="361" spans="12:12" x14ac:dyDescent="0.25">
      <c r="L361"/>
    </row>
    <row r="362" spans="12:12" x14ac:dyDescent="0.25">
      <c r="L362"/>
    </row>
    <row r="363" spans="12:12" x14ac:dyDescent="0.25">
      <c r="L363"/>
    </row>
    <row r="364" spans="12:12" x14ac:dyDescent="0.25">
      <c r="L364"/>
    </row>
    <row r="365" spans="12:12" x14ac:dyDescent="0.25">
      <c r="L365"/>
    </row>
    <row r="366" spans="12:12" x14ac:dyDescent="0.25">
      <c r="L366"/>
    </row>
    <row r="367" spans="12:12" x14ac:dyDescent="0.25">
      <c r="L367"/>
    </row>
    <row r="368" spans="12:12" x14ac:dyDescent="0.25">
      <c r="L368"/>
    </row>
    <row r="369" spans="12:12" x14ac:dyDescent="0.25">
      <c r="L369"/>
    </row>
    <row r="370" spans="12:12" x14ac:dyDescent="0.25">
      <c r="L370"/>
    </row>
    <row r="371" spans="12:12" x14ac:dyDescent="0.25">
      <c r="L371"/>
    </row>
    <row r="372" spans="12:12" x14ac:dyDescent="0.25">
      <c r="L372"/>
    </row>
    <row r="373" spans="12:12" x14ac:dyDescent="0.25">
      <c r="L373"/>
    </row>
    <row r="374" spans="12:12" x14ac:dyDescent="0.25">
      <c r="L374"/>
    </row>
    <row r="375" spans="12:12" x14ac:dyDescent="0.25">
      <c r="L375"/>
    </row>
    <row r="376" spans="12:12" x14ac:dyDescent="0.25">
      <c r="L376"/>
    </row>
    <row r="377" spans="12:12" x14ac:dyDescent="0.25">
      <c r="L377"/>
    </row>
    <row r="378" spans="12:12" x14ac:dyDescent="0.25">
      <c r="L378"/>
    </row>
    <row r="379" spans="12:12" x14ac:dyDescent="0.25">
      <c r="L379"/>
    </row>
    <row r="380" spans="12:12" x14ac:dyDescent="0.25">
      <c r="L380"/>
    </row>
    <row r="381" spans="12:12" x14ac:dyDescent="0.25">
      <c r="L381"/>
    </row>
    <row r="382" spans="12:12" x14ac:dyDescent="0.25">
      <c r="L382"/>
    </row>
    <row r="383" spans="12:12" x14ac:dyDescent="0.25">
      <c r="L383"/>
    </row>
    <row r="384" spans="12:12" x14ac:dyDescent="0.25">
      <c r="L384"/>
    </row>
    <row r="385" spans="12:12" x14ac:dyDescent="0.25">
      <c r="L385"/>
    </row>
    <row r="386" spans="12:12" x14ac:dyDescent="0.25">
      <c r="L386"/>
    </row>
    <row r="387" spans="12:12" x14ac:dyDescent="0.25">
      <c r="L387"/>
    </row>
    <row r="388" spans="12:12" x14ac:dyDescent="0.25">
      <c r="L388"/>
    </row>
    <row r="389" spans="12:12" x14ac:dyDescent="0.25">
      <c r="L389"/>
    </row>
    <row r="390" spans="12:12" x14ac:dyDescent="0.25">
      <c r="L390"/>
    </row>
    <row r="391" spans="12:12" x14ac:dyDescent="0.25">
      <c r="L391"/>
    </row>
    <row r="392" spans="12:12" x14ac:dyDescent="0.25">
      <c r="L392"/>
    </row>
    <row r="393" spans="12:12" x14ac:dyDescent="0.25">
      <c r="L393"/>
    </row>
    <row r="394" spans="12:12" x14ac:dyDescent="0.25">
      <c r="L394"/>
    </row>
    <row r="395" spans="12:12" x14ac:dyDescent="0.25">
      <c r="L395"/>
    </row>
    <row r="396" spans="12:12" x14ac:dyDescent="0.25">
      <c r="L396"/>
    </row>
    <row r="397" spans="12:12" x14ac:dyDescent="0.25">
      <c r="L397"/>
    </row>
    <row r="398" spans="12:12" x14ac:dyDescent="0.25">
      <c r="L398"/>
    </row>
    <row r="399" spans="12:12" x14ac:dyDescent="0.25">
      <c r="L399"/>
    </row>
    <row r="400" spans="12:12" x14ac:dyDescent="0.25">
      <c r="L400"/>
    </row>
    <row r="401" spans="12:12" x14ac:dyDescent="0.25">
      <c r="L401"/>
    </row>
    <row r="402" spans="12:12" x14ac:dyDescent="0.25">
      <c r="L402"/>
    </row>
    <row r="403" spans="12:12" x14ac:dyDescent="0.25">
      <c r="L403"/>
    </row>
    <row r="404" spans="12:12" x14ac:dyDescent="0.25">
      <c r="L404"/>
    </row>
    <row r="405" spans="12:12" x14ac:dyDescent="0.25">
      <c r="L405"/>
    </row>
    <row r="406" spans="12:12" x14ac:dyDescent="0.25">
      <c r="L406"/>
    </row>
    <row r="407" spans="12:12" x14ac:dyDescent="0.25">
      <c r="L407"/>
    </row>
    <row r="408" spans="12:12" x14ac:dyDescent="0.25">
      <c r="L408"/>
    </row>
    <row r="409" spans="12:12" x14ac:dyDescent="0.25">
      <c r="L409"/>
    </row>
    <row r="410" spans="12:12" x14ac:dyDescent="0.25">
      <c r="L410"/>
    </row>
    <row r="411" spans="12:12" x14ac:dyDescent="0.25">
      <c r="L411"/>
    </row>
    <row r="412" spans="12:12" x14ac:dyDescent="0.25">
      <c r="L412"/>
    </row>
    <row r="413" spans="12:12" x14ac:dyDescent="0.25">
      <c r="L413"/>
    </row>
    <row r="414" spans="12:12" x14ac:dyDescent="0.25">
      <c r="L414"/>
    </row>
    <row r="415" spans="12:12" x14ac:dyDescent="0.25">
      <c r="L415"/>
    </row>
    <row r="416" spans="12:12" x14ac:dyDescent="0.25">
      <c r="L416"/>
    </row>
    <row r="417" spans="12:12" x14ac:dyDescent="0.25">
      <c r="L417"/>
    </row>
    <row r="418" spans="12:12" x14ac:dyDescent="0.25">
      <c r="L418"/>
    </row>
    <row r="419" spans="12:12" x14ac:dyDescent="0.25">
      <c r="L419"/>
    </row>
    <row r="420" spans="12:12" x14ac:dyDescent="0.25">
      <c r="L420"/>
    </row>
    <row r="421" spans="12:12" x14ac:dyDescent="0.25">
      <c r="L421"/>
    </row>
    <row r="422" spans="12:12" x14ac:dyDescent="0.25">
      <c r="L422"/>
    </row>
    <row r="423" spans="12:12" x14ac:dyDescent="0.25">
      <c r="L423"/>
    </row>
    <row r="424" spans="12:12" x14ac:dyDescent="0.25">
      <c r="L424"/>
    </row>
    <row r="425" spans="12:12" x14ac:dyDescent="0.25">
      <c r="L425"/>
    </row>
    <row r="426" spans="12:12" x14ac:dyDescent="0.25">
      <c r="L426"/>
    </row>
    <row r="427" spans="12:12" x14ac:dyDescent="0.25">
      <c r="L427"/>
    </row>
    <row r="428" spans="12:12" x14ac:dyDescent="0.25">
      <c r="L428"/>
    </row>
    <row r="429" spans="12:12" x14ac:dyDescent="0.25">
      <c r="L429"/>
    </row>
    <row r="430" spans="12:12" x14ac:dyDescent="0.25">
      <c r="L430"/>
    </row>
    <row r="431" spans="12:12" x14ac:dyDescent="0.25">
      <c r="L431"/>
    </row>
    <row r="432" spans="12:12" x14ac:dyDescent="0.25">
      <c r="L432"/>
    </row>
    <row r="433" spans="12:12" x14ac:dyDescent="0.25">
      <c r="L433"/>
    </row>
    <row r="434" spans="12:12" x14ac:dyDescent="0.25">
      <c r="L434"/>
    </row>
    <row r="435" spans="12:12" x14ac:dyDescent="0.25">
      <c r="L435"/>
    </row>
    <row r="436" spans="12:12" x14ac:dyDescent="0.25">
      <c r="L436"/>
    </row>
    <row r="437" spans="12:12" x14ac:dyDescent="0.25">
      <c r="L437"/>
    </row>
    <row r="438" spans="12:12" x14ac:dyDescent="0.25">
      <c r="L438"/>
    </row>
    <row r="439" spans="12:12" x14ac:dyDescent="0.25">
      <c r="L439"/>
    </row>
    <row r="440" spans="12:12" x14ac:dyDescent="0.25">
      <c r="L440"/>
    </row>
    <row r="441" spans="12:12" x14ac:dyDescent="0.25">
      <c r="L441"/>
    </row>
    <row r="442" spans="12:12" x14ac:dyDescent="0.25">
      <c r="L442"/>
    </row>
    <row r="443" spans="12:12" x14ac:dyDescent="0.25">
      <c r="L443"/>
    </row>
    <row r="444" spans="12:12" x14ac:dyDescent="0.25">
      <c r="L444"/>
    </row>
    <row r="445" spans="12:12" x14ac:dyDescent="0.25">
      <c r="L445"/>
    </row>
    <row r="446" spans="12:12" x14ac:dyDescent="0.25">
      <c r="L446"/>
    </row>
    <row r="447" spans="12:12" x14ac:dyDescent="0.25">
      <c r="L447"/>
    </row>
    <row r="448" spans="12:12" x14ac:dyDescent="0.25">
      <c r="L448"/>
    </row>
    <row r="449" spans="12:12" x14ac:dyDescent="0.25">
      <c r="L449"/>
    </row>
    <row r="450" spans="12:12" x14ac:dyDescent="0.25">
      <c r="L450"/>
    </row>
    <row r="451" spans="12:12" x14ac:dyDescent="0.25">
      <c r="L451"/>
    </row>
    <row r="452" spans="12:12" x14ac:dyDescent="0.25">
      <c r="L452"/>
    </row>
    <row r="453" spans="12:12" x14ac:dyDescent="0.25">
      <c r="L453"/>
    </row>
    <row r="454" spans="12:12" x14ac:dyDescent="0.25">
      <c r="L454"/>
    </row>
    <row r="455" spans="12:12" x14ac:dyDescent="0.25">
      <c r="L455"/>
    </row>
    <row r="456" spans="12:12" x14ac:dyDescent="0.25">
      <c r="L456"/>
    </row>
    <row r="457" spans="12:12" x14ac:dyDescent="0.25">
      <c r="L457"/>
    </row>
    <row r="458" spans="12:12" x14ac:dyDescent="0.25">
      <c r="L458"/>
    </row>
    <row r="459" spans="12:12" x14ac:dyDescent="0.25">
      <c r="L459"/>
    </row>
    <row r="460" spans="12:12" x14ac:dyDescent="0.25">
      <c r="L460"/>
    </row>
    <row r="461" spans="12:12" x14ac:dyDescent="0.25">
      <c r="L461"/>
    </row>
    <row r="462" spans="12:12" x14ac:dyDescent="0.25">
      <c r="L462"/>
    </row>
    <row r="463" spans="12:12" x14ac:dyDescent="0.25">
      <c r="L463"/>
    </row>
    <row r="464" spans="12:12" x14ac:dyDescent="0.25">
      <c r="L464"/>
    </row>
    <row r="465" spans="12:12" x14ac:dyDescent="0.25">
      <c r="L465"/>
    </row>
    <row r="466" spans="12:12" x14ac:dyDescent="0.25">
      <c r="L466"/>
    </row>
    <row r="467" spans="12:12" x14ac:dyDescent="0.25">
      <c r="L467"/>
    </row>
    <row r="468" spans="12:12" x14ac:dyDescent="0.25">
      <c r="L468"/>
    </row>
    <row r="469" spans="12:12" x14ac:dyDescent="0.25">
      <c r="L469"/>
    </row>
    <row r="470" spans="12:12" x14ac:dyDescent="0.25">
      <c r="L470"/>
    </row>
    <row r="471" spans="12:12" x14ac:dyDescent="0.25">
      <c r="L471"/>
    </row>
    <row r="472" spans="12:12" x14ac:dyDescent="0.25">
      <c r="L472"/>
    </row>
    <row r="473" spans="12:12" x14ac:dyDescent="0.25">
      <c r="L473"/>
    </row>
    <row r="474" spans="12:12" x14ac:dyDescent="0.25">
      <c r="L474"/>
    </row>
    <row r="475" spans="12:12" x14ac:dyDescent="0.25">
      <c r="L475"/>
    </row>
    <row r="476" spans="12:12" x14ac:dyDescent="0.25">
      <c r="L476"/>
    </row>
    <row r="477" spans="12:12" x14ac:dyDescent="0.25">
      <c r="L477"/>
    </row>
    <row r="478" spans="12:12" x14ac:dyDescent="0.25">
      <c r="L478"/>
    </row>
    <row r="479" spans="12:12" x14ac:dyDescent="0.25">
      <c r="L479"/>
    </row>
    <row r="480" spans="12:12" x14ac:dyDescent="0.25">
      <c r="L480"/>
    </row>
    <row r="481" spans="12:12" x14ac:dyDescent="0.25">
      <c r="L481"/>
    </row>
    <row r="482" spans="12:12" x14ac:dyDescent="0.25">
      <c r="L482"/>
    </row>
    <row r="483" spans="12:12" x14ac:dyDescent="0.25">
      <c r="L483"/>
    </row>
    <row r="484" spans="12:12" x14ac:dyDescent="0.25">
      <c r="L484"/>
    </row>
    <row r="485" spans="12:12" x14ac:dyDescent="0.25">
      <c r="L485"/>
    </row>
    <row r="486" spans="12:12" x14ac:dyDescent="0.25">
      <c r="L486"/>
    </row>
    <row r="487" spans="12:12" x14ac:dyDescent="0.25">
      <c r="L487"/>
    </row>
    <row r="488" spans="12:12" x14ac:dyDescent="0.25">
      <c r="L488"/>
    </row>
    <row r="489" spans="12:12" x14ac:dyDescent="0.25">
      <c r="L489"/>
    </row>
    <row r="490" spans="12:12" x14ac:dyDescent="0.25">
      <c r="L490"/>
    </row>
    <row r="491" spans="12:12" x14ac:dyDescent="0.25">
      <c r="L491"/>
    </row>
    <row r="492" spans="12:12" x14ac:dyDescent="0.25">
      <c r="L492"/>
    </row>
    <row r="493" spans="12:12" x14ac:dyDescent="0.25">
      <c r="L493"/>
    </row>
    <row r="494" spans="12:12" x14ac:dyDescent="0.25">
      <c r="L494"/>
    </row>
    <row r="495" spans="12:12" x14ac:dyDescent="0.25">
      <c r="L495"/>
    </row>
    <row r="496" spans="12:12" x14ac:dyDescent="0.25">
      <c r="L496"/>
    </row>
    <row r="497" spans="12:12" x14ac:dyDescent="0.25">
      <c r="L497"/>
    </row>
    <row r="498" spans="12:12" x14ac:dyDescent="0.25">
      <c r="L498"/>
    </row>
    <row r="499" spans="12:12" x14ac:dyDescent="0.25">
      <c r="L499"/>
    </row>
    <row r="500" spans="12:12" x14ac:dyDescent="0.25">
      <c r="L500"/>
    </row>
    <row r="501" spans="12:12" x14ac:dyDescent="0.25">
      <c r="L501"/>
    </row>
    <row r="502" spans="12:12" x14ac:dyDescent="0.25">
      <c r="L502"/>
    </row>
    <row r="503" spans="12:12" x14ac:dyDescent="0.25">
      <c r="L503"/>
    </row>
    <row r="504" spans="12:12" x14ac:dyDescent="0.25">
      <c r="L504"/>
    </row>
    <row r="505" spans="12:12" x14ac:dyDescent="0.25">
      <c r="L505"/>
    </row>
    <row r="506" spans="12:12" x14ac:dyDescent="0.25">
      <c r="L506"/>
    </row>
    <row r="507" spans="12:12" x14ac:dyDescent="0.25">
      <c r="L507"/>
    </row>
    <row r="508" spans="12:12" x14ac:dyDescent="0.25">
      <c r="L508"/>
    </row>
    <row r="509" spans="12:12" x14ac:dyDescent="0.25">
      <c r="L509"/>
    </row>
    <row r="510" spans="12:12" x14ac:dyDescent="0.25">
      <c r="L510"/>
    </row>
    <row r="511" spans="12:12" x14ac:dyDescent="0.25">
      <c r="L511"/>
    </row>
    <row r="512" spans="12:12" x14ac:dyDescent="0.25">
      <c r="L512"/>
    </row>
    <row r="513" spans="12:12" x14ac:dyDescent="0.25">
      <c r="L513"/>
    </row>
    <row r="514" spans="12:12" x14ac:dyDescent="0.25">
      <c r="L514"/>
    </row>
    <row r="515" spans="12:12" x14ac:dyDescent="0.25">
      <c r="L515"/>
    </row>
    <row r="516" spans="12:12" x14ac:dyDescent="0.25">
      <c r="L516"/>
    </row>
    <row r="517" spans="12:12" x14ac:dyDescent="0.25">
      <c r="L517"/>
    </row>
    <row r="518" spans="12:12" x14ac:dyDescent="0.25">
      <c r="L518"/>
    </row>
    <row r="519" spans="12:12" x14ac:dyDescent="0.25">
      <c r="L519"/>
    </row>
    <row r="520" spans="12:12" x14ac:dyDescent="0.25">
      <c r="L520"/>
    </row>
    <row r="521" spans="12:12" x14ac:dyDescent="0.25">
      <c r="L521"/>
    </row>
    <row r="522" spans="12:12" x14ac:dyDescent="0.25">
      <c r="L522"/>
    </row>
    <row r="523" spans="12:12" x14ac:dyDescent="0.25">
      <c r="L523"/>
    </row>
    <row r="524" spans="12:12" x14ac:dyDescent="0.25">
      <c r="L524"/>
    </row>
    <row r="525" spans="12:12" x14ac:dyDescent="0.25">
      <c r="L525"/>
    </row>
    <row r="526" spans="12:12" x14ac:dyDescent="0.25">
      <c r="L526"/>
    </row>
    <row r="527" spans="12:12" x14ac:dyDescent="0.25">
      <c r="L527"/>
    </row>
    <row r="528" spans="12:12" x14ac:dyDescent="0.25">
      <c r="L528"/>
    </row>
    <row r="529" spans="12:12" x14ac:dyDescent="0.25">
      <c r="L529"/>
    </row>
    <row r="530" spans="12:12" x14ac:dyDescent="0.25">
      <c r="L530"/>
    </row>
    <row r="531" spans="12:12" x14ac:dyDescent="0.25">
      <c r="L531"/>
    </row>
    <row r="532" spans="12:12" x14ac:dyDescent="0.25">
      <c r="L532"/>
    </row>
    <row r="533" spans="12:12" x14ac:dyDescent="0.25">
      <c r="L533"/>
    </row>
    <row r="534" spans="12:12" x14ac:dyDescent="0.25">
      <c r="L534"/>
    </row>
    <row r="535" spans="12:12" x14ac:dyDescent="0.25">
      <c r="L535"/>
    </row>
    <row r="536" spans="12:12" x14ac:dyDescent="0.25">
      <c r="L536"/>
    </row>
    <row r="537" spans="12:12" x14ac:dyDescent="0.25">
      <c r="L537"/>
    </row>
    <row r="538" spans="12:12" x14ac:dyDescent="0.25">
      <c r="L538"/>
    </row>
    <row r="539" spans="12:12" x14ac:dyDescent="0.25">
      <c r="L539"/>
    </row>
    <row r="540" spans="12:12" x14ac:dyDescent="0.25">
      <c r="L540"/>
    </row>
    <row r="541" spans="12:12" x14ac:dyDescent="0.25">
      <c r="L541"/>
    </row>
    <row r="542" spans="12:12" x14ac:dyDescent="0.25">
      <c r="L542"/>
    </row>
    <row r="543" spans="12:12" x14ac:dyDescent="0.25">
      <c r="L543"/>
    </row>
    <row r="544" spans="12:12" x14ac:dyDescent="0.25">
      <c r="L544"/>
    </row>
    <row r="545" spans="12:12" x14ac:dyDescent="0.25">
      <c r="L545"/>
    </row>
    <row r="546" spans="12:12" x14ac:dyDescent="0.25">
      <c r="L546"/>
    </row>
    <row r="547" spans="12:12" x14ac:dyDescent="0.25">
      <c r="L547"/>
    </row>
    <row r="548" spans="12:12" x14ac:dyDescent="0.25">
      <c r="L548"/>
    </row>
    <row r="549" spans="12:12" x14ac:dyDescent="0.25">
      <c r="L549"/>
    </row>
    <row r="550" spans="12:12" x14ac:dyDescent="0.25">
      <c r="L550"/>
    </row>
    <row r="551" spans="12:12" x14ac:dyDescent="0.25">
      <c r="L551"/>
    </row>
    <row r="552" spans="12:12" x14ac:dyDescent="0.25">
      <c r="L552"/>
    </row>
    <row r="553" spans="12:12" x14ac:dyDescent="0.25">
      <c r="L553"/>
    </row>
    <row r="554" spans="12:12" x14ac:dyDescent="0.25">
      <c r="L554"/>
    </row>
    <row r="555" spans="12:12" x14ac:dyDescent="0.25">
      <c r="L555"/>
    </row>
    <row r="556" spans="12:12" x14ac:dyDescent="0.25">
      <c r="L556"/>
    </row>
    <row r="557" spans="12:12" x14ac:dyDescent="0.25">
      <c r="L557"/>
    </row>
    <row r="558" spans="12:12" x14ac:dyDescent="0.25">
      <c r="L558"/>
    </row>
    <row r="559" spans="12:12" x14ac:dyDescent="0.25">
      <c r="L559"/>
    </row>
    <row r="560" spans="12:12" x14ac:dyDescent="0.25">
      <c r="L560"/>
    </row>
    <row r="561" spans="12:12" x14ac:dyDescent="0.25">
      <c r="L561"/>
    </row>
    <row r="562" spans="12:12" x14ac:dyDescent="0.25">
      <c r="L562"/>
    </row>
    <row r="563" spans="12:12" x14ac:dyDescent="0.25">
      <c r="L563"/>
    </row>
    <row r="564" spans="12:12" x14ac:dyDescent="0.25">
      <c r="L564"/>
    </row>
    <row r="565" spans="12:12" x14ac:dyDescent="0.25">
      <c r="L565"/>
    </row>
    <row r="566" spans="12:12" x14ac:dyDescent="0.25">
      <c r="L566"/>
    </row>
    <row r="567" spans="12:12" x14ac:dyDescent="0.25">
      <c r="L567"/>
    </row>
    <row r="568" spans="12:12" x14ac:dyDescent="0.25">
      <c r="L568"/>
    </row>
    <row r="569" spans="12:12" x14ac:dyDescent="0.25">
      <c r="L569"/>
    </row>
    <row r="570" spans="12:12" x14ac:dyDescent="0.25">
      <c r="L570"/>
    </row>
    <row r="571" spans="12:12" x14ac:dyDescent="0.25">
      <c r="L571"/>
    </row>
    <row r="572" spans="12:12" x14ac:dyDescent="0.25">
      <c r="L572"/>
    </row>
    <row r="573" spans="12:12" x14ac:dyDescent="0.25">
      <c r="L573"/>
    </row>
    <row r="574" spans="12:12" x14ac:dyDescent="0.25">
      <c r="L574"/>
    </row>
    <row r="575" spans="12:12" x14ac:dyDescent="0.25">
      <c r="L575"/>
    </row>
    <row r="576" spans="12:12" x14ac:dyDescent="0.25">
      <c r="L576"/>
    </row>
    <row r="577" spans="12:12" x14ac:dyDescent="0.25">
      <c r="L577"/>
    </row>
    <row r="578" spans="12:12" x14ac:dyDescent="0.25">
      <c r="L578"/>
    </row>
    <row r="579" spans="12:12" x14ac:dyDescent="0.25">
      <c r="L579"/>
    </row>
    <row r="580" spans="12:12" x14ac:dyDescent="0.25">
      <c r="L580"/>
    </row>
    <row r="581" spans="12:12" x14ac:dyDescent="0.25">
      <c r="L581"/>
    </row>
    <row r="582" spans="12:12" x14ac:dyDescent="0.25">
      <c r="L582"/>
    </row>
    <row r="583" spans="12:12" x14ac:dyDescent="0.25">
      <c r="L583"/>
    </row>
    <row r="584" spans="12:12" x14ac:dyDescent="0.25">
      <c r="L584"/>
    </row>
    <row r="585" spans="12:12" x14ac:dyDescent="0.25">
      <c r="L585"/>
    </row>
    <row r="586" spans="12:12" x14ac:dyDescent="0.25">
      <c r="L586"/>
    </row>
    <row r="587" spans="12:12" x14ac:dyDescent="0.25">
      <c r="L587"/>
    </row>
    <row r="588" spans="12:12" x14ac:dyDescent="0.25">
      <c r="L588"/>
    </row>
    <row r="589" spans="12:12" x14ac:dyDescent="0.25">
      <c r="L589"/>
    </row>
    <row r="590" spans="12:12" x14ac:dyDescent="0.25">
      <c r="L590"/>
    </row>
    <row r="591" spans="12:12" x14ac:dyDescent="0.25">
      <c r="L591"/>
    </row>
    <row r="592" spans="12:12" x14ac:dyDescent="0.25">
      <c r="L592"/>
    </row>
    <row r="593" spans="12:12" x14ac:dyDescent="0.25">
      <c r="L593"/>
    </row>
    <row r="594" spans="12:12" x14ac:dyDescent="0.25">
      <c r="L594"/>
    </row>
    <row r="595" spans="12:12" x14ac:dyDescent="0.25">
      <c r="L595"/>
    </row>
    <row r="596" spans="12:12" x14ac:dyDescent="0.25">
      <c r="L596"/>
    </row>
    <row r="597" spans="12:12" x14ac:dyDescent="0.25">
      <c r="L597"/>
    </row>
    <row r="598" spans="12:12" x14ac:dyDescent="0.25">
      <c r="L598"/>
    </row>
    <row r="599" spans="12:12" x14ac:dyDescent="0.25">
      <c r="L599"/>
    </row>
    <row r="600" spans="12:12" x14ac:dyDescent="0.25">
      <c r="L600"/>
    </row>
    <row r="601" spans="12:12" x14ac:dyDescent="0.25">
      <c r="L601"/>
    </row>
    <row r="602" spans="12:12" x14ac:dyDescent="0.25">
      <c r="L602"/>
    </row>
    <row r="603" spans="12:12" x14ac:dyDescent="0.25">
      <c r="L603"/>
    </row>
    <row r="604" spans="12:12" x14ac:dyDescent="0.25">
      <c r="L604"/>
    </row>
    <row r="605" spans="12:12" x14ac:dyDescent="0.25">
      <c r="L605"/>
    </row>
    <row r="606" spans="12:12" x14ac:dyDescent="0.25">
      <c r="L606"/>
    </row>
    <row r="607" spans="12:12" x14ac:dyDescent="0.25">
      <c r="L607"/>
    </row>
    <row r="608" spans="12:12" x14ac:dyDescent="0.25">
      <c r="L608"/>
    </row>
    <row r="609" spans="12:12" x14ac:dyDescent="0.25">
      <c r="L609"/>
    </row>
    <row r="610" spans="12:12" x14ac:dyDescent="0.25">
      <c r="L610"/>
    </row>
    <row r="611" spans="12:12" x14ac:dyDescent="0.25">
      <c r="L611"/>
    </row>
    <row r="612" spans="12:12" x14ac:dyDescent="0.25">
      <c r="L612"/>
    </row>
    <row r="613" spans="12:12" x14ac:dyDescent="0.25">
      <c r="L613"/>
    </row>
    <row r="614" spans="12:12" x14ac:dyDescent="0.25">
      <c r="L614"/>
    </row>
    <row r="615" spans="12:12" x14ac:dyDescent="0.25">
      <c r="L615"/>
    </row>
    <row r="616" spans="12:12" x14ac:dyDescent="0.25">
      <c r="L616"/>
    </row>
    <row r="617" spans="12:12" x14ac:dyDescent="0.25">
      <c r="L617"/>
    </row>
    <row r="618" spans="12:12" x14ac:dyDescent="0.25">
      <c r="L618"/>
    </row>
    <row r="619" spans="12:12" x14ac:dyDescent="0.25">
      <c r="L619"/>
    </row>
    <row r="620" spans="12:12" x14ac:dyDescent="0.25">
      <c r="L620"/>
    </row>
    <row r="621" spans="12:12" x14ac:dyDescent="0.25">
      <c r="L621"/>
    </row>
    <row r="622" spans="12:12" x14ac:dyDescent="0.25">
      <c r="L622"/>
    </row>
    <row r="623" spans="12:12" x14ac:dyDescent="0.25">
      <c r="L623"/>
    </row>
    <row r="624" spans="12:12" x14ac:dyDescent="0.25">
      <c r="L624"/>
    </row>
    <row r="625" spans="12:12" x14ac:dyDescent="0.25">
      <c r="L625"/>
    </row>
    <row r="626" spans="12:12" x14ac:dyDescent="0.25">
      <c r="L626"/>
    </row>
    <row r="627" spans="12:12" x14ac:dyDescent="0.25">
      <c r="L627"/>
    </row>
    <row r="628" spans="12:12" x14ac:dyDescent="0.25">
      <c r="L628"/>
    </row>
    <row r="629" spans="12:12" x14ac:dyDescent="0.25">
      <c r="L629"/>
    </row>
    <row r="630" spans="12:12" x14ac:dyDescent="0.25">
      <c r="L630"/>
    </row>
    <row r="631" spans="12:12" x14ac:dyDescent="0.25">
      <c r="L631"/>
    </row>
    <row r="632" spans="12:12" x14ac:dyDescent="0.25">
      <c r="L632"/>
    </row>
    <row r="633" spans="12:12" x14ac:dyDescent="0.25">
      <c r="L633"/>
    </row>
    <row r="634" spans="12:12" x14ac:dyDescent="0.25">
      <c r="L634"/>
    </row>
    <row r="635" spans="12:12" x14ac:dyDescent="0.25">
      <c r="L635"/>
    </row>
    <row r="636" spans="12:12" x14ac:dyDescent="0.25">
      <c r="L636"/>
    </row>
    <row r="637" spans="12:12" x14ac:dyDescent="0.25">
      <c r="L637"/>
    </row>
    <row r="638" spans="12:12" x14ac:dyDescent="0.25">
      <c r="L638"/>
    </row>
    <row r="639" spans="12:12" x14ac:dyDescent="0.25">
      <c r="L639"/>
    </row>
    <row r="640" spans="12:12" x14ac:dyDescent="0.25">
      <c r="L640"/>
    </row>
    <row r="641" spans="12:12" x14ac:dyDescent="0.25">
      <c r="L641"/>
    </row>
    <row r="642" spans="12:12" x14ac:dyDescent="0.25">
      <c r="L642"/>
    </row>
    <row r="643" spans="12:12" x14ac:dyDescent="0.25">
      <c r="L643"/>
    </row>
    <row r="644" spans="12:12" x14ac:dyDescent="0.25">
      <c r="L644"/>
    </row>
    <row r="645" spans="12:12" x14ac:dyDescent="0.25">
      <c r="L645"/>
    </row>
    <row r="646" spans="12:12" x14ac:dyDescent="0.25">
      <c r="L646"/>
    </row>
    <row r="647" spans="12:12" x14ac:dyDescent="0.25">
      <c r="L647"/>
    </row>
    <row r="648" spans="12:12" x14ac:dyDescent="0.25">
      <c r="L648"/>
    </row>
    <row r="649" spans="12:12" x14ac:dyDescent="0.25">
      <c r="L649"/>
    </row>
    <row r="650" spans="12:12" x14ac:dyDescent="0.25">
      <c r="L650"/>
    </row>
    <row r="651" spans="12:12" x14ac:dyDescent="0.25">
      <c r="L651"/>
    </row>
    <row r="652" spans="12:12" x14ac:dyDescent="0.25">
      <c r="L652"/>
    </row>
    <row r="653" spans="12:12" x14ac:dyDescent="0.25">
      <c r="L653"/>
    </row>
    <row r="654" spans="12:12" x14ac:dyDescent="0.25">
      <c r="L654"/>
    </row>
    <row r="655" spans="12:12" x14ac:dyDescent="0.25">
      <c r="L655"/>
    </row>
    <row r="656" spans="12:12" x14ac:dyDescent="0.25">
      <c r="L656"/>
    </row>
    <row r="657" spans="12:12" x14ac:dyDescent="0.25">
      <c r="L657"/>
    </row>
    <row r="658" spans="12:12" x14ac:dyDescent="0.25">
      <c r="L658"/>
    </row>
    <row r="659" spans="12:12" x14ac:dyDescent="0.25">
      <c r="L659"/>
    </row>
    <row r="660" spans="12:12" x14ac:dyDescent="0.25">
      <c r="L660"/>
    </row>
    <row r="661" spans="12:12" x14ac:dyDescent="0.25">
      <c r="L661"/>
    </row>
    <row r="662" spans="12:12" x14ac:dyDescent="0.25">
      <c r="L662"/>
    </row>
    <row r="663" spans="12:12" x14ac:dyDescent="0.25">
      <c r="L663"/>
    </row>
    <row r="664" spans="12:12" x14ac:dyDescent="0.25">
      <c r="L664"/>
    </row>
    <row r="665" spans="12:12" x14ac:dyDescent="0.25">
      <c r="L665"/>
    </row>
    <row r="666" spans="12:12" x14ac:dyDescent="0.25">
      <c r="L666"/>
    </row>
    <row r="667" spans="12:12" x14ac:dyDescent="0.25">
      <c r="L667"/>
    </row>
    <row r="668" spans="12:12" x14ac:dyDescent="0.25">
      <c r="L668"/>
    </row>
    <row r="669" spans="12:12" x14ac:dyDescent="0.25">
      <c r="L669"/>
    </row>
    <row r="670" spans="12:12" x14ac:dyDescent="0.25">
      <c r="L670"/>
    </row>
    <row r="671" spans="12:12" x14ac:dyDescent="0.25">
      <c r="L671"/>
    </row>
    <row r="672" spans="12:12" x14ac:dyDescent="0.25">
      <c r="L672"/>
    </row>
    <row r="673" spans="12:12" x14ac:dyDescent="0.25">
      <c r="L673"/>
    </row>
    <row r="674" spans="12:12" x14ac:dyDescent="0.25">
      <c r="L674"/>
    </row>
    <row r="675" spans="12:12" x14ac:dyDescent="0.25">
      <c r="L675"/>
    </row>
    <row r="676" spans="12:12" x14ac:dyDescent="0.25">
      <c r="L676"/>
    </row>
    <row r="677" spans="12:12" x14ac:dyDescent="0.25">
      <c r="L677"/>
    </row>
    <row r="678" spans="12:12" x14ac:dyDescent="0.25">
      <c r="L678"/>
    </row>
    <row r="679" spans="12:12" x14ac:dyDescent="0.25">
      <c r="L679"/>
    </row>
    <row r="680" spans="12:12" x14ac:dyDescent="0.25">
      <c r="L680"/>
    </row>
    <row r="681" spans="12:12" x14ac:dyDescent="0.25">
      <c r="L681"/>
    </row>
    <row r="682" spans="12:12" x14ac:dyDescent="0.25">
      <c r="L682"/>
    </row>
    <row r="683" spans="12:12" x14ac:dyDescent="0.25">
      <c r="L683"/>
    </row>
    <row r="684" spans="12:12" x14ac:dyDescent="0.25">
      <c r="L684"/>
    </row>
    <row r="685" spans="12:12" x14ac:dyDescent="0.25">
      <c r="L685"/>
    </row>
    <row r="686" spans="12:12" x14ac:dyDescent="0.25">
      <c r="L686"/>
    </row>
    <row r="687" spans="12:12" x14ac:dyDescent="0.25">
      <c r="L687"/>
    </row>
    <row r="688" spans="12:12" x14ac:dyDescent="0.25">
      <c r="L688"/>
    </row>
    <row r="689" spans="12:12" x14ac:dyDescent="0.25">
      <c r="L689"/>
    </row>
    <row r="690" spans="12:12" x14ac:dyDescent="0.25">
      <c r="L690"/>
    </row>
    <row r="691" spans="12:12" x14ac:dyDescent="0.25">
      <c r="L691"/>
    </row>
    <row r="692" spans="12:12" x14ac:dyDescent="0.25">
      <c r="L692"/>
    </row>
    <row r="693" spans="12:12" x14ac:dyDescent="0.25">
      <c r="L693"/>
    </row>
    <row r="694" spans="12:12" x14ac:dyDescent="0.25">
      <c r="L694"/>
    </row>
    <row r="695" spans="12:12" x14ac:dyDescent="0.25">
      <c r="L695"/>
    </row>
    <row r="696" spans="12:12" x14ac:dyDescent="0.25">
      <c r="L696"/>
    </row>
    <row r="697" spans="12:12" x14ac:dyDescent="0.25">
      <c r="L697"/>
    </row>
    <row r="698" spans="12:12" x14ac:dyDescent="0.25">
      <c r="L698"/>
    </row>
    <row r="699" spans="12:12" x14ac:dyDescent="0.25">
      <c r="L699"/>
    </row>
    <row r="700" spans="12:12" x14ac:dyDescent="0.25">
      <c r="L700"/>
    </row>
    <row r="701" spans="12:12" x14ac:dyDescent="0.25">
      <c r="L701"/>
    </row>
    <row r="702" spans="12:12" x14ac:dyDescent="0.25">
      <c r="L702"/>
    </row>
    <row r="703" spans="12:12" x14ac:dyDescent="0.25">
      <c r="L703"/>
    </row>
    <row r="704" spans="12:12" x14ac:dyDescent="0.25">
      <c r="L704"/>
    </row>
    <row r="705" spans="12:12" x14ac:dyDescent="0.25">
      <c r="L705"/>
    </row>
    <row r="706" spans="12:12" x14ac:dyDescent="0.25">
      <c r="L706"/>
    </row>
    <row r="707" spans="12:12" x14ac:dyDescent="0.25">
      <c r="L707"/>
    </row>
    <row r="708" spans="12:12" x14ac:dyDescent="0.25">
      <c r="L708"/>
    </row>
    <row r="709" spans="12:12" x14ac:dyDescent="0.25">
      <c r="L709"/>
    </row>
    <row r="710" spans="12:12" x14ac:dyDescent="0.25">
      <c r="L710"/>
    </row>
    <row r="711" spans="12:12" x14ac:dyDescent="0.25">
      <c r="L711"/>
    </row>
    <row r="712" spans="12:12" x14ac:dyDescent="0.25">
      <c r="L712"/>
    </row>
    <row r="713" spans="12:12" x14ac:dyDescent="0.25">
      <c r="L713"/>
    </row>
    <row r="714" spans="12:12" x14ac:dyDescent="0.25">
      <c r="L714"/>
    </row>
    <row r="715" spans="12:12" x14ac:dyDescent="0.25">
      <c r="L715"/>
    </row>
    <row r="716" spans="12:12" x14ac:dyDescent="0.25">
      <c r="L716"/>
    </row>
    <row r="717" spans="12:12" x14ac:dyDescent="0.25">
      <c r="L717"/>
    </row>
    <row r="718" spans="12:12" x14ac:dyDescent="0.25">
      <c r="L718"/>
    </row>
    <row r="719" spans="12:12" x14ac:dyDescent="0.25">
      <c r="L719"/>
    </row>
    <row r="720" spans="12:12" x14ac:dyDescent="0.25">
      <c r="L720"/>
    </row>
    <row r="721" spans="12:12" x14ac:dyDescent="0.25">
      <c r="L721"/>
    </row>
    <row r="722" spans="12:12" x14ac:dyDescent="0.25">
      <c r="L722"/>
    </row>
    <row r="723" spans="12:12" x14ac:dyDescent="0.25">
      <c r="L723"/>
    </row>
    <row r="724" spans="12:12" x14ac:dyDescent="0.25">
      <c r="L724"/>
    </row>
    <row r="725" spans="12:12" x14ac:dyDescent="0.25">
      <c r="L725"/>
    </row>
    <row r="726" spans="12:12" x14ac:dyDescent="0.25">
      <c r="L726"/>
    </row>
    <row r="727" spans="12:12" x14ac:dyDescent="0.25">
      <c r="L727"/>
    </row>
    <row r="728" spans="12:12" x14ac:dyDescent="0.25">
      <c r="L728"/>
    </row>
    <row r="729" spans="12:12" x14ac:dyDescent="0.25">
      <c r="L729"/>
    </row>
    <row r="730" spans="12:12" x14ac:dyDescent="0.25">
      <c r="L730"/>
    </row>
    <row r="731" spans="12:12" x14ac:dyDescent="0.25">
      <c r="L731"/>
    </row>
    <row r="732" spans="12:12" x14ac:dyDescent="0.25">
      <c r="L732"/>
    </row>
    <row r="733" spans="12:12" x14ac:dyDescent="0.25">
      <c r="L733"/>
    </row>
    <row r="734" spans="12:12" x14ac:dyDescent="0.25">
      <c r="L734"/>
    </row>
    <row r="735" spans="12:12" x14ac:dyDescent="0.25">
      <c r="L735"/>
    </row>
    <row r="736" spans="12:12" x14ac:dyDescent="0.25">
      <c r="L736"/>
    </row>
    <row r="737" spans="12:12" x14ac:dyDescent="0.25">
      <c r="L737"/>
    </row>
    <row r="738" spans="12:12" x14ac:dyDescent="0.25">
      <c r="L738"/>
    </row>
    <row r="739" spans="12:12" x14ac:dyDescent="0.25">
      <c r="L739"/>
    </row>
    <row r="740" spans="12:12" x14ac:dyDescent="0.25">
      <c r="L740"/>
    </row>
    <row r="741" spans="12:12" x14ac:dyDescent="0.25">
      <c r="L741"/>
    </row>
    <row r="742" spans="12:12" x14ac:dyDescent="0.25">
      <c r="L742"/>
    </row>
    <row r="743" spans="12:12" x14ac:dyDescent="0.25">
      <c r="L743"/>
    </row>
    <row r="744" spans="12:12" x14ac:dyDescent="0.25">
      <c r="L744"/>
    </row>
    <row r="745" spans="12:12" x14ac:dyDescent="0.25">
      <c r="L745"/>
    </row>
    <row r="746" spans="12:12" x14ac:dyDescent="0.25">
      <c r="L746"/>
    </row>
    <row r="747" spans="12:12" x14ac:dyDescent="0.25">
      <c r="L747"/>
    </row>
    <row r="748" spans="12:12" x14ac:dyDescent="0.25">
      <c r="L748"/>
    </row>
    <row r="749" spans="12:12" x14ac:dyDescent="0.25">
      <c r="L749"/>
    </row>
    <row r="750" spans="12:12" x14ac:dyDescent="0.25">
      <c r="L750"/>
    </row>
    <row r="751" spans="12:12" x14ac:dyDescent="0.25">
      <c r="L751"/>
    </row>
    <row r="752" spans="12:12" x14ac:dyDescent="0.25">
      <c r="L752"/>
    </row>
    <row r="753" spans="12:12" x14ac:dyDescent="0.25">
      <c r="L753"/>
    </row>
    <row r="754" spans="12:12" x14ac:dyDescent="0.25">
      <c r="L754"/>
    </row>
    <row r="755" spans="12:12" x14ac:dyDescent="0.25">
      <c r="L755"/>
    </row>
    <row r="756" spans="12:12" x14ac:dyDescent="0.25">
      <c r="L756"/>
    </row>
    <row r="757" spans="12:12" x14ac:dyDescent="0.25">
      <c r="L757"/>
    </row>
    <row r="758" spans="12:12" x14ac:dyDescent="0.25">
      <c r="L758"/>
    </row>
    <row r="759" spans="12:12" x14ac:dyDescent="0.25">
      <c r="L759"/>
    </row>
    <row r="760" spans="12:12" x14ac:dyDescent="0.25">
      <c r="L760"/>
    </row>
    <row r="761" spans="12:12" x14ac:dyDescent="0.25">
      <c r="L761"/>
    </row>
    <row r="762" spans="12:12" x14ac:dyDescent="0.25">
      <c r="L762"/>
    </row>
    <row r="763" spans="12:12" x14ac:dyDescent="0.25">
      <c r="L763"/>
    </row>
    <row r="764" spans="12:12" x14ac:dyDescent="0.25">
      <c r="L764"/>
    </row>
    <row r="765" spans="12:12" x14ac:dyDescent="0.25">
      <c r="L765"/>
    </row>
    <row r="766" spans="12:12" x14ac:dyDescent="0.25">
      <c r="L766"/>
    </row>
    <row r="767" spans="12:12" x14ac:dyDescent="0.25">
      <c r="L767"/>
    </row>
    <row r="768" spans="12:12" x14ac:dyDescent="0.25">
      <c r="L768"/>
    </row>
    <row r="769" spans="12:12" x14ac:dyDescent="0.25">
      <c r="L769"/>
    </row>
    <row r="770" spans="12:12" x14ac:dyDescent="0.25">
      <c r="L770"/>
    </row>
    <row r="771" spans="12:12" x14ac:dyDescent="0.25">
      <c r="L771"/>
    </row>
    <row r="772" spans="12:12" x14ac:dyDescent="0.25">
      <c r="L772"/>
    </row>
    <row r="773" spans="12:12" x14ac:dyDescent="0.25">
      <c r="L773"/>
    </row>
    <row r="774" spans="12:12" x14ac:dyDescent="0.25">
      <c r="L774"/>
    </row>
  </sheetData>
  <conditionalFormatting sqref="I4:I190">
    <cfRule type="dataBar" priority="2">
      <dataBar>
        <cfvo type="min"/>
        <cfvo type="max"/>
        <color theme="4" tint="0.59999389629810485"/>
      </dataBar>
      <extLst>
        <ext xmlns:x14="http://schemas.microsoft.com/office/spreadsheetml/2009/9/main" uri="{B025F937-C7B1-47D3-B67F-A62EFF666E3E}">
          <x14:id>{6317FC9D-D77B-4C6E-A0B8-3B2B3F9F2AB5}</x14:id>
        </ext>
      </extLst>
    </cfRule>
  </conditionalFormatting>
  <conditionalFormatting sqref="J4:J190">
    <cfRule type="dataBar" priority="1">
      <dataBar>
        <cfvo type="min"/>
        <cfvo type="max"/>
        <color theme="4" tint="0.59999389629810485"/>
      </dataBar>
      <extLst>
        <ext xmlns:x14="http://schemas.microsoft.com/office/spreadsheetml/2009/9/main" uri="{B025F937-C7B1-47D3-B67F-A62EFF666E3E}">
          <x14:id>{893F7B18-28D4-473F-885E-EE59E2371D79}</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6317FC9D-D77B-4C6E-A0B8-3B2B3F9F2AB5}">
            <x14:dataBar minLength="0" maxLength="100" gradient="0">
              <x14:cfvo type="autoMin"/>
              <x14:cfvo type="autoMax"/>
              <x14:negativeFillColor rgb="FFFF0000"/>
              <x14:axisColor rgb="FF000000"/>
            </x14:dataBar>
          </x14:cfRule>
          <xm:sqref>I4:I190</xm:sqref>
        </x14:conditionalFormatting>
        <x14:conditionalFormatting xmlns:xm="http://schemas.microsoft.com/office/excel/2006/main">
          <x14:cfRule type="dataBar" id="{893F7B18-28D4-473F-885E-EE59E2371D79}">
            <x14:dataBar minLength="0" maxLength="100" gradient="0">
              <x14:cfvo type="autoMin"/>
              <x14:cfvo type="autoMax"/>
              <x14:negativeFillColor rgb="FFFF0000"/>
              <x14:axisColor rgb="FF000000"/>
            </x14:dataBar>
          </x14:cfRule>
          <xm:sqref>J4:J190</xm:sqref>
        </x14:conditionalFormatting>
      </x14:conditionalFormattings>
    </ex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1AC2F-B3DF-480A-92D0-216718334EB0}">
  <dimension ref="A2:B15"/>
  <sheetViews>
    <sheetView workbookViewId="0">
      <selection activeCell="A5" sqref="A5:B6"/>
    </sheetView>
  </sheetViews>
  <sheetFormatPr defaultRowHeight="15" x14ac:dyDescent="0.25"/>
  <cols>
    <col min="1" max="1" width="37.85546875" customWidth="1"/>
    <col min="2" max="2" width="15.42578125" customWidth="1"/>
  </cols>
  <sheetData>
    <row r="2" spans="1:2" x14ac:dyDescent="0.25">
      <c r="A2" t="s">
        <v>356</v>
      </c>
      <c r="B2" s="8">
        <f xml:space="preserve"> SUM(Data!Q160:Q188)</f>
        <v>6041680.5599999996</v>
      </c>
    </row>
    <row r="3" spans="1:2" x14ac:dyDescent="0.25">
      <c r="A3" t="s">
        <v>357</v>
      </c>
      <c r="B3">
        <f>COUNTA(_xlfn.UNIQUE(Data!A2:A188))</f>
        <v>187</v>
      </c>
    </row>
    <row r="4" spans="1:2" x14ac:dyDescent="0.25">
      <c r="A4" t="s">
        <v>358</v>
      </c>
      <c r="B4">
        <f>COUNTA(_xlfn.UNIQUE(Data!E2:E188))</f>
        <v>8</v>
      </c>
    </row>
    <row r="5" spans="1:2" x14ac:dyDescent="0.25">
      <c r="A5" t="s">
        <v>355</v>
      </c>
      <c r="B5" s="3">
        <f>B2/B3</f>
        <v>32308.452192513367</v>
      </c>
    </row>
    <row r="6" spans="1:2" x14ac:dyDescent="0.25">
      <c r="A6" t="s">
        <v>359</v>
      </c>
      <c r="B6" s="3">
        <f>B2/B4</f>
        <v>755210.07</v>
      </c>
    </row>
    <row r="8" spans="1:2" x14ac:dyDescent="0.25">
      <c r="A8" t="s">
        <v>360</v>
      </c>
      <c r="B8" s="4">
        <f>AVERAGE(Data!X2:X188)</f>
        <v>-0.49197860962566858</v>
      </c>
    </row>
    <row r="9" spans="1:2" x14ac:dyDescent="0.25">
      <c r="A9" t="s">
        <v>361</v>
      </c>
      <c r="B9" s="4">
        <f>AVERAGE(Data!Y2:Y188)</f>
        <v>-2.1090909090909087E-2</v>
      </c>
    </row>
    <row r="10" spans="1:2" x14ac:dyDescent="0.25">
      <c r="A10" t="s">
        <v>362</v>
      </c>
      <c r="B10">
        <f>AVERAGE(Data!Z2:Z188)</f>
        <v>2.8108556149732622</v>
      </c>
    </row>
    <row r="11" spans="1:2" x14ac:dyDescent="0.25">
      <c r="A11" t="s">
        <v>363</v>
      </c>
      <c r="B11">
        <f>AVERAGE(Data!S2:S188)</f>
        <v>1.3529411764705883</v>
      </c>
    </row>
    <row r="12" spans="1:2" x14ac:dyDescent="0.25">
      <c r="A12" t="s">
        <v>364</v>
      </c>
      <c r="B12">
        <f>AVERAGE(Data!T2:T188)</f>
        <v>22.134759358288768</v>
      </c>
    </row>
    <row r="13" spans="1:2" x14ac:dyDescent="0.25">
      <c r="A13" t="s">
        <v>365</v>
      </c>
      <c r="B13">
        <f>AVERAGE(Data!U2:U188)</f>
        <v>24.011229946524061</v>
      </c>
    </row>
    <row r="14" spans="1:2" x14ac:dyDescent="0.25">
      <c r="A14" t="s">
        <v>366</v>
      </c>
      <c r="B14">
        <f>AVERAGE(Data!V2:V188)</f>
        <v>768.41711229946509</v>
      </c>
    </row>
    <row r="15" spans="1:2" x14ac:dyDescent="0.25">
      <c r="A15" t="s">
        <v>384</v>
      </c>
      <c r="B15" s="10">
        <f>AVERAGE(Data!W2:W188)</f>
        <v>8.6844919786096249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6E295-1240-45FB-A5F3-9F30D3DECDC1}">
  <dimension ref="A3:C7"/>
  <sheetViews>
    <sheetView workbookViewId="0">
      <selection activeCell="A5" sqref="A5"/>
    </sheetView>
  </sheetViews>
  <sheetFormatPr defaultRowHeight="15" x14ac:dyDescent="0.25"/>
  <cols>
    <col min="1" max="1" width="11.28515625" bestFit="1" customWidth="1"/>
    <col min="2" max="2" width="38.7109375" bestFit="1" customWidth="1"/>
    <col min="3" max="3" width="34.85546875" bestFit="1" customWidth="1"/>
  </cols>
  <sheetData>
    <row r="3" spans="1:3" x14ac:dyDescent="0.25">
      <c r="A3" s="5" t="s">
        <v>386</v>
      </c>
      <c r="B3" t="s">
        <v>390</v>
      </c>
      <c r="C3" t="s">
        <v>391</v>
      </c>
    </row>
    <row r="4" spans="1:3" x14ac:dyDescent="0.25">
      <c r="A4" s="6" t="s">
        <v>387</v>
      </c>
      <c r="B4" s="11">
        <v>-0.48394366197183097</v>
      </c>
      <c r="C4" s="11">
        <v>-2.219718309859155E-2</v>
      </c>
    </row>
    <row r="5" spans="1:3" x14ac:dyDescent="0.25">
      <c r="A5" s="6" t="s">
        <v>389</v>
      </c>
      <c r="B5" s="11">
        <v>-0.68767857142857136</v>
      </c>
      <c r="C5" s="11">
        <v>7.9464285714285713E-3</v>
      </c>
    </row>
    <row r="6" spans="1:3" x14ac:dyDescent="0.25">
      <c r="A6" s="6" t="s">
        <v>388</v>
      </c>
      <c r="B6" s="11">
        <v>-0.3188333333333333</v>
      </c>
      <c r="C6" s="11">
        <v>-4.6883333333333339E-2</v>
      </c>
    </row>
    <row r="7" spans="1:3" x14ac:dyDescent="0.25">
      <c r="A7" s="6" t="s">
        <v>351</v>
      </c>
      <c r="B7" s="11">
        <v>-0.49197860962566847</v>
      </c>
      <c r="C7" s="32">
        <v>-2.1090909090909091E-2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32D81-9FB6-49E8-B753-0BD71B041F47}">
  <dimension ref="C3:D192"/>
  <sheetViews>
    <sheetView topLeftCell="A172" workbookViewId="0">
      <selection activeCell="C3" sqref="C3:D190"/>
    </sheetView>
  </sheetViews>
  <sheetFormatPr defaultRowHeight="15" x14ac:dyDescent="0.25"/>
  <cols>
    <col min="3" max="3" width="33.7109375" customWidth="1"/>
    <col min="4" max="4" width="20.85546875" customWidth="1"/>
  </cols>
  <sheetData>
    <row r="3" spans="3:4" x14ac:dyDescent="0.25">
      <c r="C3" s="9" t="s">
        <v>379</v>
      </c>
      <c r="D3" s="9" t="s">
        <v>393</v>
      </c>
    </row>
    <row r="4" spans="3:4" x14ac:dyDescent="0.25">
      <c r="C4">
        <v>13.1</v>
      </c>
      <c r="D4" cm="1">
        <f t="array" ref="D4:D192">Data!T2:T190</f>
        <v>10.8</v>
      </c>
    </row>
    <row r="5" spans="3:4" x14ac:dyDescent="0.25">
      <c r="C5">
        <v>16.399999999999999</v>
      </c>
      <c r="D5">
        <v>22.9</v>
      </c>
    </row>
    <row r="6" spans="3:4" x14ac:dyDescent="0.25">
      <c r="C6">
        <v>3.9</v>
      </c>
      <c r="D6">
        <v>7.7</v>
      </c>
    </row>
    <row r="7" spans="3:4" x14ac:dyDescent="0.25">
      <c r="C7">
        <v>53.5</v>
      </c>
      <c r="D7">
        <v>93.4</v>
      </c>
    </row>
    <row r="8" spans="3:4" x14ac:dyDescent="0.25">
      <c r="C8">
        <v>18.3</v>
      </c>
      <c r="D8">
        <v>19.8</v>
      </c>
    </row>
    <row r="9" spans="3:4" x14ac:dyDescent="0.25">
      <c r="C9">
        <v>4.4000000000000004</v>
      </c>
      <c r="D9">
        <v>34.6</v>
      </c>
    </row>
    <row r="10" spans="3:4" x14ac:dyDescent="0.25">
      <c r="C10">
        <v>1.9</v>
      </c>
      <c r="D10">
        <v>13.3</v>
      </c>
    </row>
    <row r="11" spans="3:4" x14ac:dyDescent="0.25">
      <c r="C11">
        <v>68.5</v>
      </c>
      <c r="D11">
        <v>6.6</v>
      </c>
    </row>
    <row r="12" spans="3:4" x14ac:dyDescent="0.25">
      <c r="C12">
        <v>13.3</v>
      </c>
      <c r="D12">
        <v>4.8</v>
      </c>
    </row>
    <row r="13" spans="3:4" x14ac:dyDescent="0.25">
      <c r="C13">
        <v>31</v>
      </c>
      <c r="D13">
        <v>4</v>
      </c>
    </row>
    <row r="14" spans="3:4" x14ac:dyDescent="0.25">
      <c r="C14">
        <v>29.5</v>
      </c>
      <c r="D14">
        <v>8.5</v>
      </c>
    </row>
    <row r="15" spans="3:4" x14ac:dyDescent="0.25">
      <c r="C15">
        <v>70.8</v>
      </c>
      <c r="D15">
        <v>21.4</v>
      </c>
    </row>
    <row r="16" spans="3:4" x14ac:dyDescent="0.25">
      <c r="C16">
        <v>15.1</v>
      </c>
      <c r="D16">
        <v>9.6</v>
      </c>
    </row>
    <row r="17" spans="3:4" x14ac:dyDescent="0.25">
      <c r="C17">
        <v>8.3000000000000007</v>
      </c>
      <c r="D17">
        <v>50.2</v>
      </c>
    </row>
    <row r="18" spans="3:4" x14ac:dyDescent="0.25">
      <c r="C18">
        <v>27.6</v>
      </c>
      <c r="D18">
        <v>4.8</v>
      </c>
    </row>
    <row r="19" spans="3:4" x14ac:dyDescent="0.25">
      <c r="C19">
        <v>28.8</v>
      </c>
      <c r="D19">
        <v>14.8</v>
      </c>
    </row>
    <row r="20" spans="3:4" x14ac:dyDescent="0.25">
      <c r="C20">
        <v>28.4</v>
      </c>
      <c r="D20">
        <v>25</v>
      </c>
    </row>
    <row r="21" spans="3:4" x14ac:dyDescent="0.25">
      <c r="C21">
        <v>44.2</v>
      </c>
      <c r="D21">
        <v>6.7</v>
      </c>
    </row>
    <row r="22" spans="3:4" x14ac:dyDescent="0.25">
      <c r="C22">
        <v>54.6</v>
      </c>
      <c r="D22">
        <v>22.9</v>
      </c>
    </row>
    <row r="23" spans="3:4" x14ac:dyDescent="0.25">
      <c r="C23">
        <v>25.1</v>
      </c>
      <c r="D23">
        <v>56</v>
      </c>
    </row>
    <row r="24" spans="3:4" x14ac:dyDescent="0.25">
      <c r="C24">
        <v>0.6</v>
      </c>
      <c r="D24">
        <v>17.100000000000001</v>
      </c>
    </row>
    <row r="25" spans="3:4" x14ac:dyDescent="0.25">
      <c r="C25">
        <v>5.9</v>
      </c>
      <c r="D25">
        <v>20</v>
      </c>
    </row>
    <row r="26" spans="3:4" x14ac:dyDescent="0.25">
      <c r="C26">
        <v>18.2</v>
      </c>
      <c r="D26">
        <v>48.5</v>
      </c>
    </row>
    <row r="27" spans="3:4" x14ac:dyDescent="0.25">
      <c r="C27">
        <v>30.7</v>
      </c>
      <c r="D27">
        <v>15.4</v>
      </c>
    </row>
    <row r="28" spans="3:4" x14ac:dyDescent="0.25">
      <c r="C28">
        <v>24.3</v>
      </c>
      <c r="D28">
        <v>5.3</v>
      </c>
    </row>
    <row r="29" spans="3:4" x14ac:dyDescent="0.25">
      <c r="C29">
        <v>22.1</v>
      </c>
      <c r="D29">
        <v>3.5</v>
      </c>
    </row>
    <row r="30" spans="3:4" x14ac:dyDescent="0.25">
      <c r="C30">
        <v>5.5</v>
      </c>
      <c r="D30">
        <v>34.4</v>
      </c>
    </row>
    <row r="31" spans="3:4" x14ac:dyDescent="0.25">
      <c r="C31">
        <v>2.8</v>
      </c>
      <c r="D31">
        <v>38.200000000000003</v>
      </c>
    </row>
    <row r="32" spans="3:4" x14ac:dyDescent="0.25">
      <c r="C32">
        <v>12.5</v>
      </c>
      <c r="D32">
        <v>8.9</v>
      </c>
    </row>
    <row r="33" spans="3:4" x14ac:dyDescent="0.25">
      <c r="C33">
        <v>44.4</v>
      </c>
      <c r="D33">
        <v>71.7</v>
      </c>
    </row>
    <row r="34" spans="3:4" x14ac:dyDescent="0.25">
      <c r="C34">
        <v>12.6</v>
      </c>
      <c r="D34">
        <v>2.7</v>
      </c>
    </row>
    <row r="35" spans="3:4" x14ac:dyDescent="0.25">
      <c r="C35">
        <v>26.4</v>
      </c>
      <c r="D35">
        <v>17.399999999999999</v>
      </c>
    </row>
    <row r="36" spans="3:4" x14ac:dyDescent="0.25">
      <c r="C36">
        <v>7.1</v>
      </c>
      <c r="D36">
        <v>13</v>
      </c>
    </row>
    <row r="37" spans="3:4" x14ac:dyDescent="0.25">
      <c r="C37">
        <v>0.2</v>
      </c>
      <c r="D37">
        <v>11.6</v>
      </c>
    </row>
    <row r="38" spans="3:4" x14ac:dyDescent="0.25">
      <c r="C38">
        <v>19.600000000000001</v>
      </c>
      <c r="D38">
        <v>34.700000000000003</v>
      </c>
    </row>
    <row r="39" spans="3:4" x14ac:dyDescent="0.25">
      <c r="C39">
        <v>38.200000000000003</v>
      </c>
      <c r="D39">
        <v>10.4</v>
      </c>
    </row>
    <row r="40" spans="3:4" x14ac:dyDescent="0.25">
      <c r="C40">
        <v>22.2</v>
      </c>
      <c r="D40">
        <v>2.2999999999999998</v>
      </c>
    </row>
    <row r="41" spans="3:4" x14ac:dyDescent="0.25">
      <c r="C41">
        <v>16.5</v>
      </c>
      <c r="D41">
        <v>4.7</v>
      </c>
    </row>
    <row r="42" spans="3:4" x14ac:dyDescent="0.25">
      <c r="C42">
        <v>1.2</v>
      </c>
      <c r="D42">
        <v>12.9</v>
      </c>
    </row>
    <row r="43" spans="3:4" x14ac:dyDescent="0.25">
      <c r="C43">
        <v>72.2</v>
      </c>
      <c r="D43">
        <v>21.4</v>
      </c>
    </row>
    <row r="44" spans="3:4" x14ac:dyDescent="0.25">
      <c r="C44">
        <v>64</v>
      </c>
      <c r="D44">
        <v>34.5</v>
      </c>
    </row>
    <row r="45" spans="3:4" x14ac:dyDescent="0.25">
      <c r="C45">
        <v>60.4</v>
      </c>
      <c r="D45">
        <v>51.3</v>
      </c>
    </row>
    <row r="46" spans="3:4" x14ac:dyDescent="0.25">
      <c r="C46">
        <v>2.1</v>
      </c>
      <c r="D46">
        <v>9.5</v>
      </c>
    </row>
    <row r="47" spans="3:4" x14ac:dyDescent="0.25">
      <c r="C47">
        <v>11.1</v>
      </c>
      <c r="D47">
        <v>16.5</v>
      </c>
    </row>
    <row r="48" spans="3:4" x14ac:dyDescent="0.25">
      <c r="C48">
        <v>11.7</v>
      </c>
      <c r="D48">
        <v>11.7</v>
      </c>
    </row>
    <row r="49" spans="3:4" x14ac:dyDescent="0.25">
      <c r="C49">
        <v>38.4</v>
      </c>
      <c r="D49">
        <v>8.1999999999999993</v>
      </c>
    </row>
    <row r="50" spans="3:4" x14ac:dyDescent="0.25">
      <c r="C50">
        <v>5.7</v>
      </c>
      <c r="D50">
        <v>6.5</v>
      </c>
    </row>
    <row r="51" spans="3:4" x14ac:dyDescent="0.25">
      <c r="C51">
        <v>35.6</v>
      </c>
      <c r="D51">
        <v>7.2</v>
      </c>
    </row>
    <row r="52" spans="3:4" x14ac:dyDescent="0.25">
      <c r="C52">
        <v>18.600000000000001</v>
      </c>
      <c r="D52">
        <v>24.9</v>
      </c>
    </row>
    <row r="53" spans="3:4" x14ac:dyDescent="0.25">
      <c r="C53">
        <v>15.1</v>
      </c>
      <c r="D53">
        <v>15.6</v>
      </c>
    </row>
    <row r="54" spans="3:4" x14ac:dyDescent="0.25">
      <c r="C54">
        <v>12.4</v>
      </c>
      <c r="D54">
        <v>23.3</v>
      </c>
    </row>
    <row r="55" spans="3:4" x14ac:dyDescent="0.25">
      <c r="C55">
        <v>18.2</v>
      </c>
      <c r="D55">
        <v>4.3</v>
      </c>
    </row>
    <row r="56" spans="3:4" x14ac:dyDescent="0.25">
      <c r="C56">
        <v>10.7</v>
      </c>
      <c r="D56">
        <v>28.2</v>
      </c>
    </row>
    <row r="57" spans="3:4" x14ac:dyDescent="0.25">
      <c r="C57">
        <v>15.6</v>
      </c>
      <c r="D57">
        <v>15</v>
      </c>
    </row>
    <row r="58" spans="3:4" x14ac:dyDescent="0.25">
      <c r="C58">
        <v>6</v>
      </c>
      <c r="D58">
        <v>46.3</v>
      </c>
    </row>
    <row r="59" spans="3:4" x14ac:dyDescent="0.25">
      <c r="C59">
        <v>2.9</v>
      </c>
      <c r="D59">
        <v>14.1</v>
      </c>
    </row>
    <row r="60" spans="3:4" x14ac:dyDescent="0.25">
      <c r="C60">
        <v>9</v>
      </c>
      <c r="D60">
        <v>13.8</v>
      </c>
    </row>
    <row r="61" spans="3:4" x14ac:dyDescent="0.25">
      <c r="C61">
        <v>4.9000000000000004</v>
      </c>
      <c r="D61">
        <v>26.6</v>
      </c>
    </row>
    <row r="62" spans="3:4" x14ac:dyDescent="0.25">
      <c r="C62">
        <v>19.5</v>
      </c>
      <c r="D62">
        <v>11.6</v>
      </c>
    </row>
    <row r="63" spans="3:4" x14ac:dyDescent="0.25">
      <c r="C63">
        <v>42.2</v>
      </c>
      <c r="D63">
        <v>4.5999999999999996</v>
      </c>
    </row>
    <row r="64" spans="3:4" x14ac:dyDescent="0.25">
      <c r="C64">
        <v>10.9</v>
      </c>
      <c r="D64">
        <v>14.9</v>
      </c>
    </row>
    <row r="65" spans="3:4" x14ac:dyDescent="0.25">
      <c r="C65">
        <v>17.8</v>
      </c>
      <c r="D65">
        <v>13.2</v>
      </c>
    </row>
    <row r="66" spans="3:4" x14ac:dyDescent="0.25">
      <c r="C66">
        <v>54.9</v>
      </c>
      <c r="D66">
        <v>41</v>
      </c>
    </row>
    <row r="67" spans="3:4" x14ac:dyDescent="0.25">
      <c r="C67">
        <v>0.3</v>
      </c>
      <c r="D67">
        <v>27.6</v>
      </c>
    </row>
    <row r="68" spans="3:4" x14ac:dyDescent="0.25">
      <c r="C68">
        <v>9.9</v>
      </c>
      <c r="D68">
        <v>46.7</v>
      </c>
    </row>
    <row r="69" spans="3:4" x14ac:dyDescent="0.25">
      <c r="C69">
        <v>52.5</v>
      </c>
      <c r="D69">
        <v>15.2</v>
      </c>
    </row>
    <row r="70" spans="3:4" x14ac:dyDescent="0.25">
      <c r="C70">
        <v>30.3</v>
      </c>
      <c r="D70">
        <v>3.7</v>
      </c>
    </row>
    <row r="71" spans="3:4" x14ac:dyDescent="0.25">
      <c r="C71">
        <v>10.5</v>
      </c>
      <c r="D71">
        <v>89</v>
      </c>
    </row>
    <row r="72" spans="3:4" x14ac:dyDescent="0.25">
      <c r="C72">
        <v>20.7</v>
      </c>
      <c r="D72">
        <v>12.6</v>
      </c>
    </row>
    <row r="73" spans="3:4" x14ac:dyDescent="0.25">
      <c r="C73">
        <v>14.3</v>
      </c>
      <c r="D73">
        <v>36.5</v>
      </c>
    </row>
    <row r="74" spans="3:4" x14ac:dyDescent="0.25">
      <c r="C74">
        <v>24.6</v>
      </c>
      <c r="D74">
        <v>8.4</v>
      </c>
    </row>
    <row r="75" spans="3:4" x14ac:dyDescent="0.25">
      <c r="C75">
        <v>27</v>
      </c>
      <c r="D75">
        <v>4.2</v>
      </c>
    </row>
    <row r="76" spans="3:4" x14ac:dyDescent="0.25">
      <c r="C76">
        <v>11.9</v>
      </c>
      <c r="D76">
        <v>10.1</v>
      </c>
    </row>
    <row r="77" spans="3:4" x14ac:dyDescent="0.25">
      <c r="C77">
        <v>48.1</v>
      </c>
      <c r="D77">
        <v>11.1</v>
      </c>
    </row>
    <row r="78" spans="3:4" x14ac:dyDescent="0.25">
      <c r="C78">
        <v>27.9</v>
      </c>
      <c r="D78">
        <v>23.4</v>
      </c>
    </row>
    <row r="79" spans="3:4" x14ac:dyDescent="0.25">
      <c r="C79">
        <v>79.099999999999994</v>
      </c>
      <c r="D79">
        <v>47.1</v>
      </c>
    </row>
    <row r="80" spans="3:4" x14ac:dyDescent="0.25">
      <c r="C80">
        <v>43.9</v>
      </c>
      <c r="D80">
        <v>1.6</v>
      </c>
    </row>
    <row r="81" spans="3:4" x14ac:dyDescent="0.25">
      <c r="C81">
        <v>21.3</v>
      </c>
      <c r="D81">
        <v>13.8</v>
      </c>
    </row>
    <row r="82" spans="3:4" x14ac:dyDescent="0.25">
      <c r="C82">
        <v>15.3</v>
      </c>
      <c r="D82">
        <v>22</v>
      </c>
    </row>
    <row r="83" spans="3:4" x14ac:dyDescent="0.25">
      <c r="C83">
        <v>3.2</v>
      </c>
      <c r="D83">
        <v>4.7</v>
      </c>
    </row>
    <row r="84" spans="3:4" x14ac:dyDescent="0.25">
      <c r="C84">
        <v>14.3</v>
      </c>
      <c r="D84">
        <v>40.6</v>
      </c>
    </row>
    <row r="85" spans="3:4" x14ac:dyDescent="0.25">
      <c r="C85">
        <v>15.2</v>
      </c>
      <c r="D85">
        <v>55.3</v>
      </c>
    </row>
    <row r="86" spans="3:4" x14ac:dyDescent="0.25">
      <c r="C86">
        <v>3</v>
      </c>
      <c r="D86">
        <v>2.9</v>
      </c>
    </row>
    <row r="87" spans="3:4" x14ac:dyDescent="0.25">
      <c r="C87">
        <v>8.5</v>
      </c>
      <c r="D87">
        <v>12.8</v>
      </c>
    </row>
    <row r="88" spans="3:4" x14ac:dyDescent="0.25">
      <c r="C88">
        <v>12.3</v>
      </c>
      <c r="D88">
        <v>20.5</v>
      </c>
    </row>
    <row r="89" spans="3:4" x14ac:dyDescent="0.25">
      <c r="C89">
        <v>31.8</v>
      </c>
      <c r="D89">
        <v>9.6</v>
      </c>
    </row>
    <row r="90" spans="3:4" x14ac:dyDescent="0.25">
      <c r="C90">
        <v>6.3</v>
      </c>
      <c r="D90">
        <v>93.7</v>
      </c>
    </row>
    <row r="91" spans="3:4" x14ac:dyDescent="0.25">
      <c r="C91">
        <v>60.4</v>
      </c>
      <c r="D91">
        <v>71.599999999999994</v>
      </c>
    </row>
    <row r="92" spans="3:4" x14ac:dyDescent="0.25">
      <c r="C92">
        <v>1.6</v>
      </c>
      <c r="D92">
        <v>31.9</v>
      </c>
    </row>
    <row r="93" spans="3:4" x14ac:dyDescent="0.25">
      <c r="C93">
        <v>28.4</v>
      </c>
      <c r="D93">
        <v>27.7</v>
      </c>
    </row>
    <row r="94" spans="3:4" x14ac:dyDescent="0.25">
      <c r="C94">
        <v>37</v>
      </c>
      <c r="D94">
        <v>19.600000000000001</v>
      </c>
    </row>
    <row r="95" spans="3:4" x14ac:dyDescent="0.25">
      <c r="C95">
        <v>62.8</v>
      </c>
      <c r="D95">
        <v>4.3</v>
      </c>
    </row>
    <row r="96" spans="3:4" x14ac:dyDescent="0.25">
      <c r="C96">
        <v>12</v>
      </c>
      <c r="D96">
        <v>22.2</v>
      </c>
    </row>
    <row r="97" spans="3:4" x14ac:dyDescent="0.25">
      <c r="C97">
        <v>35.6</v>
      </c>
      <c r="D97">
        <v>3.3</v>
      </c>
    </row>
    <row r="98" spans="3:4" x14ac:dyDescent="0.25">
      <c r="C98">
        <v>51.2</v>
      </c>
      <c r="D98">
        <v>30.4</v>
      </c>
    </row>
    <row r="99" spans="3:4" x14ac:dyDescent="0.25">
      <c r="C99">
        <v>6.9</v>
      </c>
      <c r="D99">
        <v>7.3</v>
      </c>
    </row>
    <row r="100" spans="3:4" x14ac:dyDescent="0.25">
      <c r="C100">
        <v>27.1</v>
      </c>
      <c r="D100">
        <v>13.2</v>
      </c>
    </row>
    <row r="101" spans="3:4" x14ac:dyDescent="0.25">
      <c r="C101">
        <v>6.5</v>
      </c>
      <c r="D101">
        <v>38</v>
      </c>
    </row>
    <row r="102" spans="3:4" x14ac:dyDescent="0.25">
      <c r="C102">
        <v>8.1</v>
      </c>
      <c r="D102">
        <v>9.4</v>
      </c>
    </row>
    <row r="103" spans="3:4" x14ac:dyDescent="0.25">
      <c r="C103">
        <v>20.100000000000001</v>
      </c>
      <c r="D103">
        <v>7.6</v>
      </c>
    </row>
    <row r="104" spans="3:4" x14ac:dyDescent="0.25">
      <c r="C104">
        <v>5.9</v>
      </c>
      <c r="D104">
        <v>21.8</v>
      </c>
    </row>
    <row r="105" spans="3:4" x14ac:dyDescent="0.25">
      <c r="C105">
        <v>18.3</v>
      </c>
      <c r="D105">
        <v>4.3</v>
      </c>
    </row>
    <row r="106" spans="3:4" x14ac:dyDescent="0.25">
      <c r="C106">
        <v>69.7</v>
      </c>
      <c r="D106">
        <v>51.8</v>
      </c>
    </row>
    <row r="107" spans="3:4" x14ac:dyDescent="0.25">
      <c r="C107">
        <v>19.2</v>
      </c>
      <c r="D107">
        <v>15.5</v>
      </c>
    </row>
    <row r="108" spans="3:4" x14ac:dyDescent="0.25">
      <c r="C108">
        <v>12.1</v>
      </c>
      <c r="D108">
        <v>41.2</v>
      </c>
    </row>
    <row r="109" spans="3:4" x14ac:dyDescent="0.25">
      <c r="C109">
        <v>32.799999999999997</v>
      </c>
      <c r="D109">
        <v>54.2</v>
      </c>
    </row>
    <row r="110" spans="3:4" x14ac:dyDescent="0.25">
      <c r="C110">
        <v>13.7</v>
      </c>
      <c r="D110">
        <v>12.7</v>
      </c>
    </row>
    <row r="111" spans="3:4" x14ac:dyDescent="0.25">
      <c r="C111">
        <v>23.4</v>
      </c>
      <c r="D111">
        <v>19.899999999999999</v>
      </c>
    </row>
    <row r="112" spans="3:4" x14ac:dyDescent="0.25">
      <c r="C112">
        <v>23.3</v>
      </c>
      <c r="D112">
        <v>21.1</v>
      </c>
    </row>
    <row r="113" spans="3:4" x14ac:dyDescent="0.25">
      <c r="C113">
        <v>32.200000000000003</v>
      </c>
      <c r="D113">
        <v>31.3</v>
      </c>
    </row>
    <row r="114" spans="3:4" x14ac:dyDescent="0.25">
      <c r="C114">
        <v>5.5</v>
      </c>
      <c r="D114">
        <v>40.6</v>
      </c>
    </row>
    <row r="115" spans="3:4" x14ac:dyDescent="0.25">
      <c r="C115">
        <v>4.9000000000000004</v>
      </c>
      <c r="D115">
        <v>15.2</v>
      </c>
    </row>
    <row r="116" spans="3:4" x14ac:dyDescent="0.25">
      <c r="C116">
        <v>69.400000000000006</v>
      </c>
      <c r="D116">
        <v>3.8</v>
      </c>
    </row>
    <row r="117" spans="3:4" x14ac:dyDescent="0.25">
      <c r="C117">
        <v>52.1</v>
      </c>
      <c r="D117">
        <v>15.1</v>
      </c>
    </row>
    <row r="118" spans="3:4" x14ac:dyDescent="0.25">
      <c r="C118">
        <v>3.4</v>
      </c>
      <c r="D118">
        <v>10.9</v>
      </c>
    </row>
    <row r="119" spans="3:4" x14ac:dyDescent="0.25">
      <c r="C119">
        <v>9.6999999999999993</v>
      </c>
      <c r="D119">
        <v>7</v>
      </c>
    </row>
    <row r="120" spans="3:4" x14ac:dyDescent="0.25">
      <c r="C120">
        <v>23</v>
      </c>
      <c r="D120">
        <v>14.1</v>
      </c>
    </row>
    <row r="121" spans="3:4" x14ac:dyDescent="0.25">
      <c r="C121">
        <v>57.2</v>
      </c>
      <c r="D121">
        <v>12.5</v>
      </c>
    </row>
    <row r="122" spans="3:4" x14ac:dyDescent="0.25">
      <c r="C122">
        <v>54.5</v>
      </c>
      <c r="D122">
        <v>26.7</v>
      </c>
    </row>
    <row r="123" spans="3:4" x14ac:dyDescent="0.25">
      <c r="C123">
        <v>3.5</v>
      </c>
      <c r="D123">
        <v>13</v>
      </c>
    </row>
    <row r="124" spans="3:4" x14ac:dyDescent="0.25">
      <c r="C124">
        <v>14</v>
      </c>
      <c r="D124">
        <v>10</v>
      </c>
    </row>
    <row r="125" spans="3:4" x14ac:dyDescent="0.25">
      <c r="C125">
        <v>13.9</v>
      </c>
      <c r="D125">
        <v>98.6</v>
      </c>
    </row>
    <row r="126" spans="3:4" x14ac:dyDescent="0.25">
      <c r="C126">
        <v>6.4</v>
      </c>
      <c r="D126">
        <v>23.9</v>
      </c>
    </row>
    <row r="127" spans="3:4" x14ac:dyDescent="0.25">
      <c r="C127">
        <v>4.9000000000000004</v>
      </c>
      <c r="D127">
        <v>22.8</v>
      </c>
    </row>
    <row r="128" spans="3:4" x14ac:dyDescent="0.25">
      <c r="C128">
        <v>8.5</v>
      </c>
      <c r="D128">
        <v>8</v>
      </c>
    </row>
    <row r="129" spans="3:4" x14ac:dyDescent="0.25">
      <c r="C129">
        <v>23.4</v>
      </c>
      <c r="D129">
        <v>8.9</v>
      </c>
    </row>
    <row r="130" spans="3:4" x14ac:dyDescent="0.25">
      <c r="C130">
        <v>17.899999999999999</v>
      </c>
      <c r="D130">
        <v>2.6</v>
      </c>
    </row>
    <row r="131" spans="3:4" x14ac:dyDescent="0.25">
      <c r="C131">
        <v>22.7</v>
      </c>
      <c r="D131">
        <v>40.4</v>
      </c>
    </row>
    <row r="132" spans="3:4" x14ac:dyDescent="0.25">
      <c r="C132">
        <v>40</v>
      </c>
      <c r="D132">
        <v>100</v>
      </c>
    </row>
    <row r="133" spans="3:4" x14ac:dyDescent="0.25">
      <c r="C133">
        <v>4.7</v>
      </c>
      <c r="D133">
        <v>30.3</v>
      </c>
    </row>
    <row r="134" spans="3:4" x14ac:dyDescent="0.25">
      <c r="C134">
        <v>20.9</v>
      </c>
      <c r="D134">
        <v>18.100000000000001</v>
      </c>
    </row>
    <row r="135" spans="3:4" x14ac:dyDescent="0.25">
      <c r="C135">
        <v>27</v>
      </c>
      <c r="D135">
        <v>25.3</v>
      </c>
    </row>
    <row r="136" spans="3:4" x14ac:dyDescent="0.25">
      <c r="C136">
        <v>20.100000000000001</v>
      </c>
      <c r="D136">
        <v>4.0999999999999996</v>
      </c>
    </row>
    <row r="137" spans="3:4" x14ac:dyDescent="0.25">
      <c r="C137">
        <v>28.8</v>
      </c>
      <c r="D137">
        <v>15.7</v>
      </c>
    </row>
    <row r="138" spans="3:4" x14ac:dyDescent="0.25">
      <c r="C138">
        <v>56.1</v>
      </c>
      <c r="D138">
        <v>10.7</v>
      </c>
    </row>
    <row r="139" spans="3:4" x14ac:dyDescent="0.25">
      <c r="C139">
        <v>18</v>
      </c>
      <c r="D139">
        <v>37.799999999999997</v>
      </c>
    </row>
    <row r="140" spans="3:4" x14ac:dyDescent="0.25">
      <c r="C140">
        <v>56.4</v>
      </c>
      <c r="D140">
        <v>19.899999999999999</v>
      </c>
    </row>
    <row r="141" spans="3:4" x14ac:dyDescent="0.25">
      <c r="C141">
        <v>3.2</v>
      </c>
      <c r="D141">
        <v>18.7</v>
      </c>
    </row>
    <row r="142" spans="3:4" x14ac:dyDescent="0.25">
      <c r="C142">
        <v>37.4</v>
      </c>
      <c r="D142">
        <v>10.8</v>
      </c>
    </row>
    <row r="143" spans="3:4" x14ac:dyDescent="0.25">
      <c r="C143">
        <v>5.2</v>
      </c>
      <c r="D143">
        <v>20.8</v>
      </c>
    </row>
    <row r="144" spans="3:4" x14ac:dyDescent="0.25">
      <c r="C144">
        <v>53.3</v>
      </c>
      <c r="D144">
        <v>12.1</v>
      </c>
    </row>
    <row r="145" spans="3:4" x14ac:dyDescent="0.25">
      <c r="C145">
        <v>12.6</v>
      </c>
      <c r="D145">
        <v>13.4</v>
      </c>
    </row>
    <row r="146" spans="3:4" x14ac:dyDescent="0.25">
      <c r="C146">
        <v>33.1</v>
      </c>
      <c r="D146">
        <v>25.9</v>
      </c>
    </row>
    <row r="147" spans="3:4" x14ac:dyDescent="0.25">
      <c r="C147">
        <v>16.8</v>
      </c>
      <c r="D147">
        <v>4.5999999999999996</v>
      </c>
    </row>
    <row r="148" spans="3:4" x14ac:dyDescent="0.25">
      <c r="C148">
        <v>80.099999999999994</v>
      </c>
      <c r="D148">
        <v>38</v>
      </c>
    </row>
    <row r="149" spans="3:4" x14ac:dyDescent="0.25">
      <c r="C149">
        <v>38.299999999999997</v>
      </c>
      <c r="D149">
        <v>8.5</v>
      </c>
    </row>
    <row r="150" spans="3:4" x14ac:dyDescent="0.25">
      <c r="C150">
        <v>12.6</v>
      </c>
      <c r="D150">
        <v>7.7</v>
      </c>
    </row>
    <row r="151" spans="3:4" x14ac:dyDescent="0.25">
      <c r="C151">
        <v>27.1</v>
      </c>
      <c r="D151">
        <v>47.5</v>
      </c>
    </row>
    <row r="152" spans="3:4" x14ac:dyDescent="0.25">
      <c r="C152">
        <v>20.7</v>
      </c>
      <c r="D152">
        <v>33.799999999999997</v>
      </c>
    </row>
    <row r="153" spans="3:4" x14ac:dyDescent="0.25">
      <c r="C153">
        <v>9.3000000000000007</v>
      </c>
      <c r="D153">
        <v>7.5</v>
      </c>
    </row>
    <row r="154" spans="3:4" x14ac:dyDescent="0.25">
      <c r="C154">
        <v>0.7</v>
      </c>
      <c r="D154">
        <v>7.7</v>
      </c>
    </row>
    <row r="155" spans="3:4" x14ac:dyDescent="0.25">
      <c r="C155">
        <v>9.9</v>
      </c>
      <c r="D155">
        <v>37.799999999999997</v>
      </c>
    </row>
    <row r="156" spans="3:4" x14ac:dyDescent="0.25">
      <c r="C156">
        <v>53.7</v>
      </c>
      <c r="D156">
        <v>10.5</v>
      </c>
    </row>
    <row r="157" spans="3:4" x14ac:dyDescent="0.25">
      <c r="C157">
        <v>9.8000000000000007</v>
      </c>
      <c r="D157">
        <v>27.7</v>
      </c>
    </row>
    <row r="158" spans="3:4" x14ac:dyDescent="0.25">
      <c r="C158">
        <v>23.2</v>
      </c>
      <c r="D158">
        <v>5.8</v>
      </c>
    </row>
    <row r="159" spans="3:4" x14ac:dyDescent="0.25">
      <c r="C159">
        <v>33.299999999999997</v>
      </c>
      <c r="D159">
        <v>22.1</v>
      </c>
    </row>
    <row r="160" spans="3:4" x14ac:dyDescent="0.25">
      <c r="C160">
        <v>8.6999999999999993</v>
      </c>
      <c r="D160">
        <v>24.4</v>
      </c>
    </row>
    <row r="161" spans="3:4" x14ac:dyDescent="0.25">
      <c r="C161">
        <v>42.8</v>
      </c>
      <c r="D161">
        <v>5.2</v>
      </c>
    </row>
    <row r="162" spans="3:4" x14ac:dyDescent="0.25">
      <c r="C162">
        <v>64.7</v>
      </c>
      <c r="D162">
        <v>54.2</v>
      </c>
    </row>
    <row r="163" spans="3:4" x14ac:dyDescent="0.25">
      <c r="C163">
        <v>28.8</v>
      </c>
      <c r="D163">
        <v>5.6</v>
      </c>
    </row>
    <row r="164" spans="3:4" x14ac:dyDescent="0.25">
      <c r="C164">
        <v>9.1999999999999993</v>
      </c>
      <c r="D164">
        <v>15.3</v>
      </c>
    </row>
    <row r="165" spans="3:4" x14ac:dyDescent="0.25">
      <c r="C165">
        <v>22.8</v>
      </c>
      <c r="D165">
        <v>21</v>
      </c>
    </row>
    <row r="166" spans="3:4" x14ac:dyDescent="0.25">
      <c r="C166">
        <v>34.1</v>
      </c>
      <c r="D166">
        <v>31.3</v>
      </c>
    </row>
    <row r="167" spans="3:4" x14ac:dyDescent="0.25">
      <c r="C167">
        <v>37.700000000000003</v>
      </c>
      <c r="D167">
        <v>29.8</v>
      </c>
    </row>
    <row r="168" spans="3:4" x14ac:dyDescent="0.25">
      <c r="C168">
        <v>6.1</v>
      </c>
      <c r="D168">
        <v>6.2</v>
      </c>
    </row>
    <row r="169" spans="3:4" x14ac:dyDescent="0.25">
      <c r="C169">
        <v>20.3</v>
      </c>
      <c r="D169">
        <v>32.9</v>
      </c>
    </row>
    <row r="170" spans="3:4" x14ac:dyDescent="0.25">
      <c r="C170">
        <v>10.4</v>
      </c>
      <c r="D170">
        <v>46.6</v>
      </c>
    </row>
    <row r="171" spans="3:4" x14ac:dyDescent="0.25">
      <c r="C171">
        <v>28.6</v>
      </c>
      <c r="D171">
        <v>7.1</v>
      </c>
    </row>
    <row r="172" spans="3:4" x14ac:dyDescent="0.25">
      <c r="C172">
        <v>13.9</v>
      </c>
      <c r="D172">
        <v>11.9</v>
      </c>
    </row>
    <row r="173" spans="3:4" x14ac:dyDescent="0.25">
      <c r="C173">
        <v>27.1</v>
      </c>
      <c r="D173">
        <v>23.3</v>
      </c>
    </row>
    <row r="174" spans="3:4" x14ac:dyDescent="0.25">
      <c r="C174">
        <v>26.7</v>
      </c>
      <c r="D174">
        <v>80.5</v>
      </c>
    </row>
    <row r="175" spans="3:4" x14ac:dyDescent="0.25">
      <c r="C175">
        <v>85.9</v>
      </c>
      <c r="D175">
        <v>43</v>
      </c>
    </row>
    <row r="176" spans="3:4" x14ac:dyDescent="0.25">
      <c r="C176">
        <v>13.9</v>
      </c>
      <c r="D176">
        <v>7.4</v>
      </c>
    </row>
    <row r="177" spans="3:4" x14ac:dyDescent="0.25">
      <c r="C177">
        <v>8.6</v>
      </c>
      <c r="D177">
        <v>30.3</v>
      </c>
    </row>
    <row r="178" spans="3:4" x14ac:dyDescent="0.25">
      <c r="C178">
        <v>4.4000000000000004</v>
      </c>
      <c r="D178">
        <v>5</v>
      </c>
    </row>
    <row r="179" spans="3:4" x14ac:dyDescent="0.25">
      <c r="C179">
        <v>19.3</v>
      </c>
      <c r="D179">
        <v>7.2</v>
      </c>
    </row>
    <row r="180" spans="3:4" x14ac:dyDescent="0.25">
      <c r="C180">
        <v>17.8</v>
      </c>
      <c r="D180">
        <v>12</v>
      </c>
    </row>
    <row r="181" spans="3:4" x14ac:dyDescent="0.25">
      <c r="C181">
        <v>27.3</v>
      </c>
      <c r="D181">
        <v>27.1</v>
      </c>
    </row>
    <row r="182" spans="3:4" x14ac:dyDescent="0.25">
      <c r="C182">
        <v>53.7</v>
      </c>
      <c r="D182">
        <v>8.9</v>
      </c>
    </row>
    <row r="183" spans="3:4" x14ac:dyDescent="0.25">
      <c r="C183">
        <v>34.299999999999997</v>
      </c>
      <c r="D183">
        <v>6.7</v>
      </c>
    </row>
    <row r="184" spans="3:4" x14ac:dyDescent="0.25">
      <c r="C184">
        <v>11.6</v>
      </c>
      <c r="D184">
        <v>8.4</v>
      </c>
    </row>
    <row r="185" spans="3:4" x14ac:dyDescent="0.25">
      <c r="C185">
        <v>0.4</v>
      </c>
      <c r="D185">
        <v>27.4</v>
      </c>
    </row>
    <row r="186" spans="3:4" x14ac:dyDescent="0.25">
      <c r="C186">
        <v>11.2</v>
      </c>
      <c r="D186">
        <v>31.3</v>
      </c>
    </row>
    <row r="187" spans="3:4" x14ac:dyDescent="0.25">
      <c r="C187">
        <v>33.700000000000003</v>
      </c>
      <c r="D187">
        <v>32.6</v>
      </c>
    </row>
    <row r="188" spans="3:4" x14ac:dyDescent="0.25">
      <c r="C188">
        <v>7.7</v>
      </c>
      <c r="D188">
        <v>18.399999999999999</v>
      </c>
    </row>
    <row r="189" spans="3:4" x14ac:dyDescent="0.25">
      <c r="C189">
        <v>38.799999999999997</v>
      </c>
      <c r="D189">
        <v>25.2</v>
      </c>
    </row>
    <row r="190" spans="3:4" x14ac:dyDescent="0.25">
      <c r="C190">
        <v>24.3</v>
      </c>
      <c r="D190">
        <v>8</v>
      </c>
    </row>
    <row r="191" spans="3:4" x14ac:dyDescent="0.25">
      <c r="D191">
        <v>0</v>
      </c>
    </row>
    <row r="192" spans="3:4" x14ac:dyDescent="0.25">
      <c r="D192">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D433D-FB54-479B-86BC-B9A9593F670D}">
  <dimension ref="B4:C11"/>
  <sheetViews>
    <sheetView workbookViewId="0">
      <selection activeCell="E11" sqref="E11"/>
    </sheetView>
  </sheetViews>
  <sheetFormatPr defaultRowHeight="15" x14ac:dyDescent="0.25"/>
  <cols>
    <col min="2" max="2" width="12" customWidth="1"/>
    <col min="3" max="3" width="10.140625" bestFit="1" customWidth="1"/>
  </cols>
  <sheetData>
    <row r="4" spans="2:3" x14ac:dyDescent="0.25">
      <c r="B4" t="s">
        <v>394</v>
      </c>
      <c r="C4" s="3">
        <f>SUM(Data!Q2:Q188)</f>
        <v>46300284.219999984</v>
      </c>
    </row>
    <row r="5" spans="2:3" x14ac:dyDescent="0.25">
      <c r="B5" t="s">
        <v>395</v>
      </c>
      <c r="C5" s="3">
        <f>SUM(Data!R2:R188)</f>
        <v>23114912.959999997</v>
      </c>
    </row>
    <row r="9" spans="2:3" x14ac:dyDescent="0.25">
      <c r="B9" t="s">
        <v>55</v>
      </c>
      <c r="C9">
        <f>COUNTIF(Data!P2:P190, "=" &amp; 0)</f>
        <v>13</v>
      </c>
    </row>
    <row r="10" spans="2:3" x14ac:dyDescent="0.25">
      <c r="B10" t="s">
        <v>11</v>
      </c>
      <c r="C10">
        <f>COUNTIFS(Data!P2:P190, "&lt;&gt;" &amp; 0, Data!P2:P190, "&lt;" &amp; 1)</f>
        <v>157</v>
      </c>
    </row>
    <row r="11" spans="2:3" x14ac:dyDescent="0.25">
      <c r="B11" t="s">
        <v>40</v>
      </c>
      <c r="C11">
        <f>COUNTIF( Data!P2:P190, "=" &amp; 1)</f>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E2B69-9BD6-43A5-90EA-067F93235A79}">
  <dimension ref="A3:B10"/>
  <sheetViews>
    <sheetView workbookViewId="0">
      <selection activeCell="A3" sqref="A3:B9"/>
    </sheetView>
  </sheetViews>
  <sheetFormatPr defaultRowHeight="15" x14ac:dyDescent="0.25"/>
  <cols>
    <col min="1" max="1" width="12.5703125" bestFit="1" customWidth="1"/>
    <col min="2" max="2" width="7" bestFit="1" customWidth="1"/>
  </cols>
  <sheetData>
    <row r="3" spans="1:2" x14ac:dyDescent="0.25">
      <c r="A3" s="5" t="s">
        <v>1</v>
      </c>
      <c r="B3" t="s">
        <v>396</v>
      </c>
    </row>
    <row r="4" spans="1:2" x14ac:dyDescent="0.25">
      <c r="A4" s="6" t="s">
        <v>7</v>
      </c>
      <c r="B4" s="32">
        <v>34</v>
      </c>
    </row>
    <row r="5" spans="1:2" x14ac:dyDescent="0.25">
      <c r="A5" s="6" t="s">
        <v>29</v>
      </c>
      <c r="B5" s="32">
        <v>88</v>
      </c>
    </row>
    <row r="6" spans="1:2" x14ac:dyDescent="0.25">
      <c r="A6" s="6" t="s">
        <v>36</v>
      </c>
      <c r="B6" s="32">
        <v>28</v>
      </c>
    </row>
    <row r="7" spans="1:2" x14ac:dyDescent="0.25">
      <c r="A7" s="6" t="s">
        <v>61</v>
      </c>
      <c r="B7" s="32">
        <v>5</v>
      </c>
    </row>
    <row r="8" spans="1:2" x14ac:dyDescent="0.25">
      <c r="A8" s="6" t="s">
        <v>100</v>
      </c>
      <c r="B8" s="32">
        <v>4</v>
      </c>
    </row>
    <row r="9" spans="1:2" x14ac:dyDescent="0.25">
      <c r="A9" s="6" t="s">
        <v>17</v>
      </c>
      <c r="B9" s="32">
        <v>28</v>
      </c>
    </row>
    <row r="10" spans="1:2" x14ac:dyDescent="0.25">
      <c r="A10" s="6" t="s">
        <v>351</v>
      </c>
      <c r="B10" s="32">
        <v>187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1C314-9EAF-49E6-AF1D-B4E84A0FF5A8}">
  <sheetPr>
    <tabColor rgb="FFFF0000"/>
    <pageSetUpPr autoPageBreaks="0"/>
  </sheetPr>
  <dimension ref="A1:Z3"/>
  <sheetViews>
    <sheetView showGridLines="0" showRowColHeaders="0" zoomScale="66" zoomScaleNormal="66" workbookViewId="0">
      <selection activeCell="A4" sqref="A4"/>
    </sheetView>
  </sheetViews>
  <sheetFormatPr defaultRowHeight="15" x14ac:dyDescent="0.25"/>
  <cols>
    <col min="5" max="5" width="11" customWidth="1"/>
    <col min="6" max="6" width="33.7109375" customWidth="1"/>
    <col min="7" max="7" width="48.28515625" customWidth="1"/>
    <col min="8" max="8" width="8.5703125" customWidth="1"/>
    <col min="9" max="9" width="12.140625" customWidth="1"/>
    <col min="10" max="10" width="50.5703125" customWidth="1"/>
    <col min="11" max="11" width="14.42578125" customWidth="1"/>
    <col min="12" max="12" width="5.42578125" customWidth="1"/>
    <col min="13" max="13" width="45.5703125" customWidth="1"/>
  </cols>
  <sheetData>
    <row r="1" spans="1:26" ht="36" customHeight="1" x14ac:dyDescent="0.55000000000000004">
      <c r="A1" s="34" t="s">
        <v>399</v>
      </c>
      <c r="B1" s="35"/>
      <c r="C1" s="35"/>
      <c r="D1" s="35"/>
      <c r="E1" s="35"/>
      <c r="F1" s="35"/>
      <c r="G1" s="30">
        <f>AVERAGE(Data!V2:V188)</f>
        <v>768.41711229946509</v>
      </c>
      <c r="H1" s="21"/>
      <c r="I1" s="21"/>
      <c r="J1" s="31">
        <f>AVERAGE(Data!Z165:Z188)</f>
        <v>2.8729166666666668</v>
      </c>
      <c r="K1" s="21"/>
      <c r="L1" s="13"/>
      <c r="M1" s="31">
        <f>AVERAGE(Data!S2:S188)</f>
        <v>1.3529411764705883</v>
      </c>
      <c r="N1" s="20"/>
      <c r="O1" s="16"/>
      <c r="P1" s="13"/>
      <c r="X1" s="12"/>
      <c r="Y1" s="12"/>
      <c r="Z1" s="12"/>
    </row>
    <row r="2" spans="1:26" ht="21" customHeight="1" x14ac:dyDescent="0.3">
      <c r="A2" s="13"/>
      <c r="B2" s="26"/>
      <c r="C2" s="13"/>
      <c r="D2" s="13"/>
      <c r="E2" s="13"/>
      <c r="F2" s="13"/>
      <c r="G2" s="30"/>
      <c r="H2" s="13"/>
      <c r="I2" s="13"/>
      <c r="J2" s="31"/>
      <c r="K2" s="14"/>
      <c r="L2" s="13"/>
      <c r="M2" s="31"/>
      <c r="N2" s="13"/>
      <c r="O2" s="13"/>
      <c r="P2" s="13"/>
      <c r="X2" s="12"/>
      <c r="Y2" s="12"/>
      <c r="Z2" s="12"/>
    </row>
    <row r="3" spans="1:26" ht="21" customHeight="1" x14ac:dyDescent="0.4">
      <c r="A3" s="13"/>
      <c r="B3" s="26"/>
      <c r="C3" s="13"/>
      <c r="D3" s="13"/>
      <c r="E3" s="26"/>
      <c r="F3" s="13"/>
      <c r="G3" s="29" t="s">
        <v>366</v>
      </c>
      <c r="H3" s="13"/>
      <c r="I3" s="13"/>
      <c r="J3" s="28" t="s">
        <v>362</v>
      </c>
      <c r="K3" s="27"/>
      <c r="L3" s="28"/>
      <c r="M3" s="28" t="s">
        <v>363</v>
      </c>
      <c r="N3" s="13"/>
      <c r="O3" s="13"/>
      <c r="P3" s="13"/>
      <c r="X3" s="12"/>
      <c r="Y3" s="12"/>
      <c r="Z3" s="12"/>
    </row>
  </sheetData>
  <mergeCells count="3">
    <mergeCell ref="G1:G2"/>
    <mergeCell ref="J1:J2"/>
    <mergeCell ref="M1:M2"/>
  </mergeCells>
  <pageMargins left="0.7" right="0.7" top="0.75" bottom="0.75" header="0.3" footer="0.3"/>
  <pageSetup paperSize="7" orientation="portrait" r:id="rId1"/>
  <drawing r:id="rId2"/>
  <extLst>
    <ext xmlns:x14="http://schemas.microsoft.com/office/spreadsheetml/2009/9/main" uri="{05C60535-1F16-4fd2-B633-F4F36F0B64E0}">
      <x14:sparklineGroups xmlns:xm="http://schemas.microsoft.com/office/excel/2006/main">
        <x14:sparklineGroup displayEmptyCellsAs="gap" high="1" xr2:uid="{6A0E6D77-8344-4C30-807C-1F21E68B3475}">
          <x14:colorSeries rgb="FF376092"/>
          <x14:colorNegative rgb="FFD00000"/>
          <x14:colorAxis rgb="FF000000"/>
          <x14:colorMarkers rgb="FFD00000"/>
          <x14:colorFirst rgb="FFD00000"/>
          <x14:colorLast rgb="FFD00000"/>
          <x14:colorHigh rgb="FFD00000"/>
          <x14:colorLow rgb="FFD00000"/>
          <x14:sparklines>
            <x14:sparkline>
              <xm:f>'Overview Dashboard'!V166:V189</xm:f>
              <xm:sqref>I1</xm:sqref>
            </x14:sparkline>
          </x14:sparklines>
        </x14:sparklineGroup>
        <x14:sparklineGroup displayEmptyCellsAs="gap" high="1" low="1" xr2:uid="{B33D45A4-8C6F-46FF-BDEA-FA4D102EF091}">
          <x14:colorSeries theme="0"/>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Data!V2:V188</xm:f>
              <xm:sqref>G1</xm:sqref>
            </x14:sparkline>
          </x14:sparklines>
        </x14:sparklineGroup>
        <x14:sparklineGroup displayEmptyCellsAs="gap" high="1" low="1" xr2:uid="{34E93F54-C7EC-430D-A8F3-4B69DA8D5B6C}">
          <x14:colorSeries theme="3" tint="0.34998626667073579"/>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'Overview Dashboard'!V2:V189</xm:f>
              <xm:sqref>H1</xm:sqref>
            </x14:sparkline>
          </x14:sparklines>
        </x14:sparklineGroup>
        <x14:sparklineGroup displayEmptyCellsAs="gap" xr2:uid="{2BCBD6E0-9161-4AE6-8696-A5EA61CB6A13}">
          <x14:colorSeries theme="0"/>
          <x14:colorNegative rgb="FFD00000"/>
          <x14:colorAxis rgb="FF000000"/>
          <x14:colorMarkers rgb="FFD00000"/>
          <x14:colorFirst rgb="FFD00000"/>
          <x14:colorLast rgb="FFD00000"/>
          <x14:colorHigh rgb="FFD00000"/>
          <x14:colorLow rgb="FFD00000"/>
          <x14:sparklines>
            <x14:sparkline>
              <xm:f>Data!Z165:Z188</xm:f>
              <xm:sqref>J1</xm:sqref>
            </x14:sparkline>
          </x14:sparklines>
        </x14:sparklineGroup>
        <x14:sparklineGroup displayEmptyCellsAs="gap" xr2:uid="{754C09F7-DAA4-4F0B-B0F6-D1FA3F65655A}">
          <x14:colorSeries theme="0"/>
          <x14:colorNegative rgb="FFD00000"/>
          <x14:colorAxis rgb="FF000000"/>
          <x14:colorMarkers rgb="FFD00000"/>
          <x14:colorFirst rgb="FFD00000"/>
          <x14:colorLast rgb="FFD00000"/>
          <x14:colorHigh rgb="FFD00000"/>
          <x14:colorLow rgb="FFD00000"/>
          <x14:sparklines>
            <x14:sparkline>
              <xm:f>Data!S2:S188</xm:f>
              <xm:sqref>M1</xm:sqref>
            </x14:sparkline>
          </x14:sparklines>
        </x14:sparklineGroup>
      </x14:sparklineGroups>
    </ex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83CCB-60B2-48F9-A5C0-B1A5764B911B}">
  <dimension ref="A3:D11"/>
  <sheetViews>
    <sheetView workbookViewId="0">
      <selection activeCell="A4" sqref="A4"/>
    </sheetView>
  </sheetViews>
  <sheetFormatPr defaultRowHeight="15" x14ac:dyDescent="0.25"/>
  <cols>
    <col min="1" max="1" width="29.42578125" bestFit="1" customWidth="1"/>
    <col min="2" max="2" width="22.28515625" bestFit="1" customWidth="1"/>
    <col min="3" max="3" width="27.28515625" bestFit="1" customWidth="1"/>
    <col min="4" max="4" width="20.140625" bestFit="1" customWidth="1"/>
  </cols>
  <sheetData>
    <row r="3" spans="1:4" x14ac:dyDescent="0.25">
      <c r="A3" t="s">
        <v>362</v>
      </c>
      <c r="B3" t="s">
        <v>366</v>
      </c>
      <c r="C3" t="s">
        <v>363</v>
      </c>
      <c r="D3" t="s">
        <v>384</v>
      </c>
    </row>
    <row r="4" spans="1:4" x14ac:dyDescent="0.25">
      <c r="A4" s="22">
        <v>2.8108556149732622</v>
      </c>
      <c r="B4" s="8">
        <v>768.4171122994652</v>
      </c>
      <c r="C4" s="22">
        <v>1.3529411764705883</v>
      </c>
      <c r="D4" s="10">
        <v>8.6844919786096249</v>
      </c>
    </row>
    <row r="11" spans="1:4" ht="45" x14ac:dyDescent="0.25">
      <c r="A11" s="23" t="str">
        <f xml:space="preserve"> A3 &amp; CHAR(10) &amp; CHAR(10) &amp; TEXT(GETPIVOTDATA("[Measures].[Average of Satisfaction Change Pts]", $A$3), "#,###")</f>
        <v>Average of Satisfaction Change
3</v>
      </c>
      <c r="B11" s="24" t="str">
        <f>B3&amp;CHAR(10)&amp;CHAR(10)&amp;TEXT(GETPIVOTDATA("[Measures].[Average of Effort Hours]",$A$3),"#,###")</f>
        <v>Average of Effort Hours
768</v>
      </c>
      <c r="C11" s="24" t="str">
        <f xml:space="preserve"> C3 &amp; CHAR(10) &amp; CHAR(10) &amp; TEXT(GETPIVOTDATA("[Measures].[Average of Change Requests]",$A$3), "#,###")</f>
        <v>Average of Change Requests
1</v>
      </c>
      <c r="D11" s="25" t="str">
        <f xml:space="preserve"> D3 &amp; CHAR(10) &amp; CHAR(10) &amp; TEXT(GETPIVOTDATA("[Measures].[Average of Team Size]",$A$3), "#,###")</f>
        <v>Average of Team Size
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2EC51-32B1-44FE-8470-8B4140C913D0}">
  <dimension ref="A3:B4"/>
  <sheetViews>
    <sheetView workbookViewId="0">
      <selection activeCell="L4" sqref="L4"/>
    </sheetView>
  </sheetViews>
  <sheetFormatPr defaultRowHeight="15" x14ac:dyDescent="0.25"/>
  <cols>
    <col min="1" max="2" width="10.140625" bestFit="1" customWidth="1"/>
  </cols>
  <sheetData>
    <row r="3" spans="1:2" x14ac:dyDescent="0.25">
      <c r="A3" t="s">
        <v>397</v>
      </c>
      <c r="B3" t="s">
        <v>354</v>
      </c>
    </row>
    <row r="4" spans="1:2" x14ac:dyDescent="0.25">
      <c r="A4" s="3">
        <v>46300284.219999999</v>
      </c>
      <c r="B4" s="3">
        <v>23114912.960000001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00008-02A4-41A4-BEB1-A681C080378A}">
  <dimension ref="A3:B7"/>
  <sheetViews>
    <sheetView workbookViewId="0">
      <selection activeCell="M8" sqref="M8"/>
    </sheetView>
  </sheetViews>
  <sheetFormatPr defaultRowHeight="15" x14ac:dyDescent="0.25"/>
  <cols>
    <col min="1" max="1" width="11.28515625" bestFit="1" customWidth="1"/>
    <col min="2" max="2" width="7" bestFit="1" customWidth="1"/>
  </cols>
  <sheetData>
    <row r="3" spans="1:2" x14ac:dyDescent="0.25">
      <c r="A3" s="5" t="s">
        <v>4</v>
      </c>
      <c r="B3" t="s">
        <v>396</v>
      </c>
    </row>
    <row r="4" spans="1:2" x14ac:dyDescent="0.25">
      <c r="A4" s="6" t="s">
        <v>40</v>
      </c>
      <c r="B4" s="32">
        <v>17</v>
      </c>
    </row>
    <row r="5" spans="1:2" x14ac:dyDescent="0.25">
      <c r="A5" s="6" t="s">
        <v>11</v>
      </c>
      <c r="B5" s="32">
        <v>157</v>
      </c>
    </row>
    <row r="6" spans="1:2" x14ac:dyDescent="0.25">
      <c r="A6" s="6" t="s">
        <v>55</v>
      </c>
      <c r="B6" s="32">
        <v>13</v>
      </c>
    </row>
    <row r="7" spans="1:2" x14ac:dyDescent="0.25">
      <c r="A7" s="6" t="s">
        <v>351</v>
      </c>
      <c r="B7" s="32">
        <v>187</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D70FD-CB11-495A-9560-16BC3B90A827}">
  <dimension ref="A3:B12"/>
  <sheetViews>
    <sheetView workbookViewId="0">
      <selection activeCell="K5" sqref="K5"/>
    </sheetView>
  </sheetViews>
  <sheetFormatPr defaultRowHeight="15" x14ac:dyDescent="0.25"/>
  <cols>
    <col min="1" max="1" width="22.7109375" bestFit="1" customWidth="1"/>
    <col min="2" max="2" width="27.85546875" bestFit="1" customWidth="1"/>
  </cols>
  <sheetData>
    <row r="3" spans="1:2" x14ac:dyDescent="0.25">
      <c r="A3" s="5" t="s">
        <v>368</v>
      </c>
      <c r="B3" t="s">
        <v>400</v>
      </c>
    </row>
    <row r="4" spans="1:2" x14ac:dyDescent="0.25">
      <c r="A4" s="6" t="s">
        <v>19</v>
      </c>
      <c r="B4" s="33">
        <v>0.33846354336699896</v>
      </c>
    </row>
    <row r="5" spans="1:2" x14ac:dyDescent="0.25">
      <c r="A5" s="6" t="s">
        <v>79</v>
      </c>
      <c r="B5" s="33">
        <v>0.35667425368512323</v>
      </c>
    </row>
    <row r="6" spans="1:2" x14ac:dyDescent="0.25">
      <c r="A6" s="6" t="s">
        <v>45</v>
      </c>
      <c r="B6" s="33">
        <v>0.35714502168233553</v>
      </c>
    </row>
    <row r="7" spans="1:2" x14ac:dyDescent="0.25">
      <c r="A7" s="6" t="s">
        <v>25</v>
      </c>
      <c r="B7" s="33">
        <v>0.39134930511137128</v>
      </c>
    </row>
    <row r="8" spans="1:2" x14ac:dyDescent="0.25">
      <c r="A8" s="6" t="s">
        <v>49</v>
      </c>
      <c r="B8" s="33">
        <v>0.40679987634045206</v>
      </c>
    </row>
    <row r="9" spans="1:2" x14ac:dyDescent="0.25">
      <c r="A9" s="6" t="s">
        <v>51</v>
      </c>
      <c r="B9" s="33">
        <v>0.43258660743000937</v>
      </c>
    </row>
    <row r="10" spans="1:2" x14ac:dyDescent="0.25">
      <c r="A10" s="6" t="s">
        <v>59</v>
      </c>
      <c r="B10" s="33">
        <v>0.45586485234466034</v>
      </c>
    </row>
    <row r="11" spans="1:2" x14ac:dyDescent="0.25">
      <c r="A11" s="6" t="s">
        <v>9</v>
      </c>
      <c r="B11" s="33">
        <v>0.48295049927816297</v>
      </c>
    </row>
    <row r="12" spans="1:2" x14ac:dyDescent="0.25">
      <c r="A12" s="6" t="s">
        <v>351</v>
      </c>
      <c r="B12" s="33">
        <v>0.40860179976625122</v>
      </c>
    </row>
  </sheetData>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C3B36-3B15-4E0C-8ED7-F3B0C162EAA1}">
  <dimension ref="A3:E13"/>
  <sheetViews>
    <sheetView zoomScale="115" zoomScaleNormal="115" workbookViewId="0">
      <selection activeCell="B18" sqref="B18"/>
    </sheetView>
  </sheetViews>
  <sheetFormatPr defaultRowHeight="15" x14ac:dyDescent="0.25"/>
  <cols>
    <col min="1" max="1" width="22.7109375" bestFit="1" customWidth="1"/>
    <col min="2" max="2" width="16.85546875" bestFit="1" customWidth="1"/>
    <col min="3" max="3" width="11.140625" bestFit="1" customWidth="1"/>
    <col min="4" max="5" width="11.28515625" bestFit="1" customWidth="1"/>
  </cols>
  <sheetData>
    <row r="3" spans="1:5" x14ac:dyDescent="0.25">
      <c r="A3" s="5" t="s">
        <v>401</v>
      </c>
      <c r="B3" s="5" t="s">
        <v>402</v>
      </c>
    </row>
    <row r="4" spans="1:5" x14ac:dyDescent="0.25">
      <c r="A4" s="5" t="s">
        <v>368</v>
      </c>
      <c r="B4" t="s">
        <v>40</v>
      </c>
      <c r="C4" t="s">
        <v>11</v>
      </c>
      <c r="D4" t="s">
        <v>55</v>
      </c>
      <c r="E4" t="s">
        <v>351</v>
      </c>
    </row>
    <row r="5" spans="1:5" x14ac:dyDescent="0.25">
      <c r="A5" s="6" t="s">
        <v>79</v>
      </c>
      <c r="B5" s="32"/>
      <c r="C5" s="32">
        <v>8</v>
      </c>
      <c r="D5" s="32">
        <v>1</v>
      </c>
      <c r="E5" s="32">
        <v>9</v>
      </c>
    </row>
    <row r="6" spans="1:5" x14ac:dyDescent="0.25">
      <c r="A6" s="6" t="s">
        <v>45</v>
      </c>
      <c r="B6" s="32"/>
      <c r="C6" s="32">
        <v>11</v>
      </c>
      <c r="D6" s="32"/>
      <c r="E6" s="32">
        <v>11</v>
      </c>
    </row>
    <row r="7" spans="1:5" x14ac:dyDescent="0.25">
      <c r="A7" s="6" t="s">
        <v>9</v>
      </c>
      <c r="B7" s="32">
        <v>3</v>
      </c>
      <c r="C7" s="32">
        <v>15</v>
      </c>
      <c r="D7" s="32"/>
      <c r="E7" s="32">
        <v>18</v>
      </c>
    </row>
    <row r="8" spans="1:5" x14ac:dyDescent="0.25">
      <c r="A8" s="6" t="s">
        <v>59</v>
      </c>
      <c r="B8" s="32">
        <v>2</v>
      </c>
      <c r="C8" s="32">
        <v>19</v>
      </c>
      <c r="D8" s="32">
        <v>1</v>
      </c>
      <c r="E8" s="32">
        <v>22</v>
      </c>
    </row>
    <row r="9" spans="1:5" x14ac:dyDescent="0.25">
      <c r="A9" s="6" t="s">
        <v>19</v>
      </c>
      <c r="B9" s="32">
        <v>1</v>
      </c>
      <c r="C9" s="32">
        <v>19</v>
      </c>
      <c r="D9" s="32">
        <v>2</v>
      </c>
      <c r="E9" s="32">
        <v>22</v>
      </c>
    </row>
    <row r="10" spans="1:5" x14ac:dyDescent="0.25">
      <c r="A10" s="6" t="s">
        <v>25</v>
      </c>
      <c r="B10" s="32">
        <v>4</v>
      </c>
      <c r="C10" s="32">
        <v>28</v>
      </c>
      <c r="D10" s="32">
        <v>3</v>
      </c>
      <c r="E10" s="32">
        <v>35</v>
      </c>
    </row>
    <row r="11" spans="1:5" x14ac:dyDescent="0.25">
      <c r="A11" s="6" t="s">
        <v>51</v>
      </c>
      <c r="B11" s="32">
        <v>4</v>
      </c>
      <c r="C11" s="32">
        <v>28</v>
      </c>
      <c r="D11" s="32">
        <v>4</v>
      </c>
      <c r="E11" s="32">
        <v>36</v>
      </c>
    </row>
    <row r="12" spans="1:5" x14ac:dyDescent="0.25">
      <c r="A12" s="6" t="s">
        <v>49</v>
      </c>
      <c r="B12" s="32">
        <v>3</v>
      </c>
      <c r="C12" s="32">
        <v>29</v>
      </c>
      <c r="D12" s="32">
        <v>2</v>
      </c>
      <c r="E12" s="32">
        <v>34</v>
      </c>
    </row>
    <row r="13" spans="1:5" x14ac:dyDescent="0.25">
      <c r="A13" s="6" t="s">
        <v>351</v>
      </c>
      <c r="B13" s="32">
        <v>17</v>
      </c>
      <c r="C13" s="32">
        <v>157</v>
      </c>
      <c r="D13" s="32">
        <v>13</v>
      </c>
      <c r="E13" s="32">
        <v>187</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F3492-1D27-4D39-8162-BE163B372F6F}">
  <dimension ref="A1:Z188"/>
  <sheetViews>
    <sheetView tabSelected="1" topLeftCell="A2" zoomScale="89" zoomScaleNormal="89" workbookViewId="0">
      <selection activeCell="D18" sqref="A2:Z188"/>
    </sheetView>
  </sheetViews>
  <sheetFormatPr defaultRowHeight="15" x14ac:dyDescent="0.25"/>
  <cols>
    <col min="1" max="1" width="15.5703125" bestFit="1" customWidth="1"/>
    <col min="2" max="2" width="22.7109375" bestFit="1" customWidth="1"/>
    <col min="3" max="3" width="12.5703125" bestFit="1" customWidth="1"/>
    <col min="4" max="4" width="17.42578125" bestFit="1" customWidth="1"/>
    <col min="5" max="5" width="22.7109375" bestFit="1" customWidth="1"/>
    <col min="6" max="6" width="12.140625" bestFit="1" customWidth="1"/>
    <col min="7" max="7" width="11.28515625" bestFit="1" customWidth="1"/>
    <col min="8" max="8" width="17.5703125" bestFit="1" customWidth="1"/>
    <col min="9" max="9" width="16.140625" bestFit="1" customWidth="1"/>
    <col min="10" max="10" width="14.140625" bestFit="1" customWidth="1"/>
    <col min="11" max="11" width="13.28515625" bestFit="1" customWidth="1"/>
    <col min="12" max="12" width="13.28515625" customWidth="1"/>
    <col min="13" max="13" width="18" bestFit="1" customWidth="1"/>
    <col min="14" max="14" width="20.85546875" bestFit="1" customWidth="1"/>
    <col min="15" max="15" width="15" bestFit="1" customWidth="1"/>
    <col min="16" max="16" width="21.85546875" bestFit="1" customWidth="1"/>
    <col min="17" max="17" width="16" bestFit="1" customWidth="1"/>
    <col min="18" max="18" width="20.28515625" bestFit="1" customWidth="1"/>
    <col min="19" max="19" width="21.140625" bestFit="1" customWidth="1"/>
    <col min="20" max="20" width="20.42578125" customWidth="1"/>
    <col min="21" max="21" width="33.42578125" bestFit="1" customWidth="1"/>
    <col min="22" max="22" width="16.140625" bestFit="1" customWidth="1"/>
    <col min="23" max="23" width="19.85546875" bestFit="1" customWidth="1"/>
    <col min="24" max="24" width="30.5703125" customWidth="1"/>
    <col min="25" max="25" width="27.85546875" bestFit="1" customWidth="1"/>
    <col min="26" max="26" width="26.42578125" bestFit="1" customWidth="1"/>
  </cols>
  <sheetData>
    <row r="1" spans="1:26" x14ac:dyDescent="0.25">
      <c r="A1" s="1" t="s">
        <v>367</v>
      </c>
      <c r="B1" s="1" t="s">
        <v>0</v>
      </c>
      <c r="C1" s="1" t="s">
        <v>1</v>
      </c>
      <c r="D1" s="1" t="s">
        <v>2</v>
      </c>
      <c r="E1" s="1" t="s">
        <v>368</v>
      </c>
      <c r="F1" s="1" t="s">
        <v>3</v>
      </c>
      <c r="G1" s="1" t="s">
        <v>4</v>
      </c>
      <c r="H1" s="1" t="s">
        <v>369</v>
      </c>
      <c r="I1" s="1" t="s">
        <v>370</v>
      </c>
      <c r="J1" s="1" t="s">
        <v>371</v>
      </c>
      <c r="K1" s="1" t="s">
        <v>372</v>
      </c>
      <c r="L1" s="1" t="s">
        <v>386</v>
      </c>
      <c r="M1" s="1" t="s">
        <v>373</v>
      </c>
      <c r="N1" s="1" t="s">
        <v>374</v>
      </c>
      <c r="O1" s="1" t="s">
        <v>375</v>
      </c>
      <c r="P1" s="1" t="s">
        <v>376</v>
      </c>
      <c r="Q1" s="1" t="s">
        <v>353</v>
      </c>
      <c r="R1" s="1" t="s">
        <v>354</v>
      </c>
      <c r="S1" s="1" t="s">
        <v>378</v>
      </c>
      <c r="T1" s="1" t="s">
        <v>377</v>
      </c>
      <c r="U1" s="1" t="s">
        <v>379</v>
      </c>
      <c r="V1" s="1" t="s">
        <v>380</v>
      </c>
      <c r="W1" s="1" t="s">
        <v>385</v>
      </c>
      <c r="X1" s="1" t="s">
        <v>381</v>
      </c>
      <c r="Y1" s="1" t="s">
        <v>382</v>
      </c>
      <c r="Z1" s="1" t="s">
        <v>383</v>
      </c>
    </row>
    <row r="2" spans="1:26" ht="14.25" customHeight="1" x14ac:dyDescent="0.25">
      <c r="A2" t="s">
        <v>15</v>
      </c>
      <c r="B2" t="s">
        <v>16</v>
      </c>
      <c r="C2" t="s">
        <v>17</v>
      </c>
      <c r="D2" t="s">
        <v>18</v>
      </c>
      <c r="E2" t="s">
        <v>19</v>
      </c>
      <c r="F2" t="s">
        <v>10</v>
      </c>
      <c r="G2" t="s">
        <v>11</v>
      </c>
      <c r="H2" t="s">
        <v>20</v>
      </c>
      <c r="I2" t="s">
        <v>21</v>
      </c>
      <c r="J2" s="2">
        <v>44931</v>
      </c>
      <c r="K2" s="2">
        <v>44942</v>
      </c>
      <c r="L2" s="2" t="str">
        <f t="shared" ref="L2:L33" si="0">TEXT(J2, "mmmm")</f>
        <v>January</v>
      </c>
      <c r="M2">
        <v>11</v>
      </c>
      <c r="N2">
        <v>8</v>
      </c>
      <c r="O2">
        <v>36</v>
      </c>
      <c r="P2" s="4">
        <f>(Table3[[#This Row],[Tasks Completed]]/Table3[[#This Row],[Tasks Total]])</f>
        <v>0.22222222222222221</v>
      </c>
      <c r="Q2">
        <v>69852.09</v>
      </c>
      <c r="R2">
        <v>23050.81</v>
      </c>
      <c r="S2">
        <v>1</v>
      </c>
      <c r="T2">
        <v>10.8</v>
      </c>
      <c r="U2">
        <v>13.1</v>
      </c>
      <c r="V2">
        <v>1060.3</v>
      </c>
      <c r="W2">
        <v>5</v>
      </c>
      <c r="X2">
        <v>-2.59</v>
      </c>
      <c r="Y2">
        <v>-7.4999999999999997E-2</v>
      </c>
      <c r="Z2">
        <v>4.1900000000000004</v>
      </c>
    </row>
    <row r="3" spans="1:26" x14ac:dyDescent="0.25">
      <c r="A3" t="s">
        <v>23</v>
      </c>
      <c r="B3" t="s">
        <v>16</v>
      </c>
      <c r="C3" t="s">
        <v>17</v>
      </c>
      <c r="D3" t="s">
        <v>24</v>
      </c>
      <c r="E3" t="s">
        <v>25</v>
      </c>
      <c r="F3" t="s">
        <v>22</v>
      </c>
      <c r="G3" t="s">
        <v>11</v>
      </c>
      <c r="H3" t="s">
        <v>26</v>
      </c>
      <c r="I3" t="s">
        <v>21</v>
      </c>
      <c r="J3" s="2">
        <v>44954</v>
      </c>
      <c r="K3" s="2">
        <v>44970</v>
      </c>
      <c r="L3" s="2" t="str">
        <f t="shared" si="0"/>
        <v>January</v>
      </c>
      <c r="M3">
        <v>16</v>
      </c>
      <c r="N3">
        <v>13</v>
      </c>
      <c r="O3">
        <v>22</v>
      </c>
      <c r="P3" s="4">
        <f>(Table3[[#This Row],[Tasks Completed]]/Table3[[#This Row],[Tasks Total]])</f>
        <v>0.59090909090909094</v>
      </c>
      <c r="Q3">
        <v>318853.89</v>
      </c>
      <c r="R3">
        <v>132682.47</v>
      </c>
      <c r="S3">
        <v>0</v>
      </c>
      <c r="T3">
        <v>22.9</v>
      </c>
      <c r="U3">
        <v>16.399999999999999</v>
      </c>
      <c r="V3">
        <v>223.3</v>
      </c>
      <c r="W3">
        <v>4</v>
      </c>
      <c r="X3">
        <v>-2.65</v>
      </c>
      <c r="Y3">
        <v>0.184</v>
      </c>
      <c r="Z3">
        <v>-4.6399999999999997</v>
      </c>
    </row>
    <row r="4" spans="1:26" x14ac:dyDescent="0.25">
      <c r="A4" t="s">
        <v>35</v>
      </c>
      <c r="B4" t="s">
        <v>32</v>
      </c>
      <c r="C4" t="s">
        <v>36</v>
      </c>
      <c r="D4" t="s">
        <v>8</v>
      </c>
      <c r="E4" t="s">
        <v>9</v>
      </c>
      <c r="F4" t="s">
        <v>22</v>
      </c>
      <c r="G4" t="s">
        <v>11</v>
      </c>
      <c r="H4" t="s">
        <v>37</v>
      </c>
      <c r="I4" t="s">
        <v>38</v>
      </c>
      <c r="J4" s="2">
        <v>44950</v>
      </c>
      <c r="K4" s="2">
        <v>45106</v>
      </c>
      <c r="L4" s="2" t="str">
        <f t="shared" si="0"/>
        <v>January</v>
      </c>
      <c r="M4">
        <v>156</v>
      </c>
      <c r="N4">
        <v>12</v>
      </c>
      <c r="O4">
        <v>29</v>
      </c>
      <c r="P4" s="4">
        <f>(Table3[[#This Row],[Tasks Completed]]/Table3[[#This Row],[Tasks Total]])</f>
        <v>0.41379310344827586</v>
      </c>
      <c r="Q4">
        <v>196405.94</v>
      </c>
      <c r="R4">
        <v>46865.96</v>
      </c>
      <c r="S4">
        <v>0</v>
      </c>
      <c r="T4">
        <v>7.7</v>
      </c>
      <c r="U4">
        <v>3.9</v>
      </c>
      <c r="V4">
        <v>6770</v>
      </c>
      <c r="W4">
        <v>5</v>
      </c>
      <c r="X4">
        <v>1.19</v>
      </c>
      <c r="Y4">
        <v>-0.317</v>
      </c>
      <c r="Z4">
        <v>6.28</v>
      </c>
    </row>
    <row r="5" spans="1:26" x14ac:dyDescent="0.25">
      <c r="A5" t="s">
        <v>138</v>
      </c>
      <c r="B5" t="s">
        <v>28</v>
      </c>
      <c r="C5" t="s">
        <v>7</v>
      </c>
      <c r="D5" t="s">
        <v>63</v>
      </c>
      <c r="E5" t="s">
        <v>49</v>
      </c>
      <c r="F5" t="s">
        <v>33</v>
      </c>
      <c r="G5" t="s">
        <v>40</v>
      </c>
      <c r="H5" t="s">
        <v>106</v>
      </c>
      <c r="I5" t="s">
        <v>13</v>
      </c>
      <c r="J5" s="2">
        <v>44934</v>
      </c>
      <c r="K5" s="2">
        <v>44954</v>
      </c>
      <c r="L5" s="2" t="str">
        <f t="shared" si="0"/>
        <v>January</v>
      </c>
      <c r="M5">
        <v>20</v>
      </c>
      <c r="N5">
        <v>13</v>
      </c>
      <c r="O5">
        <v>13</v>
      </c>
      <c r="P5" s="4">
        <f>(Table3[[#This Row],[Tasks Completed]]/Table3[[#This Row],[Tasks Total]])</f>
        <v>1</v>
      </c>
      <c r="Q5">
        <v>400795.96</v>
      </c>
      <c r="R5">
        <v>256220.36</v>
      </c>
      <c r="S5">
        <v>2</v>
      </c>
      <c r="T5">
        <v>93.4</v>
      </c>
      <c r="U5">
        <v>53.5</v>
      </c>
      <c r="V5">
        <v>1058.3</v>
      </c>
      <c r="W5">
        <v>3</v>
      </c>
      <c r="X5">
        <v>-3.22</v>
      </c>
      <c r="Y5">
        <v>-0.01</v>
      </c>
      <c r="Z5">
        <v>2.75</v>
      </c>
    </row>
    <row r="6" spans="1:26" x14ac:dyDescent="0.25">
      <c r="A6" t="s">
        <v>142</v>
      </c>
      <c r="B6" t="s">
        <v>28</v>
      </c>
      <c r="C6" t="s">
        <v>36</v>
      </c>
      <c r="D6" t="s">
        <v>69</v>
      </c>
      <c r="E6" t="s">
        <v>25</v>
      </c>
      <c r="F6" t="s">
        <v>22</v>
      </c>
      <c r="G6" t="s">
        <v>11</v>
      </c>
      <c r="H6" t="s">
        <v>92</v>
      </c>
      <c r="I6" t="s">
        <v>38</v>
      </c>
      <c r="J6" s="2">
        <v>44934</v>
      </c>
      <c r="K6" s="2">
        <v>44990</v>
      </c>
      <c r="L6" s="2" t="str">
        <f t="shared" si="0"/>
        <v>January</v>
      </c>
      <c r="M6">
        <v>56</v>
      </c>
      <c r="N6">
        <v>4</v>
      </c>
      <c r="O6">
        <v>16</v>
      </c>
      <c r="P6" s="4">
        <f>(Table3[[#This Row],[Tasks Completed]]/Table3[[#This Row],[Tasks Total]])</f>
        <v>0.25</v>
      </c>
      <c r="Q6">
        <v>313519.03999999998</v>
      </c>
      <c r="R6">
        <v>214429.66</v>
      </c>
      <c r="S6">
        <v>0</v>
      </c>
      <c r="T6">
        <v>19.8</v>
      </c>
      <c r="U6">
        <v>18.3</v>
      </c>
      <c r="V6">
        <v>454.1</v>
      </c>
      <c r="W6">
        <v>17</v>
      </c>
      <c r="X6">
        <v>-1.46</v>
      </c>
      <c r="Y6">
        <v>0.19700000000000001</v>
      </c>
      <c r="Z6">
        <v>-1.51</v>
      </c>
    </row>
    <row r="7" spans="1:26" x14ac:dyDescent="0.25">
      <c r="A7" t="s">
        <v>145</v>
      </c>
      <c r="B7" t="s">
        <v>32</v>
      </c>
      <c r="C7" t="s">
        <v>36</v>
      </c>
      <c r="D7" t="s">
        <v>112</v>
      </c>
      <c r="E7" t="s">
        <v>25</v>
      </c>
      <c r="F7" t="s">
        <v>22</v>
      </c>
      <c r="G7" t="s">
        <v>11</v>
      </c>
      <c r="H7" t="s">
        <v>146</v>
      </c>
      <c r="I7" t="s">
        <v>21</v>
      </c>
      <c r="J7" s="2">
        <v>44939</v>
      </c>
      <c r="K7" s="2">
        <v>44953</v>
      </c>
      <c r="L7" s="2" t="str">
        <f t="shared" si="0"/>
        <v>January</v>
      </c>
      <c r="M7">
        <v>14</v>
      </c>
      <c r="N7">
        <v>6</v>
      </c>
      <c r="O7">
        <v>10</v>
      </c>
      <c r="P7" s="4">
        <f>(Table3[[#This Row],[Tasks Completed]]/Table3[[#This Row],[Tasks Total]])</f>
        <v>0.6</v>
      </c>
      <c r="Q7">
        <v>622413.56000000006</v>
      </c>
      <c r="R7">
        <v>511703.61</v>
      </c>
      <c r="S7">
        <v>3</v>
      </c>
      <c r="T7">
        <v>34.6</v>
      </c>
      <c r="U7">
        <v>4.4000000000000004</v>
      </c>
      <c r="V7">
        <v>2426.4</v>
      </c>
      <c r="W7">
        <v>3</v>
      </c>
      <c r="X7">
        <v>-0.38</v>
      </c>
      <c r="Y7">
        <v>0.32300000000000001</v>
      </c>
      <c r="Z7">
        <v>-3.97</v>
      </c>
    </row>
    <row r="8" spans="1:26" x14ac:dyDescent="0.25">
      <c r="A8" t="s">
        <v>149</v>
      </c>
      <c r="B8" t="s">
        <v>28</v>
      </c>
      <c r="C8" t="s">
        <v>29</v>
      </c>
      <c r="D8" t="s">
        <v>47</v>
      </c>
      <c r="E8" t="s">
        <v>79</v>
      </c>
      <c r="F8" t="s">
        <v>22</v>
      </c>
      <c r="G8" t="s">
        <v>11</v>
      </c>
      <c r="H8" t="s">
        <v>26</v>
      </c>
      <c r="I8" t="s">
        <v>38</v>
      </c>
      <c r="J8" s="2">
        <v>44956</v>
      </c>
      <c r="K8" s="2">
        <v>45073</v>
      </c>
      <c r="L8" s="2" t="str">
        <f t="shared" si="0"/>
        <v>January</v>
      </c>
      <c r="M8">
        <v>117</v>
      </c>
      <c r="N8">
        <v>6</v>
      </c>
      <c r="O8">
        <v>23</v>
      </c>
      <c r="P8" s="4">
        <f>(Table3[[#This Row],[Tasks Completed]]/Table3[[#This Row],[Tasks Total]])</f>
        <v>0.2608695652173913</v>
      </c>
      <c r="Q8">
        <v>198852.81</v>
      </c>
      <c r="R8">
        <v>8432.3799999999992</v>
      </c>
      <c r="S8">
        <v>1</v>
      </c>
      <c r="T8">
        <v>13.3</v>
      </c>
      <c r="U8">
        <v>1.9</v>
      </c>
      <c r="V8">
        <v>367.9</v>
      </c>
      <c r="W8">
        <v>6</v>
      </c>
      <c r="X8">
        <v>1.45</v>
      </c>
      <c r="Y8">
        <v>0.33200000000000002</v>
      </c>
      <c r="Z8">
        <v>2.37</v>
      </c>
    </row>
    <row r="9" spans="1:26" x14ac:dyDescent="0.25">
      <c r="A9" t="s">
        <v>151</v>
      </c>
      <c r="B9" t="s">
        <v>46</v>
      </c>
      <c r="C9" t="s">
        <v>29</v>
      </c>
      <c r="D9" t="s">
        <v>24</v>
      </c>
      <c r="E9" t="s">
        <v>51</v>
      </c>
      <c r="F9" t="s">
        <v>10</v>
      </c>
      <c r="G9" t="s">
        <v>11</v>
      </c>
      <c r="H9" t="s">
        <v>123</v>
      </c>
      <c r="I9" t="s">
        <v>13</v>
      </c>
      <c r="J9" s="2">
        <v>44938</v>
      </c>
      <c r="K9" s="2">
        <v>44984</v>
      </c>
      <c r="L9" s="2" t="str">
        <f t="shared" si="0"/>
        <v>January</v>
      </c>
      <c r="M9">
        <v>46</v>
      </c>
      <c r="N9">
        <v>2</v>
      </c>
      <c r="O9">
        <v>10</v>
      </c>
      <c r="P9" s="4">
        <f>(Table3[[#This Row],[Tasks Completed]]/Table3[[#This Row],[Tasks Total]])</f>
        <v>0.2</v>
      </c>
      <c r="Q9">
        <v>99372.65</v>
      </c>
      <c r="R9">
        <v>74395.350000000006</v>
      </c>
      <c r="S9">
        <v>0</v>
      </c>
      <c r="T9">
        <v>6.6</v>
      </c>
      <c r="U9">
        <v>68.5</v>
      </c>
      <c r="V9">
        <v>417.3</v>
      </c>
      <c r="W9">
        <v>3</v>
      </c>
      <c r="X9">
        <v>-0.79</v>
      </c>
      <c r="Y9">
        <v>0.23100000000000001</v>
      </c>
      <c r="Z9">
        <v>7.58</v>
      </c>
    </row>
    <row r="10" spans="1:26" x14ac:dyDescent="0.25">
      <c r="A10" t="s">
        <v>153</v>
      </c>
      <c r="B10" t="s">
        <v>28</v>
      </c>
      <c r="C10" t="s">
        <v>17</v>
      </c>
      <c r="D10" t="s">
        <v>8</v>
      </c>
      <c r="E10" t="s">
        <v>19</v>
      </c>
      <c r="F10" t="s">
        <v>14</v>
      </c>
      <c r="G10" t="s">
        <v>11</v>
      </c>
      <c r="H10" t="s">
        <v>132</v>
      </c>
      <c r="I10" t="s">
        <v>13</v>
      </c>
      <c r="J10" s="2">
        <v>44934</v>
      </c>
      <c r="K10" s="2">
        <v>44948</v>
      </c>
      <c r="L10" s="2" t="str">
        <f t="shared" si="0"/>
        <v>January</v>
      </c>
      <c r="M10">
        <v>14</v>
      </c>
      <c r="N10">
        <v>8</v>
      </c>
      <c r="O10">
        <v>11</v>
      </c>
      <c r="P10" s="4">
        <f>(Table3[[#This Row],[Tasks Completed]]/Table3[[#This Row],[Tasks Total]])</f>
        <v>0.72727272727272729</v>
      </c>
      <c r="Q10">
        <v>113986.33</v>
      </c>
      <c r="R10">
        <v>48916.63</v>
      </c>
      <c r="S10">
        <v>0</v>
      </c>
      <c r="T10">
        <v>4.8</v>
      </c>
      <c r="U10">
        <v>13.3</v>
      </c>
      <c r="V10">
        <v>199.2</v>
      </c>
      <c r="W10">
        <v>3</v>
      </c>
      <c r="X10">
        <v>-1.54</v>
      </c>
      <c r="Y10">
        <v>0.27600000000000002</v>
      </c>
      <c r="Z10">
        <v>2.16</v>
      </c>
    </row>
    <row r="11" spans="1:26" x14ac:dyDescent="0.25">
      <c r="A11" t="s">
        <v>166</v>
      </c>
      <c r="B11" t="s">
        <v>32</v>
      </c>
      <c r="C11" t="s">
        <v>7</v>
      </c>
      <c r="D11" t="s">
        <v>63</v>
      </c>
      <c r="E11" t="s">
        <v>51</v>
      </c>
      <c r="F11" t="s">
        <v>22</v>
      </c>
      <c r="G11" t="s">
        <v>40</v>
      </c>
      <c r="H11" t="s">
        <v>167</v>
      </c>
      <c r="I11" t="s">
        <v>13</v>
      </c>
      <c r="J11" s="2">
        <v>44934</v>
      </c>
      <c r="K11" s="2">
        <v>44980</v>
      </c>
      <c r="L11" s="2" t="str">
        <f t="shared" si="0"/>
        <v>January</v>
      </c>
      <c r="M11">
        <v>46</v>
      </c>
      <c r="N11">
        <v>11</v>
      </c>
      <c r="O11">
        <v>11</v>
      </c>
      <c r="P11" s="4">
        <f>(Table3[[#This Row],[Tasks Completed]]/Table3[[#This Row],[Tasks Total]])</f>
        <v>1</v>
      </c>
      <c r="Q11">
        <v>257805.29</v>
      </c>
      <c r="R11">
        <v>296698.74</v>
      </c>
      <c r="S11">
        <v>0</v>
      </c>
      <c r="T11">
        <v>4</v>
      </c>
      <c r="U11">
        <v>31</v>
      </c>
      <c r="V11">
        <v>122.4</v>
      </c>
      <c r="W11">
        <v>3</v>
      </c>
      <c r="X11">
        <v>-3.74</v>
      </c>
      <c r="Y11">
        <v>-0.114</v>
      </c>
      <c r="Z11">
        <v>4</v>
      </c>
    </row>
    <row r="12" spans="1:26" x14ac:dyDescent="0.25">
      <c r="A12" t="s">
        <v>172</v>
      </c>
      <c r="B12" t="s">
        <v>32</v>
      </c>
      <c r="C12" t="s">
        <v>7</v>
      </c>
      <c r="D12" t="s">
        <v>75</v>
      </c>
      <c r="E12" t="s">
        <v>79</v>
      </c>
      <c r="F12" t="s">
        <v>22</v>
      </c>
      <c r="G12" t="s">
        <v>11</v>
      </c>
      <c r="H12" t="s">
        <v>67</v>
      </c>
      <c r="I12" t="s">
        <v>38</v>
      </c>
      <c r="J12" s="2">
        <v>44930</v>
      </c>
      <c r="K12" s="2">
        <v>44957</v>
      </c>
      <c r="L12" s="2" t="str">
        <f t="shared" si="0"/>
        <v>January</v>
      </c>
      <c r="M12">
        <v>27</v>
      </c>
      <c r="N12">
        <v>5</v>
      </c>
      <c r="O12">
        <v>10</v>
      </c>
      <c r="P12" s="4">
        <f>(Table3[[#This Row],[Tasks Completed]]/Table3[[#This Row],[Tasks Total]])</f>
        <v>0.5</v>
      </c>
      <c r="Q12">
        <v>104793.43</v>
      </c>
      <c r="R12">
        <v>1545.52</v>
      </c>
      <c r="S12">
        <v>0</v>
      </c>
      <c r="T12">
        <v>8.5</v>
      </c>
      <c r="U12">
        <v>29.5</v>
      </c>
      <c r="V12">
        <v>262.7</v>
      </c>
      <c r="W12">
        <v>8</v>
      </c>
      <c r="X12">
        <v>-0.66</v>
      </c>
      <c r="Y12">
        <v>-0.16300000000000001</v>
      </c>
      <c r="Z12">
        <v>-5.43</v>
      </c>
    </row>
    <row r="13" spans="1:26" x14ac:dyDescent="0.25">
      <c r="A13" t="s">
        <v>173</v>
      </c>
      <c r="B13" t="s">
        <v>57</v>
      </c>
      <c r="C13" t="s">
        <v>100</v>
      </c>
      <c r="D13" t="s">
        <v>66</v>
      </c>
      <c r="E13" t="s">
        <v>25</v>
      </c>
      <c r="F13" t="s">
        <v>33</v>
      </c>
      <c r="G13" t="s">
        <v>11</v>
      </c>
      <c r="H13" t="s">
        <v>76</v>
      </c>
      <c r="I13" t="s">
        <v>21</v>
      </c>
      <c r="J13" s="2">
        <v>44953</v>
      </c>
      <c r="K13" s="2">
        <v>44981</v>
      </c>
      <c r="L13" s="2" t="str">
        <f t="shared" si="0"/>
        <v>January</v>
      </c>
      <c r="M13">
        <v>28</v>
      </c>
      <c r="N13">
        <v>15</v>
      </c>
      <c r="O13">
        <v>96</v>
      </c>
      <c r="P13" s="4">
        <f>(Table3[[#This Row],[Tasks Completed]]/Table3[[#This Row],[Tasks Total]])</f>
        <v>0.15625</v>
      </c>
      <c r="Q13">
        <v>432258.07</v>
      </c>
      <c r="R13">
        <v>162296.32999999999</v>
      </c>
      <c r="S13">
        <v>0</v>
      </c>
      <c r="T13">
        <v>21.4</v>
      </c>
      <c r="U13">
        <v>70.8</v>
      </c>
      <c r="V13">
        <v>121.4</v>
      </c>
      <c r="W13">
        <v>4</v>
      </c>
      <c r="X13">
        <v>-0.69</v>
      </c>
      <c r="Y13">
        <v>9.2999999999999999E-2</v>
      </c>
      <c r="Z13">
        <v>3.25</v>
      </c>
    </row>
    <row r="14" spans="1:26" x14ac:dyDescent="0.25">
      <c r="A14" t="s">
        <v>188</v>
      </c>
      <c r="B14" t="s">
        <v>16</v>
      </c>
      <c r="C14" t="s">
        <v>7</v>
      </c>
      <c r="D14" t="s">
        <v>47</v>
      </c>
      <c r="E14" t="s">
        <v>49</v>
      </c>
      <c r="F14" t="s">
        <v>22</v>
      </c>
      <c r="G14" t="s">
        <v>11</v>
      </c>
      <c r="H14" t="s">
        <v>124</v>
      </c>
      <c r="I14" t="s">
        <v>21</v>
      </c>
      <c r="J14" s="2">
        <v>44948</v>
      </c>
      <c r="K14" s="2">
        <v>44998</v>
      </c>
      <c r="L14" s="2" t="str">
        <f t="shared" si="0"/>
        <v>January</v>
      </c>
      <c r="M14">
        <v>50</v>
      </c>
      <c r="N14">
        <v>8</v>
      </c>
      <c r="O14">
        <v>16</v>
      </c>
      <c r="P14" s="4">
        <f>(Table3[[#This Row],[Tasks Completed]]/Table3[[#This Row],[Tasks Total]])</f>
        <v>0.5</v>
      </c>
      <c r="Q14">
        <v>580037.87</v>
      </c>
      <c r="R14">
        <v>20809.84</v>
      </c>
      <c r="S14">
        <v>0</v>
      </c>
      <c r="T14">
        <v>9.6</v>
      </c>
      <c r="U14">
        <v>15.1</v>
      </c>
      <c r="V14">
        <v>1902.2</v>
      </c>
      <c r="W14">
        <v>18</v>
      </c>
      <c r="X14">
        <v>0.64</v>
      </c>
      <c r="Y14">
        <v>3.2000000000000001E-2</v>
      </c>
      <c r="Z14">
        <v>3.97</v>
      </c>
    </row>
    <row r="15" spans="1:26" x14ac:dyDescent="0.25">
      <c r="A15" t="s">
        <v>193</v>
      </c>
      <c r="B15" t="s">
        <v>16</v>
      </c>
      <c r="C15" t="s">
        <v>7</v>
      </c>
      <c r="D15" t="s">
        <v>47</v>
      </c>
      <c r="E15" t="s">
        <v>51</v>
      </c>
      <c r="F15" t="s">
        <v>10</v>
      </c>
      <c r="G15" t="s">
        <v>11</v>
      </c>
      <c r="H15" t="s">
        <v>131</v>
      </c>
      <c r="I15" t="s">
        <v>38</v>
      </c>
      <c r="J15" s="2">
        <v>44928</v>
      </c>
      <c r="K15" s="2">
        <v>45019</v>
      </c>
      <c r="L15" s="2" t="str">
        <f t="shared" si="0"/>
        <v>January</v>
      </c>
      <c r="M15">
        <v>91</v>
      </c>
      <c r="N15">
        <v>15</v>
      </c>
      <c r="O15">
        <v>20</v>
      </c>
      <c r="P15" s="4">
        <f>(Table3[[#This Row],[Tasks Completed]]/Table3[[#This Row],[Tasks Total]])</f>
        <v>0.75</v>
      </c>
      <c r="Q15">
        <v>126080.42</v>
      </c>
      <c r="R15">
        <v>6807.14</v>
      </c>
      <c r="S15">
        <v>0</v>
      </c>
      <c r="T15">
        <v>50.2</v>
      </c>
      <c r="U15">
        <v>8.3000000000000007</v>
      </c>
      <c r="V15">
        <v>402.7</v>
      </c>
      <c r="W15">
        <v>3</v>
      </c>
      <c r="X15">
        <v>-1.06</v>
      </c>
      <c r="Y15">
        <v>-0.20899999999999999</v>
      </c>
      <c r="Z15">
        <v>3.08</v>
      </c>
    </row>
    <row r="16" spans="1:26" x14ac:dyDescent="0.25">
      <c r="A16" t="s">
        <v>196</v>
      </c>
      <c r="B16" t="s">
        <v>28</v>
      </c>
      <c r="C16" t="s">
        <v>29</v>
      </c>
      <c r="D16" t="s">
        <v>18</v>
      </c>
      <c r="E16" t="s">
        <v>19</v>
      </c>
      <c r="F16" t="s">
        <v>22</v>
      </c>
      <c r="G16" t="s">
        <v>11</v>
      </c>
      <c r="H16" t="s">
        <v>197</v>
      </c>
      <c r="I16" t="s">
        <v>38</v>
      </c>
      <c r="J16" s="2">
        <v>44957</v>
      </c>
      <c r="K16" s="2">
        <v>44985</v>
      </c>
      <c r="L16" s="2" t="str">
        <f t="shared" si="0"/>
        <v>January</v>
      </c>
      <c r="M16">
        <v>28</v>
      </c>
      <c r="N16">
        <v>5</v>
      </c>
      <c r="O16">
        <v>13</v>
      </c>
      <c r="P16" s="4">
        <f>(Table3[[#This Row],[Tasks Completed]]/Table3[[#This Row],[Tasks Total]])</f>
        <v>0.38461538461538464</v>
      </c>
      <c r="Q16">
        <v>256465.74</v>
      </c>
      <c r="R16">
        <v>176153.38</v>
      </c>
      <c r="S16">
        <v>1</v>
      </c>
      <c r="T16">
        <v>4.8</v>
      </c>
      <c r="U16">
        <v>27.6</v>
      </c>
      <c r="V16">
        <v>908</v>
      </c>
      <c r="W16">
        <v>3</v>
      </c>
      <c r="X16">
        <v>-1.81</v>
      </c>
      <c r="Y16">
        <v>0.13900000000000001</v>
      </c>
      <c r="Z16">
        <v>-4.72</v>
      </c>
    </row>
    <row r="17" spans="1:26" x14ac:dyDescent="0.25">
      <c r="A17" t="s">
        <v>198</v>
      </c>
      <c r="B17" t="s">
        <v>16</v>
      </c>
      <c r="C17" t="s">
        <v>36</v>
      </c>
      <c r="D17" t="s">
        <v>69</v>
      </c>
      <c r="E17" t="s">
        <v>49</v>
      </c>
      <c r="F17" t="s">
        <v>22</v>
      </c>
      <c r="G17" t="s">
        <v>55</v>
      </c>
      <c r="H17" t="s">
        <v>106</v>
      </c>
      <c r="I17" t="s">
        <v>38</v>
      </c>
      <c r="J17" s="2">
        <v>44936</v>
      </c>
      <c r="K17" s="2">
        <v>44955</v>
      </c>
      <c r="L17" s="2" t="str">
        <f t="shared" si="0"/>
        <v>January</v>
      </c>
      <c r="M17">
        <v>19</v>
      </c>
      <c r="N17">
        <v>0</v>
      </c>
      <c r="O17">
        <v>10</v>
      </c>
      <c r="P17" s="4">
        <f>(Table3[[#This Row],[Tasks Completed]]/Table3[[#This Row],[Tasks Total]])</f>
        <v>0</v>
      </c>
      <c r="Q17">
        <v>115028.5</v>
      </c>
      <c r="R17">
        <v>6540.99</v>
      </c>
      <c r="S17">
        <v>4</v>
      </c>
      <c r="T17">
        <v>14.8</v>
      </c>
      <c r="U17">
        <v>28.8</v>
      </c>
      <c r="V17">
        <v>300.3</v>
      </c>
      <c r="W17">
        <v>4</v>
      </c>
      <c r="X17">
        <v>-0.27</v>
      </c>
      <c r="Y17">
        <v>7.0000000000000001E-3</v>
      </c>
      <c r="Z17">
        <v>-1</v>
      </c>
    </row>
    <row r="18" spans="1:26" x14ac:dyDescent="0.25">
      <c r="A18" t="s">
        <v>206</v>
      </c>
      <c r="B18" t="s">
        <v>28</v>
      </c>
      <c r="C18" t="s">
        <v>29</v>
      </c>
      <c r="D18" t="s">
        <v>47</v>
      </c>
      <c r="E18" t="s">
        <v>19</v>
      </c>
      <c r="F18" t="s">
        <v>33</v>
      </c>
      <c r="G18" t="s">
        <v>11</v>
      </c>
      <c r="H18" t="s">
        <v>26</v>
      </c>
      <c r="I18" t="s">
        <v>38</v>
      </c>
      <c r="J18" s="2">
        <v>44943</v>
      </c>
      <c r="K18" s="2">
        <v>44972</v>
      </c>
      <c r="L18" s="2" t="str">
        <f t="shared" si="0"/>
        <v>January</v>
      </c>
      <c r="M18">
        <v>29</v>
      </c>
      <c r="N18">
        <v>3</v>
      </c>
      <c r="O18">
        <v>12</v>
      </c>
      <c r="P18" s="4">
        <f>(Table3[[#This Row],[Tasks Completed]]/Table3[[#This Row],[Tasks Total]])</f>
        <v>0.25</v>
      </c>
      <c r="Q18">
        <v>80936.149999999994</v>
      </c>
      <c r="R18">
        <v>58355.42</v>
      </c>
      <c r="S18">
        <v>0</v>
      </c>
      <c r="T18">
        <v>25</v>
      </c>
      <c r="U18">
        <v>28.4</v>
      </c>
      <c r="V18">
        <v>1802.2</v>
      </c>
      <c r="W18">
        <v>3</v>
      </c>
      <c r="X18">
        <v>-0.2</v>
      </c>
      <c r="Y18">
        <v>-0.36099999999999999</v>
      </c>
      <c r="Z18">
        <v>8.2799999999999994</v>
      </c>
    </row>
    <row r="19" spans="1:26" x14ac:dyDescent="0.25">
      <c r="A19" t="s">
        <v>207</v>
      </c>
      <c r="B19" t="s">
        <v>32</v>
      </c>
      <c r="C19" t="s">
        <v>29</v>
      </c>
      <c r="D19" t="s">
        <v>24</v>
      </c>
      <c r="E19" t="s">
        <v>19</v>
      </c>
      <c r="F19" t="s">
        <v>14</v>
      </c>
      <c r="G19" t="s">
        <v>11</v>
      </c>
      <c r="H19" t="s">
        <v>83</v>
      </c>
      <c r="I19" t="s">
        <v>13</v>
      </c>
      <c r="J19" s="2">
        <v>44952</v>
      </c>
      <c r="K19" s="2">
        <v>44990</v>
      </c>
      <c r="L19" s="2" t="str">
        <f t="shared" si="0"/>
        <v>January</v>
      </c>
      <c r="M19">
        <v>38</v>
      </c>
      <c r="N19">
        <v>2</v>
      </c>
      <c r="O19">
        <v>13</v>
      </c>
      <c r="P19" s="4">
        <f>(Table3[[#This Row],[Tasks Completed]]/Table3[[#This Row],[Tasks Total]])</f>
        <v>0.15384615384615385</v>
      </c>
      <c r="Q19">
        <v>264378.58</v>
      </c>
      <c r="R19">
        <v>191258.3</v>
      </c>
      <c r="S19">
        <v>0</v>
      </c>
      <c r="T19">
        <v>6.7</v>
      </c>
      <c r="U19">
        <v>44.2</v>
      </c>
      <c r="V19">
        <v>745.4</v>
      </c>
      <c r="W19">
        <v>7</v>
      </c>
      <c r="X19">
        <v>-0.9</v>
      </c>
      <c r="Y19">
        <v>-0.193</v>
      </c>
      <c r="Z19">
        <v>-4.03</v>
      </c>
    </row>
    <row r="20" spans="1:26" x14ac:dyDescent="0.25">
      <c r="A20" t="s">
        <v>209</v>
      </c>
      <c r="B20" t="s">
        <v>16</v>
      </c>
      <c r="C20" t="s">
        <v>17</v>
      </c>
      <c r="D20" t="s">
        <v>8</v>
      </c>
      <c r="E20" t="s">
        <v>19</v>
      </c>
      <c r="F20" t="s">
        <v>33</v>
      </c>
      <c r="G20" t="s">
        <v>55</v>
      </c>
      <c r="H20" t="s">
        <v>210</v>
      </c>
      <c r="I20" t="s">
        <v>72</v>
      </c>
      <c r="J20" s="2">
        <v>44930</v>
      </c>
      <c r="K20" s="2">
        <v>44966</v>
      </c>
      <c r="L20" s="2" t="str">
        <f t="shared" si="0"/>
        <v>January</v>
      </c>
      <c r="M20">
        <v>36</v>
      </c>
      <c r="N20">
        <v>0</v>
      </c>
      <c r="O20">
        <v>41</v>
      </c>
      <c r="P20" s="4">
        <f>(Table3[[#This Row],[Tasks Completed]]/Table3[[#This Row],[Tasks Total]])</f>
        <v>0</v>
      </c>
      <c r="Q20">
        <v>1173108.47</v>
      </c>
      <c r="R20">
        <v>68258.84</v>
      </c>
      <c r="S20">
        <v>3</v>
      </c>
      <c r="T20">
        <v>22.9</v>
      </c>
      <c r="U20">
        <v>54.6</v>
      </c>
      <c r="V20">
        <v>304.89999999999998</v>
      </c>
      <c r="W20">
        <v>12</v>
      </c>
      <c r="X20">
        <v>-2.4900000000000002</v>
      </c>
      <c r="Y20">
        <v>-0.44600000000000001</v>
      </c>
      <c r="Z20">
        <v>5.43</v>
      </c>
    </row>
    <row r="21" spans="1:26" x14ac:dyDescent="0.25">
      <c r="A21" t="s">
        <v>212</v>
      </c>
      <c r="B21" t="s">
        <v>28</v>
      </c>
      <c r="C21" t="s">
        <v>7</v>
      </c>
      <c r="D21" t="s">
        <v>8</v>
      </c>
      <c r="E21" t="s">
        <v>51</v>
      </c>
      <c r="F21" t="s">
        <v>22</v>
      </c>
      <c r="G21" t="s">
        <v>11</v>
      </c>
      <c r="H21" t="s">
        <v>80</v>
      </c>
      <c r="I21" t="s">
        <v>72</v>
      </c>
      <c r="J21" s="2">
        <v>44944</v>
      </c>
      <c r="K21" s="2">
        <v>44964</v>
      </c>
      <c r="L21" s="2" t="str">
        <f t="shared" si="0"/>
        <v>January</v>
      </c>
      <c r="M21">
        <v>20</v>
      </c>
      <c r="N21">
        <v>5</v>
      </c>
      <c r="O21">
        <v>15</v>
      </c>
      <c r="P21" s="4">
        <f>(Table3[[#This Row],[Tasks Completed]]/Table3[[#This Row],[Tasks Total]])</f>
        <v>0.33333333333333331</v>
      </c>
      <c r="Q21">
        <v>1260087.31</v>
      </c>
      <c r="R21">
        <v>1012934.22</v>
      </c>
      <c r="S21">
        <v>0</v>
      </c>
      <c r="T21">
        <v>56</v>
      </c>
      <c r="U21">
        <v>25.1</v>
      </c>
      <c r="V21">
        <v>842.2</v>
      </c>
      <c r="W21">
        <v>5</v>
      </c>
      <c r="X21">
        <v>1.4</v>
      </c>
      <c r="Y21">
        <v>-4.9000000000000002E-2</v>
      </c>
      <c r="Z21">
        <v>3.09</v>
      </c>
    </row>
    <row r="22" spans="1:26" x14ac:dyDescent="0.25">
      <c r="A22" t="s">
        <v>214</v>
      </c>
      <c r="B22" t="s">
        <v>57</v>
      </c>
      <c r="C22" t="s">
        <v>17</v>
      </c>
      <c r="D22" t="s">
        <v>53</v>
      </c>
      <c r="E22" t="s">
        <v>25</v>
      </c>
      <c r="F22" t="s">
        <v>10</v>
      </c>
      <c r="G22" t="s">
        <v>11</v>
      </c>
      <c r="H22" t="s">
        <v>215</v>
      </c>
      <c r="I22" t="s">
        <v>52</v>
      </c>
      <c r="J22" s="2">
        <v>44936</v>
      </c>
      <c r="K22" s="2">
        <v>44964</v>
      </c>
      <c r="L22" s="2" t="str">
        <f t="shared" si="0"/>
        <v>January</v>
      </c>
      <c r="M22">
        <v>28</v>
      </c>
      <c r="N22">
        <v>4</v>
      </c>
      <c r="O22">
        <v>15</v>
      </c>
      <c r="P22" s="4">
        <f>(Table3[[#This Row],[Tasks Completed]]/Table3[[#This Row],[Tasks Total]])</f>
        <v>0.26666666666666666</v>
      </c>
      <c r="Q22">
        <v>41843.19</v>
      </c>
      <c r="R22">
        <v>1265.69</v>
      </c>
      <c r="S22">
        <v>5</v>
      </c>
      <c r="T22">
        <v>17.100000000000001</v>
      </c>
      <c r="U22">
        <v>0.6</v>
      </c>
      <c r="V22">
        <v>571.4</v>
      </c>
      <c r="W22">
        <v>3</v>
      </c>
      <c r="X22">
        <v>-1.23</v>
      </c>
      <c r="Y22">
        <v>-0.57799999999999996</v>
      </c>
      <c r="Z22">
        <v>-5.91</v>
      </c>
    </row>
    <row r="23" spans="1:26" x14ac:dyDescent="0.25">
      <c r="A23" t="s">
        <v>217</v>
      </c>
      <c r="B23" t="s">
        <v>43</v>
      </c>
      <c r="C23" t="s">
        <v>29</v>
      </c>
      <c r="D23" t="s">
        <v>8</v>
      </c>
      <c r="E23" t="s">
        <v>45</v>
      </c>
      <c r="F23" t="s">
        <v>14</v>
      </c>
      <c r="G23" t="s">
        <v>11</v>
      </c>
      <c r="H23" t="s">
        <v>163</v>
      </c>
      <c r="I23" t="s">
        <v>52</v>
      </c>
      <c r="J23" s="2">
        <v>44940</v>
      </c>
      <c r="K23" s="2">
        <v>44991</v>
      </c>
      <c r="L23" s="2" t="str">
        <f t="shared" si="0"/>
        <v>January</v>
      </c>
      <c r="M23">
        <v>51</v>
      </c>
      <c r="N23">
        <v>14</v>
      </c>
      <c r="O23">
        <v>25</v>
      </c>
      <c r="P23" s="4">
        <f>(Table3[[#This Row],[Tasks Completed]]/Table3[[#This Row],[Tasks Total]])</f>
        <v>0.56000000000000005</v>
      </c>
      <c r="Q23">
        <v>33216.31</v>
      </c>
      <c r="R23">
        <v>7287.17</v>
      </c>
      <c r="S23">
        <v>1</v>
      </c>
      <c r="T23">
        <v>20</v>
      </c>
      <c r="U23">
        <v>5.9</v>
      </c>
      <c r="V23">
        <v>829.9</v>
      </c>
      <c r="W23">
        <v>4</v>
      </c>
      <c r="X23">
        <v>-1.47</v>
      </c>
      <c r="Y23">
        <v>-7.0999999999999994E-2</v>
      </c>
      <c r="Z23">
        <v>6.38</v>
      </c>
    </row>
    <row r="24" spans="1:26" x14ac:dyDescent="0.25">
      <c r="A24" t="s">
        <v>218</v>
      </c>
      <c r="B24" t="s">
        <v>28</v>
      </c>
      <c r="C24" t="s">
        <v>7</v>
      </c>
      <c r="D24" t="s">
        <v>8</v>
      </c>
      <c r="E24" t="s">
        <v>49</v>
      </c>
      <c r="F24" t="s">
        <v>22</v>
      </c>
      <c r="G24" t="s">
        <v>55</v>
      </c>
      <c r="H24" t="s">
        <v>115</v>
      </c>
      <c r="I24" t="s">
        <v>13</v>
      </c>
      <c r="J24" s="2">
        <v>44938</v>
      </c>
      <c r="K24" s="2">
        <v>44946</v>
      </c>
      <c r="L24" s="2" t="str">
        <f t="shared" si="0"/>
        <v>January</v>
      </c>
      <c r="M24">
        <v>8</v>
      </c>
      <c r="N24">
        <v>0</v>
      </c>
      <c r="O24">
        <v>10</v>
      </c>
      <c r="P24" s="4">
        <f>(Table3[[#This Row],[Tasks Completed]]/Table3[[#This Row],[Tasks Total]])</f>
        <v>0</v>
      </c>
      <c r="Q24">
        <v>206538.23</v>
      </c>
      <c r="R24">
        <v>16777.490000000002</v>
      </c>
      <c r="S24">
        <v>0</v>
      </c>
      <c r="T24">
        <v>48.5</v>
      </c>
      <c r="U24">
        <v>18.2</v>
      </c>
      <c r="V24">
        <v>385.5</v>
      </c>
      <c r="W24">
        <v>7</v>
      </c>
      <c r="X24">
        <v>2.58</v>
      </c>
      <c r="Y24">
        <v>9.4E-2</v>
      </c>
      <c r="Z24">
        <v>2.95</v>
      </c>
    </row>
    <row r="25" spans="1:26" x14ac:dyDescent="0.25">
      <c r="A25" t="s">
        <v>219</v>
      </c>
      <c r="B25" t="s">
        <v>6</v>
      </c>
      <c r="C25" t="s">
        <v>36</v>
      </c>
      <c r="D25" t="s">
        <v>63</v>
      </c>
      <c r="E25" t="s">
        <v>79</v>
      </c>
      <c r="F25" t="s">
        <v>33</v>
      </c>
      <c r="G25" t="s">
        <v>55</v>
      </c>
      <c r="H25" t="s">
        <v>37</v>
      </c>
      <c r="I25" t="s">
        <v>21</v>
      </c>
      <c r="J25" s="2">
        <v>44943</v>
      </c>
      <c r="K25" s="2">
        <v>44952</v>
      </c>
      <c r="L25" s="2" t="str">
        <f t="shared" si="0"/>
        <v>January</v>
      </c>
      <c r="M25">
        <v>9</v>
      </c>
      <c r="N25">
        <v>0</v>
      </c>
      <c r="O25">
        <v>55</v>
      </c>
      <c r="P25" s="4">
        <f>(Table3[[#This Row],[Tasks Completed]]/Table3[[#This Row],[Tasks Total]])</f>
        <v>0</v>
      </c>
      <c r="Q25">
        <v>176300.97</v>
      </c>
      <c r="R25">
        <v>95703.32</v>
      </c>
      <c r="S25">
        <v>3</v>
      </c>
      <c r="T25">
        <v>15.4</v>
      </c>
      <c r="U25">
        <v>30.7</v>
      </c>
      <c r="V25">
        <v>257.60000000000002</v>
      </c>
      <c r="W25">
        <v>16</v>
      </c>
      <c r="X25">
        <v>-0.11</v>
      </c>
      <c r="Y25">
        <v>-0.17399999999999999</v>
      </c>
      <c r="Z25">
        <v>-4.6500000000000004</v>
      </c>
    </row>
    <row r="26" spans="1:26" x14ac:dyDescent="0.25">
      <c r="A26" t="s">
        <v>222</v>
      </c>
      <c r="B26" t="s">
        <v>32</v>
      </c>
      <c r="C26" t="s">
        <v>29</v>
      </c>
      <c r="D26" t="s">
        <v>63</v>
      </c>
      <c r="E26" t="s">
        <v>25</v>
      </c>
      <c r="F26" t="s">
        <v>22</v>
      </c>
      <c r="G26" t="s">
        <v>11</v>
      </c>
      <c r="H26" t="s">
        <v>95</v>
      </c>
      <c r="I26" t="s">
        <v>13</v>
      </c>
      <c r="J26" s="2">
        <v>44947</v>
      </c>
      <c r="K26" s="2">
        <v>44961</v>
      </c>
      <c r="L26" s="2" t="str">
        <f t="shared" si="0"/>
        <v>January</v>
      </c>
      <c r="M26">
        <v>14</v>
      </c>
      <c r="N26">
        <v>2</v>
      </c>
      <c r="O26">
        <v>11</v>
      </c>
      <c r="P26" s="4">
        <f>(Table3[[#This Row],[Tasks Completed]]/Table3[[#This Row],[Tasks Total]])</f>
        <v>0.18181818181818182</v>
      </c>
      <c r="Q26">
        <v>128440.29</v>
      </c>
      <c r="R26">
        <v>168635.73</v>
      </c>
      <c r="S26">
        <v>6</v>
      </c>
      <c r="T26">
        <v>5.3</v>
      </c>
      <c r="U26">
        <v>24.3</v>
      </c>
      <c r="V26">
        <v>336.3</v>
      </c>
      <c r="W26">
        <v>18</v>
      </c>
      <c r="X26">
        <v>-1.01</v>
      </c>
      <c r="Y26">
        <v>0.29499999999999998</v>
      </c>
      <c r="Z26">
        <v>3.06</v>
      </c>
    </row>
    <row r="27" spans="1:26" x14ac:dyDescent="0.25">
      <c r="A27" t="s">
        <v>223</v>
      </c>
      <c r="B27" t="s">
        <v>28</v>
      </c>
      <c r="C27" t="s">
        <v>29</v>
      </c>
      <c r="D27" t="s">
        <v>53</v>
      </c>
      <c r="E27" t="s">
        <v>9</v>
      </c>
      <c r="F27" t="s">
        <v>10</v>
      </c>
      <c r="G27" t="s">
        <v>11</v>
      </c>
      <c r="H27" t="s">
        <v>132</v>
      </c>
      <c r="I27" t="s">
        <v>21</v>
      </c>
      <c r="J27" s="2">
        <v>44943</v>
      </c>
      <c r="K27" s="2">
        <v>44993</v>
      </c>
      <c r="L27" s="2" t="str">
        <f t="shared" si="0"/>
        <v>January</v>
      </c>
      <c r="M27">
        <v>50</v>
      </c>
      <c r="N27">
        <v>23</v>
      </c>
      <c r="O27">
        <v>58</v>
      </c>
      <c r="P27" s="4">
        <f>(Table3[[#This Row],[Tasks Completed]]/Table3[[#This Row],[Tasks Total]])</f>
        <v>0.39655172413793105</v>
      </c>
      <c r="Q27">
        <v>391274.35</v>
      </c>
      <c r="R27">
        <v>272482.65000000002</v>
      </c>
      <c r="S27">
        <v>2</v>
      </c>
      <c r="T27">
        <v>3.5</v>
      </c>
      <c r="U27">
        <v>22.1</v>
      </c>
      <c r="V27">
        <v>1064.8</v>
      </c>
      <c r="W27">
        <v>7</v>
      </c>
      <c r="X27">
        <v>-0.59</v>
      </c>
      <c r="Y27">
        <v>-0.10100000000000001</v>
      </c>
      <c r="Z27">
        <v>2.75</v>
      </c>
    </row>
    <row r="28" spans="1:26" x14ac:dyDescent="0.25">
      <c r="A28" t="s">
        <v>225</v>
      </c>
      <c r="B28" t="s">
        <v>16</v>
      </c>
      <c r="C28" t="s">
        <v>7</v>
      </c>
      <c r="D28" t="s">
        <v>24</v>
      </c>
      <c r="E28" t="s">
        <v>25</v>
      </c>
      <c r="F28" t="s">
        <v>22</v>
      </c>
      <c r="G28" t="s">
        <v>40</v>
      </c>
      <c r="H28" t="s">
        <v>226</v>
      </c>
      <c r="I28" t="s">
        <v>13</v>
      </c>
      <c r="J28" s="2">
        <v>44948</v>
      </c>
      <c r="K28" s="2">
        <v>44958</v>
      </c>
      <c r="L28" s="2" t="str">
        <f t="shared" si="0"/>
        <v>January</v>
      </c>
      <c r="M28">
        <v>10</v>
      </c>
      <c r="N28">
        <v>70</v>
      </c>
      <c r="O28">
        <v>70</v>
      </c>
      <c r="P28" s="4">
        <f>(Table3[[#This Row],[Tasks Completed]]/Table3[[#This Row],[Tasks Total]])</f>
        <v>1</v>
      </c>
      <c r="Q28">
        <v>134886.49</v>
      </c>
      <c r="R28">
        <v>119965.65</v>
      </c>
      <c r="S28">
        <v>0</v>
      </c>
      <c r="T28">
        <v>34.4</v>
      </c>
      <c r="U28">
        <v>5.5</v>
      </c>
      <c r="V28">
        <v>1947.8</v>
      </c>
      <c r="W28">
        <v>23</v>
      </c>
      <c r="X28">
        <v>-1.65</v>
      </c>
      <c r="Y28">
        <v>0.192</v>
      </c>
      <c r="Z28">
        <v>2.83</v>
      </c>
    </row>
    <row r="29" spans="1:26" x14ac:dyDescent="0.25">
      <c r="A29" t="s">
        <v>231</v>
      </c>
      <c r="B29" t="s">
        <v>46</v>
      </c>
      <c r="C29" t="s">
        <v>29</v>
      </c>
      <c r="D29" t="s">
        <v>53</v>
      </c>
      <c r="E29" t="s">
        <v>45</v>
      </c>
      <c r="F29" t="s">
        <v>33</v>
      </c>
      <c r="G29" t="s">
        <v>11</v>
      </c>
      <c r="H29" t="s">
        <v>113</v>
      </c>
      <c r="I29" t="s">
        <v>13</v>
      </c>
      <c r="J29" s="2">
        <v>44954</v>
      </c>
      <c r="K29" s="2">
        <v>44985</v>
      </c>
      <c r="L29" s="2" t="str">
        <f t="shared" si="0"/>
        <v>January</v>
      </c>
      <c r="M29">
        <v>31</v>
      </c>
      <c r="N29">
        <v>24</v>
      </c>
      <c r="O29">
        <v>64</v>
      </c>
      <c r="P29" s="4">
        <f>(Table3[[#This Row],[Tasks Completed]]/Table3[[#This Row],[Tasks Total]])</f>
        <v>0.375</v>
      </c>
      <c r="Q29">
        <v>27494.7</v>
      </c>
      <c r="R29">
        <v>24198.02</v>
      </c>
      <c r="S29">
        <v>6</v>
      </c>
      <c r="T29">
        <v>38.200000000000003</v>
      </c>
      <c r="U29">
        <v>2.8</v>
      </c>
      <c r="V29">
        <v>1714.1</v>
      </c>
      <c r="W29">
        <v>7</v>
      </c>
      <c r="X29">
        <v>0.2</v>
      </c>
      <c r="Y29">
        <v>0.26600000000000001</v>
      </c>
      <c r="Z29">
        <v>3</v>
      </c>
    </row>
    <row r="30" spans="1:26" x14ac:dyDescent="0.25">
      <c r="A30" t="s">
        <v>232</v>
      </c>
      <c r="B30" t="s">
        <v>57</v>
      </c>
      <c r="C30" t="s">
        <v>36</v>
      </c>
      <c r="D30" t="s">
        <v>24</v>
      </c>
      <c r="E30" t="s">
        <v>51</v>
      </c>
      <c r="F30" t="s">
        <v>10</v>
      </c>
      <c r="G30" t="s">
        <v>11</v>
      </c>
      <c r="H30" t="s">
        <v>135</v>
      </c>
      <c r="I30" t="s">
        <v>38</v>
      </c>
      <c r="J30" s="2">
        <v>44936</v>
      </c>
      <c r="K30" s="2">
        <v>44952</v>
      </c>
      <c r="L30" s="2" t="str">
        <f t="shared" si="0"/>
        <v>January</v>
      </c>
      <c r="M30">
        <v>16</v>
      </c>
      <c r="N30">
        <v>12</v>
      </c>
      <c r="O30">
        <v>34</v>
      </c>
      <c r="P30" s="4">
        <f>(Table3[[#This Row],[Tasks Completed]]/Table3[[#This Row],[Tasks Total]])</f>
        <v>0.35294117647058826</v>
      </c>
      <c r="Q30">
        <v>82324.899999999994</v>
      </c>
      <c r="R30">
        <v>1266.52</v>
      </c>
      <c r="S30">
        <v>2</v>
      </c>
      <c r="T30">
        <v>8.9</v>
      </c>
      <c r="U30">
        <v>12.5</v>
      </c>
      <c r="V30">
        <v>537.6</v>
      </c>
      <c r="W30">
        <v>4</v>
      </c>
      <c r="X30">
        <v>-1.06</v>
      </c>
      <c r="Y30">
        <v>0.26100000000000001</v>
      </c>
      <c r="Z30">
        <v>2.57</v>
      </c>
    </row>
    <row r="31" spans="1:26" x14ac:dyDescent="0.25">
      <c r="A31" t="s">
        <v>235</v>
      </c>
      <c r="B31" t="s">
        <v>28</v>
      </c>
      <c r="C31" t="s">
        <v>7</v>
      </c>
      <c r="D31" t="s">
        <v>8</v>
      </c>
      <c r="E31" t="s">
        <v>25</v>
      </c>
      <c r="F31" t="s">
        <v>22</v>
      </c>
      <c r="G31" t="s">
        <v>11</v>
      </c>
      <c r="H31" t="s">
        <v>236</v>
      </c>
      <c r="I31" t="s">
        <v>38</v>
      </c>
      <c r="J31" s="2">
        <v>44935</v>
      </c>
      <c r="K31" s="2">
        <v>44974</v>
      </c>
      <c r="L31" s="2" t="str">
        <f t="shared" si="0"/>
        <v>January</v>
      </c>
      <c r="M31">
        <v>39</v>
      </c>
      <c r="N31">
        <v>3</v>
      </c>
      <c r="O31">
        <v>10</v>
      </c>
      <c r="P31" s="4">
        <f>(Table3[[#This Row],[Tasks Completed]]/Table3[[#This Row],[Tasks Total]])</f>
        <v>0.3</v>
      </c>
      <c r="Q31">
        <v>60343.06</v>
      </c>
      <c r="R31">
        <v>17290.68</v>
      </c>
      <c r="S31">
        <v>0</v>
      </c>
      <c r="T31">
        <v>71.7</v>
      </c>
      <c r="U31">
        <v>44.4</v>
      </c>
      <c r="V31">
        <v>913.8</v>
      </c>
      <c r="W31">
        <v>4</v>
      </c>
      <c r="X31">
        <v>-0.12</v>
      </c>
      <c r="Y31">
        <v>6.5000000000000002E-2</v>
      </c>
      <c r="Z31">
        <v>-3.13</v>
      </c>
    </row>
    <row r="32" spans="1:26" x14ac:dyDescent="0.25">
      <c r="A32" t="s">
        <v>237</v>
      </c>
      <c r="B32" t="s">
        <v>57</v>
      </c>
      <c r="C32" t="s">
        <v>36</v>
      </c>
      <c r="D32" t="s">
        <v>53</v>
      </c>
      <c r="E32" t="s">
        <v>49</v>
      </c>
      <c r="F32" t="s">
        <v>14</v>
      </c>
      <c r="G32" t="s">
        <v>40</v>
      </c>
      <c r="H32" t="s">
        <v>163</v>
      </c>
      <c r="I32" t="s">
        <v>38</v>
      </c>
      <c r="J32" s="2">
        <v>44948</v>
      </c>
      <c r="K32" s="2">
        <v>44964</v>
      </c>
      <c r="L32" s="2" t="str">
        <f t="shared" si="0"/>
        <v>January</v>
      </c>
      <c r="M32">
        <v>16</v>
      </c>
      <c r="N32">
        <v>33</v>
      </c>
      <c r="O32">
        <v>33</v>
      </c>
      <c r="P32" s="4">
        <f>(Table3[[#This Row],[Tasks Completed]]/Table3[[#This Row],[Tasks Total]])</f>
        <v>1</v>
      </c>
      <c r="Q32">
        <v>377835.02</v>
      </c>
      <c r="R32">
        <v>85647.76</v>
      </c>
      <c r="S32">
        <v>7</v>
      </c>
      <c r="T32">
        <v>2.7</v>
      </c>
      <c r="U32">
        <v>12.6</v>
      </c>
      <c r="V32">
        <v>388.7</v>
      </c>
      <c r="W32">
        <v>6</v>
      </c>
      <c r="X32">
        <v>-1.2</v>
      </c>
      <c r="Y32">
        <v>-9.7000000000000003E-2</v>
      </c>
      <c r="Z32">
        <v>5.56</v>
      </c>
    </row>
    <row r="33" spans="1:26" x14ac:dyDescent="0.25">
      <c r="A33" t="s">
        <v>238</v>
      </c>
      <c r="B33" t="s">
        <v>43</v>
      </c>
      <c r="C33" t="s">
        <v>17</v>
      </c>
      <c r="D33" t="s">
        <v>24</v>
      </c>
      <c r="E33" t="s">
        <v>25</v>
      </c>
      <c r="F33" t="s">
        <v>22</v>
      </c>
      <c r="G33" t="s">
        <v>55</v>
      </c>
      <c r="H33" t="s">
        <v>239</v>
      </c>
      <c r="I33" t="s">
        <v>52</v>
      </c>
      <c r="J33" s="2">
        <v>44956</v>
      </c>
      <c r="K33" s="2">
        <v>45008</v>
      </c>
      <c r="L33" s="2" t="str">
        <f t="shared" si="0"/>
        <v>January</v>
      </c>
      <c r="M33">
        <v>52</v>
      </c>
      <c r="N33">
        <v>0</v>
      </c>
      <c r="O33">
        <v>49</v>
      </c>
      <c r="P33" s="4">
        <f>(Table3[[#This Row],[Tasks Completed]]/Table3[[#This Row],[Tasks Total]])</f>
        <v>0</v>
      </c>
      <c r="Q33">
        <v>828997.13</v>
      </c>
      <c r="R33">
        <v>1074051.26</v>
      </c>
      <c r="S33">
        <v>1</v>
      </c>
      <c r="T33">
        <v>17.399999999999999</v>
      </c>
      <c r="U33">
        <v>26.4</v>
      </c>
      <c r="V33">
        <v>1233.7</v>
      </c>
      <c r="W33">
        <v>7</v>
      </c>
      <c r="X33">
        <v>3.4</v>
      </c>
      <c r="Y33">
        <v>-0.28399999999999997</v>
      </c>
      <c r="Z33">
        <v>4.54</v>
      </c>
    </row>
    <row r="34" spans="1:26" x14ac:dyDescent="0.25">
      <c r="A34" t="s">
        <v>242</v>
      </c>
      <c r="B34" t="s">
        <v>16</v>
      </c>
      <c r="C34" t="s">
        <v>29</v>
      </c>
      <c r="D34" t="s">
        <v>53</v>
      </c>
      <c r="E34" t="s">
        <v>59</v>
      </c>
      <c r="F34" t="s">
        <v>10</v>
      </c>
      <c r="G34" t="s">
        <v>11</v>
      </c>
      <c r="H34" t="s">
        <v>67</v>
      </c>
      <c r="I34" t="s">
        <v>13</v>
      </c>
      <c r="J34" s="2">
        <v>44934</v>
      </c>
      <c r="K34" s="2">
        <v>45062</v>
      </c>
      <c r="L34" s="2" t="str">
        <f t="shared" ref="L34:L65" si="1">TEXT(J34, "mmmm")</f>
        <v>January</v>
      </c>
      <c r="M34">
        <v>128</v>
      </c>
      <c r="N34">
        <v>1</v>
      </c>
      <c r="O34">
        <v>17</v>
      </c>
      <c r="P34" s="4">
        <f>(Table3[[#This Row],[Tasks Completed]]/Table3[[#This Row],[Tasks Total]])</f>
        <v>5.8823529411764705E-2</v>
      </c>
      <c r="Q34">
        <v>606726.15</v>
      </c>
      <c r="R34">
        <v>448765.11</v>
      </c>
      <c r="S34">
        <v>2</v>
      </c>
      <c r="T34">
        <v>13</v>
      </c>
      <c r="U34">
        <v>7.1</v>
      </c>
      <c r="V34">
        <v>2059.9</v>
      </c>
      <c r="W34">
        <v>4</v>
      </c>
      <c r="X34">
        <v>-0.28999999999999998</v>
      </c>
      <c r="Y34">
        <v>4.7E-2</v>
      </c>
      <c r="Z34">
        <v>-0.47</v>
      </c>
    </row>
    <row r="35" spans="1:26" x14ac:dyDescent="0.25">
      <c r="A35" t="s">
        <v>246</v>
      </c>
      <c r="B35" t="s">
        <v>16</v>
      </c>
      <c r="C35" t="s">
        <v>29</v>
      </c>
      <c r="D35" t="s">
        <v>112</v>
      </c>
      <c r="E35" t="s">
        <v>59</v>
      </c>
      <c r="F35" t="s">
        <v>22</v>
      </c>
      <c r="G35" t="s">
        <v>11</v>
      </c>
      <c r="H35" t="s">
        <v>74</v>
      </c>
      <c r="I35" t="s">
        <v>38</v>
      </c>
      <c r="J35" s="2">
        <v>44939</v>
      </c>
      <c r="K35" s="2">
        <v>44975</v>
      </c>
      <c r="L35" s="2" t="str">
        <f t="shared" si="1"/>
        <v>January</v>
      </c>
      <c r="M35">
        <v>36</v>
      </c>
      <c r="N35">
        <v>12</v>
      </c>
      <c r="O35">
        <v>26</v>
      </c>
      <c r="P35" s="4">
        <f>(Table3[[#This Row],[Tasks Completed]]/Table3[[#This Row],[Tasks Total]])</f>
        <v>0.46153846153846156</v>
      </c>
      <c r="Q35">
        <v>40541.15</v>
      </c>
      <c r="R35">
        <v>26673.4</v>
      </c>
      <c r="S35">
        <v>2</v>
      </c>
      <c r="T35">
        <v>11.6</v>
      </c>
      <c r="U35">
        <v>0.2</v>
      </c>
      <c r="V35">
        <v>1386.1</v>
      </c>
      <c r="W35">
        <v>17</v>
      </c>
      <c r="X35">
        <v>-3.1</v>
      </c>
      <c r="Y35">
        <v>-7.2999999999999995E-2</v>
      </c>
      <c r="Z35">
        <v>6.83</v>
      </c>
    </row>
    <row r="36" spans="1:26" x14ac:dyDescent="0.25">
      <c r="A36" t="s">
        <v>247</v>
      </c>
      <c r="B36" t="s">
        <v>32</v>
      </c>
      <c r="C36" t="s">
        <v>29</v>
      </c>
      <c r="D36" t="s">
        <v>47</v>
      </c>
      <c r="E36" t="s">
        <v>19</v>
      </c>
      <c r="F36" t="s">
        <v>14</v>
      </c>
      <c r="G36" t="s">
        <v>11</v>
      </c>
      <c r="H36" t="s">
        <v>161</v>
      </c>
      <c r="I36" t="s">
        <v>38</v>
      </c>
      <c r="J36" s="2">
        <v>44952</v>
      </c>
      <c r="K36" s="2">
        <v>44972</v>
      </c>
      <c r="L36" s="2" t="str">
        <f t="shared" si="1"/>
        <v>January</v>
      </c>
      <c r="M36">
        <v>20</v>
      </c>
      <c r="N36">
        <v>9</v>
      </c>
      <c r="O36">
        <v>26</v>
      </c>
      <c r="P36" s="4">
        <f>(Table3[[#This Row],[Tasks Completed]]/Table3[[#This Row],[Tasks Total]])</f>
        <v>0.34615384615384615</v>
      </c>
      <c r="Q36">
        <v>37338.15</v>
      </c>
      <c r="R36">
        <v>25200.05</v>
      </c>
      <c r="S36">
        <v>0</v>
      </c>
      <c r="T36">
        <v>34.700000000000003</v>
      </c>
      <c r="U36">
        <v>19.600000000000001</v>
      </c>
      <c r="V36">
        <v>1604.5</v>
      </c>
      <c r="W36">
        <v>12</v>
      </c>
      <c r="X36">
        <v>1.75</v>
      </c>
      <c r="Y36">
        <v>5.8000000000000003E-2</v>
      </c>
      <c r="Z36">
        <v>1.91</v>
      </c>
    </row>
    <row r="37" spans="1:26" x14ac:dyDescent="0.25">
      <c r="A37" t="s">
        <v>250</v>
      </c>
      <c r="B37" t="s">
        <v>32</v>
      </c>
      <c r="C37" t="s">
        <v>29</v>
      </c>
      <c r="D37" t="s">
        <v>75</v>
      </c>
      <c r="E37" t="s">
        <v>49</v>
      </c>
      <c r="F37" t="s">
        <v>10</v>
      </c>
      <c r="G37" t="s">
        <v>11</v>
      </c>
      <c r="H37" t="s">
        <v>117</v>
      </c>
      <c r="I37" t="s">
        <v>38</v>
      </c>
      <c r="J37" s="2">
        <v>44945</v>
      </c>
      <c r="K37" s="2">
        <v>44982</v>
      </c>
      <c r="L37" s="2" t="str">
        <f t="shared" si="1"/>
        <v>January</v>
      </c>
      <c r="M37">
        <v>37</v>
      </c>
      <c r="N37">
        <v>7</v>
      </c>
      <c r="O37">
        <v>21</v>
      </c>
      <c r="P37" s="4">
        <f>(Table3[[#This Row],[Tasks Completed]]/Table3[[#This Row],[Tasks Total]])</f>
        <v>0.33333333333333331</v>
      </c>
      <c r="Q37">
        <v>20000</v>
      </c>
      <c r="R37">
        <v>827.19</v>
      </c>
      <c r="S37">
        <v>2</v>
      </c>
      <c r="T37">
        <v>10.4</v>
      </c>
      <c r="U37">
        <v>38.200000000000003</v>
      </c>
      <c r="V37">
        <v>359.5</v>
      </c>
      <c r="W37">
        <v>8</v>
      </c>
      <c r="X37">
        <v>0.73</v>
      </c>
      <c r="Y37">
        <v>-3.4000000000000002E-2</v>
      </c>
      <c r="Z37">
        <v>9.86</v>
      </c>
    </row>
    <row r="38" spans="1:26" x14ac:dyDescent="0.25">
      <c r="A38" t="s">
        <v>253</v>
      </c>
      <c r="B38" t="s">
        <v>46</v>
      </c>
      <c r="C38" t="s">
        <v>17</v>
      </c>
      <c r="D38" t="s">
        <v>69</v>
      </c>
      <c r="E38" t="s">
        <v>51</v>
      </c>
      <c r="F38" t="s">
        <v>33</v>
      </c>
      <c r="G38" t="s">
        <v>11</v>
      </c>
      <c r="H38" t="s">
        <v>239</v>
      </c>
      <c r="I38" t="s">
        <v>21</v>
      </c>
      <c r="J38" s="2">
        <v>44935</v>
      </c>
      <c r="K38" s="2">
        <v>44945</v>
      </c>
      <c r="L38" s="2" t="str">
        <f t="shared" si="1"/>
        <v>January</v>
      </c>
      <c r="M38">
        <v>10</v>
      </c>
      <c r="N38">
        <v>7</v>
      </c>
      <c r="O38">
        <v>12</v>
      </c>
      <c r="P38" s="4">
        <f>(Table3[[#This Row],[Tasks Completed]]/Table3[[#This Row],[Tasks Total]])</f>
        <v>0.58333333333333337</v>
      </c>
      <c r="Q38">
        <v>145071.51999999999</v>
      </c>
      <c r="R38">
        <v>103332.11</v>
      </c>
      <c r="S38">
        <v>3</v>
      </c>
      <c r="T38">
        <v>2.2999999999999998</v>
      </c>
      <c r="U38">
        <v>22.2</v>
      </c>
      <c r="V38">
        <v>507.9</v>
      </c>
      <c r="W38">
        <v>6</v>
      </c>
      <c r="X38">
        <v>1</v>
      </c>
      <c r="Y38">
        <v>5.2999999999999999E-2</v>
      </c>
      <c r="Z38">
        <v>9.19</v>
      </c>
    </row>
    <row r="39" spans="1:26" x14ac:dyDescent="0.25">
      <c r="A39" t="s">
        <v>257</v>
      </c>
      <c r="B39" t="s">
        <v>16</v>
      </c>
      <c r="C39" t="s">
        <v>61</v>
      </c>
      <c r="D39" t="s">
        <v>63</v>
      </c>
      <c r="E39" t="s">
        <v>79</v>
      </c>
      <c r="F39" t="s">
        <v>22</v>
      </c>
      <c r="G39" t="s">
        <v>11</v>
      </c>
      <c r="H39" t="s">
        <v>121</v>
      </c>
      <c r="I39" t="s">
        <v>13</v>
      </c>
      <c r="J39" s="2">
        <v>44935</v>
      </c>
      <c r="K39" s="2">
        <v>44966</v>
      </c>
      <c r="L39" s="2" t="str">
        <f t="shared" si="1"/>
        <v>January</v>
      </c>
      <c r="M39">
        <v>31</v>
      </c>
      <c r="N39">
        <v>5</v>
      </c>
      <c r="O39">
        <v>13</v>
      </c>
      <c r="P39" s="4">
        <f>(Table3[[#This Row],[Tasks Completed]]/Table3[[#This Row],[Tasks Total]])</f>
        <v>0.38461538461538464</v>
      </c>
      <c r="Q39">
        <v>130905.8</v>
      </c>
      <c r="R39">
        <v>40456.239999999998</v>
      </c>
      <c r="S39">
        <v>0</v>
      </c>
      <c r="T39">
        <v>4.7</v>
      </c>
      <c r="U39">
        <v>16.5</v>
      </c>
      <c r="V39">
        <v>475.8</v>
      </c>
      <c r="W39">
        <v>21</v>
      </c>
      <c r="X39">
        <v>-2.62</v>
      </c>
      <c r="Y39">
        <v>-0.155</v>
      </c>
      <c r="Z39">
        <v>-1.7</v>
      </c>
    </row>
    <row r="40" spans="1:26" x14ac:dyDescent="0.25">
      <c r="A40" t="s">
        <v>259</v>
      </c>
      <c r="B40" t="s">
        <v>57</v>
      </c>
      <c r="C40" t="s">
        <v>29</v>
      </c>
      <c r="D40" t="s">
        <v>24</v>
      </c>
      <c r="E40" t="s">
        <v>25</v>
      </c>
      <c r="F40" t="s">
        <v>22</v>
      </c>
      <c r="G40" t="s">
        <v>11</v>
      </c>
      <c r="H40" t="s">
        <v>93</v>
      </c>
      <c r="I40" t="s">
        <v>38</v>
      </c>
      <c r="J40" s="2">
        <v>44943</v>
      </c>
      <c r="K40" s="2">
        <v>44974</v>
      </c>
      <c r="L40" s="2" t="str">
        <f t="shared" si="1"/>
        <v>January</v>
      </c>
      <c r="M40">
        <v>31</v>
      </c>
      <c r="N40">
        <v>6</v>
      </c>
      <c r="O40">
        <v>37</v>
      </c>
      <c r="P40" s="4">
        <f>(Table3[[#This Row],[Tasks Completed]]/Table3[[#This Row],[Tasks Total]])</f>
        <v>0.16216216216216217</v>
      </c>
      <c r="Q40">
        <v>703357.87</v>
      </c>
      <c r="R40">
        <v>389418.36</v>
      </c>
      <c r="S40">
        <v>1</v>
      </c>
      <c r="T40">
        <v>12.9</v>
      </c>
      <c r="U40">
        <v>1.2</v>
      </c>
      <c r="V40">
        <v>2170.1999999999998</v>
      </c>
      <c r="W40">
        <v>32</v>
      </c>
      <c r="X40">
        <v>0.04</v>
      </c>
      <c r="Y40">
        <v>8.4000000000000005E-2</v>
      </c>
      <c r="Z40">
        <v>0.69</v>
      </c>
    </row>
    <row r="41" spans="1:26" x14ac:dyDescent="0.25">
      <c r="A41" t="s">
        <v>263</v>
      </c>
      <c r="B41" t="s">
        <v>16</v>
      </c>
      <c r="C41" t="s">
        <v>36</v>
      </c>
      <c r="D41" t="s">
        <v>8</v>
      </c>
      <c r="E41" t="s">
        <v>51</v>
      </c>
      <c r="F41" t="s">
        <v>22</v>
      </c>
      <c r="G41" t="s">
        <v>11</v>
      </c>
      <c r="H41" t="s">
        <v>48</v>
      </c>
      <c r="I41" t="s">
        <v>38</v>
      </c>
      <c r="J41" s="2">
        <v>44955</v>
      </c>
      <c r="K41" s="2">
        <v>44964</v>
      </c>
      <c r="L41" s="2" t="str">
        <f t="shared" si="1"/>
        <v>January</v>
      </c>
      <c r="M41">
        <v>9</v>
      </c>
      <c r="N41">
        <v>10</v>
      </c>
      <c r="O41">
        <v>67</v>
      </c>
      <c r="P41" s="4">
        <f>(Table3[[#This Row],[Tasks Completed]]/Table3[[#This Row],[Tasks Total]])</f>
        <v>0.14925373134328357</v>
      </c>
      <c r="Q41">
        <v>124805.89</v>
      </c>
      <c r="R41">
        <v>76461.850000000006</v>
      </c>
      <c r="S41">
        <v>8</v>
      </c>
      <c r="T41">
        <v>21.4</v>
      </c>
      <c r="U41">
        <v>72.2</v>
      </c>
      <c r="V41">
        <v>1405.9</v>
      </c>
      <c r="W41">
        <v>3</v>
      </c>
      <c r="X41">
        <v>-0.49</v>
      </c>
      <c r="Y41">
        <v>-0.14399999999999999</v>
      </c>
      <c r="Z41">
        <v>5.67</v>
      </c>
    </row>
    <row r="42" spans="1:26" x14ac:dyDescent="0.25">
      <c r="A42" t="s">
        <v>264</v>
      </c>
      <c r="B42" t="s">
        <v>16</v>
      </c>
      <c r="C42" t="s">
        <v>29</v>
      </c>
      <c r="D42" t="s">
        <v>53</v>
      </c>
      <c r="E42" t="s">
        <v>59</v>
      </c>
      <c r="F42" t="s">
        <v>22</v>
      </c>
      <c r="G42" t="s">
        <v>11</v>
      </c>
      <c r="H42" t="s">
        <v>265</v>
      </c>
      <c r="I42" t="s">
        <v>21</v>
      </c>
      <c r="J42" s="2">
        <v>44955</v>
      </c>
      <c r="K42" s="2">
        <v>44963</v>
      </c>
      <c r="L42" s="2" t="str">
        <f t="shared" si="1"/>
        <v>January</v>
      </c>
      <c r="M42">
        <v>8</v>
      </c>
      <c r="N42">
        <v>37</v>
      </c>
      <c r="O42">
        <v>64</v>
      </c>
      <c r="P42" s="4">
        <f>(Table3[[#This Row],[Tasks Completed]]/Table3[[#This Row],[Tasks Total]])</f>
        <v>0.578125</v>
      </c>
      <c r="Q42">
        <v>156878.60999999999</v>
      </c>
      <c r="R42">
        <v>14543.09</v>
      </c>
      <c r="S42">
        <v>0</v>
      </c>
      <c r="T42">
        <v>34.5</v>
      </c>
      <c r="U42">
        <v>64</v>
      </c>
      <c r="V42">
        <v>608.79999999999995</v>
      </c>
      <c r="W42">
        <v>25</v>
      </c>
      <c r="X42">
        <v>-0.85</v>
      </c>
      <c r="Y42">
        <v>-0.38</v>
      </c>
      <c r="Z42">
        <v>4.95</v>
      </c>
    </row>
    <row r="43" spans="1:26" x14ac:dyDescent="0.25">
      <c r="A43" t="s">
        <v>266</v>
      </c>
      <c r="B43" t="s">
        <v>6</v>
      </c>
      <c r="C43" t="s">
        <v>36</v>
      </c>
      <c r="D43" t="s">
        <v>69</v>
      </c>
      <c r="E43" t="s">
        <v>51</v>
      </c>
      <c r="F43" t="s">
        <v>10</v>
      </c>
      <c r="G43" t="s">
        <v>11</v>
      </c>
      <c r="H43" t="s">
        <v>175</v>
      </c>
      <c r="I43" t="s">
        <v>13</v>
      </c>
      <c r="J43" s="2">
        <v>44948</v>
      </c>
      <c r="K43" s="2">
        <v>44955</v>
      </c>
      <c r="L43" s="2" t="str">
        <f t="shared" si="1"/>
        <v>January</v>
      </c>
      <c r="M43">
        <v>7</v>
      </c>
      <c r="N43">
        <v>19</v>
      </c>
      <c r="O43">
        <v>47</v>
      </c>
      <c r="P43" s="4">
        <f>(Table3[[#This Row],[Tasks Completed]]/Table3[[#This Row],[Tasks Total]])</f>
        <v>0.40425531914893614</v>
      </c>
      <c r="Q43">
        <v>518308.76</v>
      </c>
      <c r="R43">
        <v>86389.41</v>
      </c>
      <c r="S43">
        <v>0</v>
      </c>
      <c r="T43">
        <v>51.3</v>
      </c>
      <c r="U43">
        <v>60.4</v>
      </c>
      <c r="V43">
        <v>1157.9000000000001</v>
      </c>
      <c r="W43">
        <v>3</v>
      </c>
      <c r="X43">
        <v>1.84</v>
      </c>
      <c r="Y43">
        <v>-0.04</v>
      </c>
      <c r="Z43">
        <v>12.26</v>
      </c>
    </row>
    <row r="44" spans="1:26" x14ac:dyDescent="0.25">
      <c r="A44" t="s">
        <v>268</v>
      </c>
      <c r="B44" t="s">
        <v>16</v>
      </c>
      <c r="C44" t="s">
        <v>29</v>
      </c>
      <c r="D44" t="s">
        <v>8</v>
      </c>
      <c r="E44" t="s">
        <v>45</v>
      </c>
      <c r="F44" t="s">
        <v>14</v>
      </c>
      <c r="G44" t="s">
        <v>11</v>
      </c>
      <c r="H44" t="s">
        <v>169</v>
      </c>
      <c r="I44" t="s">
        <v>52</v>
      </c>
      <c r="J44" s="2">
        <v>44942</v>
      </c>
      <c r="K44" s="2">
        <v>44952</v>
      </c>
      <c r="L44" s="2" t="str">
        <f t="shared" si="1"/>
        <v>January</v>
      </c>
      <c r="M44">
        <v>10</v>
      </c>
      <c r="N44">
        <v>81</v>
      </c>
      <c r="O44">
        <v>202</v>
      </c>
      <c r="P44" s="4">
        <f>(Table3[[#This Row],[Tasks Completed]]/Table3[[#This Row],[Tasks Total]])</f>
        <v>0.40099009900990101</v>
      </c>
      <c r="Q44">
        <v>2013918.45</v>
      </c>
      <c r="R44">
        <v>365159.03</v>
      </c>
      <c r="S44">
        <v>0</v>
      </c>
      <c r="T44">
        <v>9.5</v>
      </c>
      <c r="U44">
        <v>2.1</v>
      </c>
      <c r="V44">
        <v>607.6</v>
      </c>
      <c r="W44">
        <v>3</v>
      </c>
      <c r="X44">
        <v>0.09</v>
      </c>
      <c r="Y44">
        <v>7.0999999999999994E-2</v>
      </c>
      <c r="Z44">
        <v>8.7899999999999991</v>
      </c>
    </row>
    <row r="45" spans="1:26" x14ac:dyDescent="0.25">
      <c r="A45" t="s">
        <v>269</v>
      </c>
      <c r="B45" t="s">
        <v>46</v>
      </c>
      <c r="C45" t="s">
        <v>7</v>
      </c>
      <c r="D45" t="s">
        <v>47</v>
      </c>
      <c r="E45" t="s">
        <v>45</v>
      </c>
      <c r="F45" t="s">
        <v>10</v>
      </c>
      <c r="G45" t="s">
        <v>11</v>
      </c>
      <c r="H45" t="s">
        <v>88</v>
      </c>
      <c r="I45" t="s">
        <v>38</v>
      </c>
      <c r="J45" s="2">
        <v>44954</v>
      </c>
      <c r="K45" s="2">
        <v>44961</v>
      </c>
      <c r="L45" s="2" t="str">
        <f t="shared" si="1"/>
        <v>January</v>
      </c>
      <c r="M45">
        <v>7</v>
      </c>
      <c r="N45">
        <v>2</v>
      </c>
      <c r="O45">
        <v>41</v>
      </c>
      <c r="P45" s="4">
        <f>(Table3[[#This Row],[Tasks Completed]]/Table3[[#This Row],[Tasks Total]])</f>
        <v>4.878048780487805E-2</v>
      </c>
      <c r="Q45">
        <v>68424.240000000005</v>
      </c>
      <c r="R45">
        <v>27137.88</v>
      </c>
      <c r="S45">
        <v>0</v>
      </c>
      <c r="T45">
        <v>16.5</v>
      </c>
      <c r="U45">
        <v>11.1</v>
      </c>
      <c r="V45">
        <v>1805.4</v>
      </c>
      <c r="W45">
        <v>3</v>
      </c>
      <c r="X45">
        <v>-3.65</v>
      </c>
      <c r="Y45">
        <v>0.16900000000000001</v>
      </c>
      <c r="Z45">
        <v>2.89</v>
      </c>
    </row>
    <row r="46" spans="1:26" x14ac:dyDescent="0.25">
      <c r="A46" t="s">
        <v>270</v>
      </c>
      <c r="B46" t="s">
        <v>32</v>
      </c>
      <c r="C46" t="s">
        <v>36</v>
      </c>
      <c r="D46" t="s">
        <v>66</v>
      </c>
      <c r="E46" t="s">
        <v>49</v>
      </c>
      <c r="F46" t="s">
        <v>10</v>
      </c>
      <c r="G46" t="s">
        <v>11</v>
      </c>
      <c r="H46" t="s">
        <v>98</v>
      </c>
      <c r="I46" t="s">
        <v>38</v>
      </c>
      <c r="J46" s="2">
        <v>44945</v>
      </c>
      <c r="K46" s="2">
        <v>44989</v>
      </c>
      <c r="L46" s="2" t="str">
        <f t="shared" si="1"/>
        <v>January</v>
      </c>
      <c r="M46">
        <v>44</v>
      </c>
      <c r="N46">
        <v>2</v>
      </c>
      <c r="O46">
        <v>12</v>
      </c>
      <c r="P46" s="4">
        <f>(Table3[[#This Row],[Tasks Completed]]/Table3[[#This Row],[Tasks Total]])</f>
        <v>0.16666666666666666</v>
      </c>
      <c r="Q46">
        <v>207594.16</v>
      </c>
      <c r="R46">
        <v>97000.38</v>
      </c>
      <c r="S46">
        <v>0</v>
      </c>
      <c r="T46">
        <v>11.7</v>
      </c>
      <c r="U46">
        <v>11.7</v>
      </c>
      <c r="V46">
        <v>138.30000000000001</v>
      </c>
      <c r="W46">
        <v>3</v>
      </c>
      <c r="X46">
        <v>0.24</v>
      </c>
      <c r="Y46">
        <v>0.17499999999999999</v>
      </c>
      <c r="Z46">
        <v>-2.82</v>
      </c>
    </row>
    <row r="47" spans="1:26" x14ac:dyDescent="0.25">
      <c r="A47" t="s">
        <v>273</v>
      </c>
      <c r="B47" t="s">
        <v>57</v>
      </c>
      <c r="C47" t="s">
        <v>17</v>
      </c>
      <c r="D47" t="s">
        <v>8</v>
      </c>
      <c r="E47" t="s">
        <v>9</v>
      </c>
      <c r="F47" t="s">
        <v>22</v>
      </c>
      <c r="G47" t="s">
        <v>40</v>
      </c>
      <c r="H47" t="s">
        <v>102</v>
      </c>
      <c r="I47" t="s">
        <v>21</v>
      </c>
      <c r="J47" s="2">
        <v>44948</v>
      </c>
      <c r="K47" s="2">
        <v>44976</v>
      </c>
      <c r="L47" s="2" t="str">
        <f t="shared" si="1"/>
        <v>January</v>
      </c>
      <c r="M47">
        <v>28</v>
      </c>
      <c r="N47">
        <v>23</v>
      </c>
      <c r="O47">
        <v>23</v>
      </c>
      <c r="P47" s="4">
        <f>(Table3[[#This Row],[Tasks Completed]]/Table3[[#This Row],[Tasks Total]])</f>
        <v>1</v>
      </c>
      <c r="Q47">
        <v>31854.27</v>
      </c>
      <c r="R47">
        <v>6466.65</v>
      </c>
      <c r="S47">
        <v>0</v>
      </c>
      <c r="T47">
        <v>8.1999999999999993</v>
      </c>
      <c r="U47">
        <v>38.4</v>
      </c>
      <c r="V47">
        <v>805.4</v>
      </c>
      <c r="W47">
        <v>16</v>
      </c>
      <c r="X47">
        <v>1.1000000000000001</v>
      </c>
      <c r="Y47">
        <v>-2.8000000000000001E-2</v>
      </c>
      <c r="Z47">
        <v>2.48</v>
      </c>
    </row>
    <row r="48" spans="1:26" x14ac:dyDescent="0.25">
      <c r="A48" t="s">
        <v>278</v>
      </c>
      <c r="B48" t="s">
        <v>28</v>
      </c>
      <c r="C48" t="s">
        <v>29</v>
      </c>
      <c r="D48" t="s">
        <v>42</v>
      </c>
      <c r="E48" t="s">
        <v>49</v>
      </c>
      <c r="F48" t="s">
        <v>14</v>
      </c>
      <c r="G48" t="s">
        <v>11</v>
      </c>
      <c r="H48" t="s">
        <v>144</v>
      </c>
      <c r="I48" t="s">
        <v>38</v>
      </c>
      <c r="J48" s="2">
        <v>44931</v>
      </c>
      <c r="K48" s="2">
        <v>44955</v>
      </c>
      <c r="L48" s="2" t="str">
        <f t="shared" si="1"/>
        <v>January</v>
      </c>
      <c r="M48">
        <v>24</v>
      </c>
      <c r="N48">
        <v>5</v>
      </c>
      <c r="O48">
        <v>18</v>
      </c>
      <c r="P48" s="4">
        <f>(Table3[[#This Row],[Tasks Completed]]/Table3[[#This Row],[Tasks Total]])</f>
        <v>0.27777777777777779</v>
      </c>
      <c r="Q48">
        <v>103810.69</v>
      </c>
      <c r="R48">
        <v>124532.33</v>
      </c>
      <c r="S48">
        <v>13</v>
      </c>
      <c r="T48">
        <v>6.5</v>
      </c>
      <c r="U48">
        <v>5.7</v>
      </c>
      <c r="V48">
        <v>152.1</v>
      </c>
      <c r="W48">
        <v>5</v>
      </c>
      <c r="X48">
        <v>0.74</v>
      </c>
      <c r="Y48">
        <v>0.124</v>
      </c>
      <c r="Z48">
        <v>2</v>
      </c>
    </row>
    <row r="49" spans="1:26" x14ac:dyDescent="0.25">
      <c r="A49" t="s">
        <v>285</v>
      </c>
      <c r="B49" t="s">
        <v>16</v>
      </c>
      <c r="C49" t="s">
        <v>29</v>
      </c>
      <c r="D49" t="s">
        <v>42</v>
      </c>
      <c r="E49" t="s">
        <v>25</v>
      </c>
      <c r="F49" t="s">
        <v>10</v>
      </c>
      <c r="G49" t="s">
        <v>40</v>
      </c>
      <c r="H49" t="s">
        <v>116</v>
      </c>
      <c r="I49" t="s">
        <v>13</v>
      </c>
      <c r="J49" s="2">
        <v>44942</v>
      </c>
      <c r="K49" s="2">
        <v>44950</v>
      </c>
      <c r="L49" s="2" t="str">
        <f t="shared" si="1"/>
        <v>January</v>
      </c>
      <c r="M49">
        <v>8</v>
      </c>
      <c r="N49">
        <v>66</v>
      </c>
      <c r="O49">
        <v>66</v>
      </c>
      <c r="P49" s="4">
        <f>(Table3[[#This Row],[Tasks Completed]]/Table3[[#This Row],[Tasks Total]])</f>
        <v>1</v>
      </c>
      <c r="Q49">
        <v>35906.36</v>
      </c>
      <c r="R49">
        <v>41349.660000000003</v>
      </c>
      <c r="S49">
        <v>14</v>
      </c>
      <c r="T49">
        <v>7.2</v>
      </c>
      <c r="U49">
        <v>35.6</v>
      </c>
      <c r="V49">
        <v>441</v>
      </c>
      <c r="W49">
        <v>18</v>
      </c>
      <c r="X49">
        <v>0.11</v>
      </c>
      <c r="Y49">
        <v>0.34100000000000003</v>
      </c>
      <c r="Z49">
        <v>2.4300000000000002</v>
      </c>
    </row>
    <row r="50" spans="1:26" x14ac:dyDescent="0.25">
      <c r="A50" t="s">
        <v>292</v>
      </c>
      <c r="B50" t="s">
        <v>16</v>
      </c>
      <c r="C50" t="s">
        <v>17</v>
      </c>
      <c r="D50" t="s">
        <v>69</v>
      </c>
      <c r="E50" t="s">
        <v>49</v>
      </c>
      <c r="F50" t="s">
        <v>22</v>
      </c>
      <c r="G50" t="s">
        <v>11</v>
      </c>
      <c r="H50" t="s">
        <v>62</v>
      </c>
      <c r="I50" t="s">
        <v>38</v>
      </c>
      <c r="J50" s="2">
        <v>44955</v>
      </c>
      <c r="K50" s="2">
        <v>44998</v>
      </c>
      <c r="L50" s="2" t="str">
        <f t="shared" si="1"/>
        <v>January</v>
      </c>
      <c r="M50">
        <v>43</v>
      </c>
      <c r="N50">
        <v>13</v>
      </c>
      <c r="O50">
        <v>36</v>
      </c>
      <c r="P50" s="4">
        <f>(Table3[[#This Row],[Tasks Completed]]/Table3[[#This Row],[Tasks Total]])</f>
        <v>0.3611111111111111</v>
      </c>
      <c r="Q50">
        <v>131233.72</v>
      </c>
      <c r="R50">
        <v>1050.71</v>
      </c>
      <c r="S50">
        <v>0</v>
      </c>
      <c r="T50">
        <v>24.9</v>
      </c>
      <c r="U50">
        <v>18.600000000000001</v>
      </c>
      <c r="V50">
        <v>950.8</v>
      </c>
      <c r="W50">
        <v>14</v>
      </c>
      <c r="X50">
        <v>-2.82</v>
      </c>
      <c r="Y50">
        <v>0.20599999999999999</v>
      </c>
      <c r="Z50">
        <v>14.05</v>
      </c>
    </row>
    <row r="51" spans="1:26" x14ac:dyDescent="0.25">
      <c r="A51" t="s">
        <v>293</v>
      </c>
      <c r="B51" t="s">
        <v>28</v>
      </c>
      <c r="C51" t="s">
        <v>61</v>
      </c>
      <c r="D51" t="s">
        <v>44</v>
      </c>
      <c r="E51" t="s">
        <v>25</v>
      </c>
      <c r="F51" t="s">
        <v>22</v>
      </c>
      <c r="G51" t="s">
        <v>11</v>
      </c>
      <c r="H51" t="s">
        <v>158</v>
      </c>
      <c r="I51" t="s">
        <v>13</v>
      </c>
      <c r="J51" s="2">
        <v>44935</v>
      </c>
      <c r="K51" s="2">
        <v>44969</v>
      </c>
      <c r="L51" s="2" t="str">
        <f t="shared" si="1"/>
        <v>January</v>
      </c>
      <c r="M51">
        <v>34</v>
      </c>
      <c r="N51">
        <v>6</v>
      </c>
      <c r="O51">
        <v>24</v>
      </c>
      <c r="P51" s="4">
        <f>(Table3[[#This Row],[Tasks Completed]]/Table3[[#This Row],[Tasks Total]])</f>
        <v>0.25</v>
      </c>
      <c r="Q51">
        <v>439242.27</v>
      </c>
      <c r="R51">
        <v>259183.11</v>
      </c>
      <c r="S51">
        <v>2</v>
      </c>
      <c r="T51">
        <v>15.6</v>
      </c>
      <c r="U51">
        <v>15.1</v>
      </c>
      <c r="V51">
        <v>920.6</v>
      </c>
      <c r="W51">
        <v>4</v>
      </c>
      <c r="X51">
        <v>0.82</v>
      </c>
      <c r="Y51">
        <v>5.3999999999999999E-2</v>
      </c>
      <c r="Z51">
        <v>1.64</v>
      </c>
    </row>
    <row r="52" spans="1:26" x14ac:dyDescent="0.25">
      <c r="A52" t="s">
        <v>295</v>
      </c>
      <c r="B52" t="s">
        <v>16</v>
      </c>
      <c r="C52" t="s">
        <v>29</v>
      </c>
      <c r="D52" t="s">
        <v>8</v>
      </c>
      <c r="E52" t="s">
        <v>59</v>
      </c>
      <c r="F52" t="s">
        <v>22</v>
      </c>
      <c r="G52" t="s">
        <v>11</v>
      </c>
      <c r="H52" t="s">
        <v>78</v>
      </c>
      <c r="I52" t="s">
        <v>38</v>
      </c>
      <c r="J52" s="2">
        <v>44955</v>
      </c>
      <c r="K52" s="2">
        <v>45021</v>
      </c>
      <c r="L52" s="2" t="str">
        <f t="shared" si="1"/>
        <v>January</v>
      </c>
      <c r="M52">
        <v>66</v>
      </c>
      <c r="N52">
        <v>8</v>
      </c>
      <c r="O52">
        <v>14</v>
      </c>
      <c r="P52" s="4">
        <f>(Table3[[#This Row],[Tasks Completed]]/Table3[[#This Row],[Tasks Total]])</f>
        <v>0.5714285714285714</v>
      </c>
      <c r="Q52">
        <v>217091.3</v>
      </c>
      <c r="R52">
        <v>168215.24</v>
      </c>
      <c r="S52">
        <v>6</v>
      </c>
      <c r="T52">
        <v>23.3</v>
      </c>
      <c r="U52">
        <v>12.4</v>
      </c>
      <c r="V52">
        <v>2214.3000000000002</v>
      </c>
      <c r="W52">
        <v>3</v>
      </c>
      <c r="X52">
        <v>-0.74</v>
      </c>
      <c r="Y52">
        <v>-0.314</v>
      </c>
      <c r="Z52">
        <v>9.24</v>
      </c>
    </row>
    <row r="53" spans="1:26" x14ac:dyDescent="0.25">
      <c r="A53" t="s">
        <v>298</v>
      </c>
      <c r="B53" t="s">
        <v>57</v>
      </c>
      <c r="C53" t="s">
        <v>29</v>
      </c>
      <c r="D53" t="s">
        <v>24</v>
      </c>
      <c r="E53" t="s">
        <v>59</v>
      </c>
      <c r="F53" t="s">
        <v>22</v>
      </c>
      <c r="G53" t="s">
        <v>11</v>
      </c>
      <c r="H53" t="s">
        <v>104</v>
      </c>
      <c r="I53" t="s">
        <v>13</v>
      </c>
      <c r="J53" s="2">
        <v>44933</v>
      </c>
      <c r="K53" s="2">
        <v>45021</v>
      </c>
      <c r="L53" s="2" t="str">
        <f t="shared" si="1"/>
        <v>January</v>
      </c>
      <c r="M53">
        <v>88</v>
      </c>
      <c r="N53">
        <v>20</v>
      </c>
      <c r="O53">
        <v>29</v>
      </c>
      <c r="P53" s="4">
        <f>(Table3[[#This Row],[Tasks Completed]]/Table3[[#This Row],[Tasks Total]])</f>
        <v>0.68965517241379315</v>
      </c>
      <c r="Q53">
        <v>168522.83</v>
      </c>
      <c r="R53">
        <v>63451.5</v>
      </c>
      <c r="S53">
        <v>0</v>
      </c>
      <c r="T53">
        <v>4.3</v>
      </c>
      <c r="U53">
        <v>18.2</v>
      </c>
      <c r="V53">
        <v>417.2</v>
      </c>
      <c r="W53">
        <v>25</v>
      </c>
      <c r="X53">
        <v>-1.46</v>
      </c>
      <c r="Y53">
        <v>-0.09</v>
      </c>
      <c r="Z53">
        <v>3.19</v>
      </c>
    </row>
    <row r="54" spans="1:26" x14ac:dyDescent="0.25">
      <c r="A54" t="s">
        <v>303</v>
      </c>
      <c r="B54" t="s">
        <v>16</v>
      </c>
      <c r="C54" t="s">
        <v>29</v>
      </c>
      <c r="D54" t="s">
        <v>8</v>
      </c>
      <c r="E54" t="s">
        <v>45</v>
      </c>
      <c r="F54" t="s">
        <v>10</v>
      </c>
      <c r="G54" t="s">
        <v>11</v>
      </c>
      <c r="H54" t="s">
        <v>159</v>
      </c>
      <c r="I54" t="s">
        <v>52</v>
      </c>
      <c r="J54" s="2">
        <v>44957</v>
      </c>
      <c r="K54" s="2">
        <v>44972</v>
      </c>
      <c r="L54" s="2" t="str">
        <f t="shared" si="1"/>
        <v>January</v>
      </c>
      <c r="M54">
        <v>15</v>
      </c>
      <c r="N54">
        <v>11</v>
      </c>
      <c r="O54">
        <v>21</v>
      </c>
      <c r="P54" s="4">
        <f>(Table3[[#This Row],[Tasks Completed]]/Table3[[#This Row],[Tasks Total]])</f>
        <v>0.52380952380952384</v>
      </c>
      <c r="Q54">
        <v>21838.67</v>
      </c>
      <c r="R54">
        <v>10155.200000000001</v>
      </c>
      <c r="S54">
        <v>3</v>
      </c>
      <c r="T54">
        <v>28.2</v>
      </c>
      <c r="U54">
        <v>10.7</v>
      </c>
      <c r="V54">
        <v>1407.8</v>
      </c>
      <c r="W54">
        <v>3</v>
      </c>
      <c r="X54">
        <v>1.31</v>
      </c>
      <c r="Y54">
        <v>-0.41</v>
      </c>
      <c r="Z54">
        <v>5</v>
      </c>
    </row>
    <row r="55" spans="1:26" x14ac:dyDescent="0.25">
      <c r="A55" t="s">
        <v>304</v>
      </c>
      <c r="B55" t="s">
        <v>43</v>
      </c>
      <c r="C55" t="s">
        <v>29</v>
      </c>
      <c r="D55" t="s">
        <v>8</v>
      </c>
      <c r="E55" t="s">
        <v>45</v>
      </c>
      <c r="F55" t="s">
        <v>10</v>
      </c>
      <c r="G55" t="s">
        <v>11</v>
      </c>
      <c r="H55" t="s">
        <v>137</v>
      </c>
      <c r="I55" t="s">
        <v>13</v>
      </c>
      <c r="J55" s="2">
        <v>44954</v>
      </c>
      <c r="K55" s="2">
        <v>44967</v>
      </c>
      <c r="L55" s="2" t="str">
        <f t="shared" si="1"/>
        <v>January</v>
      </c>
      <c r="M55">
        <v>13</v>
      </c>
      <c r="N55">
        <v>3</v>
      </c>
      <c r="O55">
        <v>12</v>
      </c>
      <c r="P55" s="4">
        <f>(Table3[[#This Row],[Tasks Completed]]/Table3[[#This Row],[Tasks Total]])</f>
        <v>0.25</v>
      </c>
      <c r="Q55">
        <v>501973.2</v>
      </c>
      <c r="R55">
        <v>225074.92</v>
      </c>
      <c r="S55">
        <v>2</v>
      </c>
      <c r="T55">
        <v>15</v>
      </c>
      <c r="U55">
        <v>15.6</v>
      </c>
      <c r="V55">
        <v>159.4</v>
      </c>
      <c r="W55">
        <v>7</v>
      </c>
      <c r="X55">
        <v>-1.37</v>
      </c>
      <c r="Y55">
        <v>-0.27200000000000002</v>
      </c>
      <c r="Z55">
        <v>5.94</v>
      </c>
    </row>
    <row r="56" spans="1:26" x14ac:dyDescent="0.25">
      <c r="A56" t="s">
        <v>305</v>
      </c>
      <c r="B56" t="s">
        <v>28</v>
      </c>
      <c r="C56" t="s">
        <v>36</v>
      </c>
      <c r="D56" t="s">
        <v>53</v>
      </c>
      <c r="E56" t="s">
        <v>49</v>
      </c>
      <c r="F56" t="s">
        <v>22</v>
      </c>
      <c r="G56" t="s">
        <v>11</v>
      </c>
      <c r="H56" t="s">
        <v>127</v>
      </c>
      <c r="I56" t="s">
        <v>13</v>
      </c>
      <c r="J56" s="2">
        <v>44943</v>
      </c>
      <c r="K56" s="2">
        <v>45015</v>
      </c>
      <c r="L56" s="2" t="str">
        <f t="shared" si="1"/>
        <v>January</v>
      </c>
      <c r="M56">
        <v>72</v>
      </c>
      <c r="N56">
        <v>7</v>
      </c>
      <c r="O56">
        <v>15</v>
      </c>
      <c r="P56" s="4">
        <f>(Table3[[#This Row],[Tasks Completed]]/Table3[[#This Row],[Tasks Total]])</f>
        <v>0.46666666666666667</v>
      </c>
      <c r="Q56">
        <v>165549.72</v>
      </c>
      <c r="R56">
        <v>83121.95</v>
      </c>
      <c r="S56">
        <v>2</v>
      </c>
      <c r="T56">
        <v>46.3</v>
      </c>
      <c r="U56">
        <v>6</v>
      </c>
      <c r="V56">
        <v>752.9</v>
      </c>
      <c r="W56">
        <v>3</v>
      </c>
      <c r="X56">
        <v>-0.05</v>
      </c>
      <c r="Y56">
        <v>0.157</v>
      </c>
      <c r="Z56">
        <v>4.12</v>
      </c>
    </row>
    <row r="57" spans="1:26" x14ac:dyDescent="0.25">
      <c r="A57" t="s">
        <v>306</v>
      </c>
      <c r="B57" t="s">
        <v>28</v>
      </c>
      <c r="C57" t="s">
        <v>29</v>
      </c>
      <c r="D57" t="s">
        <v>18</v>
      </c>
      <c r="E57" t="s">
        <v>25</v>
      </c>
      <c r="F57" t="s">
        <v>10</v>
      </c>
      <c r="G57" t="s">
        <v>11</v>
      </c>
      <c r="H57" t="s">
        <v>56</v>
      </c>
      <c r="I57" t="s">
        <v>21</v>
      </c>
      <c r="J57" s="2">
        <v>44949</v>
      </c>
      <c r="K57" s="2">
        <v>44976</v>
      </c>
      <c r="L57" s="2" t="str">
        <f t="shared" si="1"/>
        <v>January</v>
      </c>
      <c r="M57">
        <v>27</v>
      </c>
      <c r="N57">
        <v>5</v>
      </c>
      <c r="O57">
        <v>16</v>
      </c>
      <c r="P57" s="4">
        <f>(Table3[[#This Row],[Tasks Completed]]/Table3[[#This Row],[Tasks Total]])</f>
        <v>0.3125</v>
      </c>
      <c r="Q57">
        <v>40660.46</v>
      </c>
      <c r="R57">
        <v>2642.02</v>
      </c>
      <c r="S57">
        <v>0</v>
      </c>
      <c r="T57">
        <v>14.1</v>
      </c>
      <c r="U57">
        <v>2.9</v>
      </c>
      <c r="V57">
        <v>1234</v>
      </c>
      <c r="W57">
        <v>4</v>
      </c>
      <c r="X57">
        <v>-0.85</v>
      </c>
      <c r="Y57">
        <v>6.5000000000000002E-2</v>
      </c>
      <c r="Z57">
        <v>2.38</v>
      </c>
    </row>
    <row r="58" spans="1:26" x14ac:dyDescent="0.25">
      <c r="A58" t="s">
        <v>312</v>
      </c>
      <c r="B58" t="s">
        <v>16</v>
      </c>
      <c r="C58" t="s">
        <v>36</v>
      </c>
      <c r="D58" t="s">
        <v>8</v>
      </c>
      <c r="E58" t="s">
        <v>19</v>
      </c>
      <c r="F58" t="s">
        <v>22</v>
      </c>
      <c r="G58" t="s">
        <v>11</v>
      </c>
      <c r="H58" t="s">
        <v>82</v>
      </c>
      <c r="I58" t="s">
        <v>52</v>
      </c>
      <c r="J58" s="2">
        <v>44944</v>
      </c>
      <c r="K58" s="2">
        <v>44958</v>
      </c>
      <c r="L58" s="2" t="str">
        <f t="shared" si="1"/>
        <v>January</v>
      </c>
      <c r="M58">
        <v>14</v>
      </c>
      <c r="N58">
        <v>2</v>
      </c>
      <c r="O58">
        <v>12</v>
      </c>
      <c r="P58" s="4">
        <f>(Table3[[#This Row],[Tasks Completed]]/Table3[[#This Row],[Tasks Total]])</f>
        <v>0.16666666666666666</v>
      </c>
      <c r="Q58">
        <v>339360.72</v>
      </c>
      <c r="R58">
        <v>178567.43</v>
      </c>
      <c r="S58">
        <v>0</v>
      </c>
      <c r="T58">
        <v>13.8</v>
      </c>
      <c r="U58">
        <v>9</v>
      </c>
      <c r="V58">
        <v>491.8</v>
      </c>
      <c r="W58">
        <v>3</v>
      </c>
      <c r="X58">
        <v>0.03</v>
      </c>
      <c r="Y58">
        <v>-0.21299999999999999</v>
      </c>
      <c r="Z58">
        <v>7.35</v>
      </c>
    </row>
    <row r="59" spans="1:26" x14ac:dyDescent="0.25">
      <c r="A59" t="s">
        <v>317</v>
      </c>
      <c r="B59" t="s">
        <v>16</v>
      </c>
      <c r="C59" t="s">
        <v>7</v>
      </c>
      <c r="D59" t="s">
        <v>8</v>
      </c>
      <c r="E59" t="s">
        <v>51</v>
      </c>
      <c r="F59" t="s">
        <v>22</v>
      </c>
      <c r="G59" t="s">
        <v>11</v>
      </c>
      <c r="H59" t="s">
        <v>134</v>
      </c>
      <c r="I59" t="s">
        <v>72</v>
      </c>
      <c r="J59" s="2">
        <v>44945</v>
      </c>
      <c r="K59" s="2">
        <v>44992</v>
      </c>
      <c r="L59" s="2" t="str">
        <f t="shared" si="1"/>
        <v>January</v>
      </c>
      <c r="M59">
        <v>47</v>
      </c>
      <c r="N59">
        <v>33</v>
      </c>
      <c r="O59">
        <v>84</v>
      </c>
      <c r="P59" s="4">
        <f>(Table3[[#This Row],[Tasks Completed]]/Table3[[#This Row],[Tasks Total]])</f>
        <v>0.39285714285714285</v>
      </c>
      <c r="Q59">
        <v>40022.58</v>
      </c>
      <c r="R59">
        <v>12929.88</v>
      </c>
      <c r="S59">
        <v>0</v>
      </c>
      <c r="T59">
        <v>26.6</v>
      </c>
      <c r="U59">
        <v>4.9000000000000004</v>
      </c>
      <c r="V59">
        <v>449.7</v>
      </c>
      <c r="W59">
        <v>4</v>
      </c>
      <c r="X59">
        <v>0.39</v>
      </c>
      <c r="Y59">
        <v>0.183</v>
      </c>
      <c r="Z59">
        <v>2.85</v>
      </c>
    </row>
    <row r="60" spans="1:26" x14ac:dyDescent="0.25">
      <c r="A60" t="s">
        <v>319</v>
      </c>
      <c r="B60" t="s">
        <v>43</v>
      </c>
      <c r="C60" t="s">
        <v>17</v>
      </c>
      <c r="D60" t="s">
        <v>75</v>
      </c>
      <c r="E60" t="s">
        <v>49</v>
      </c>
      <c r="F60" t="s">
        <v>10</v>
      </c>
      <c r="G60" t="s">
        <v>11</v>
      </c>
      <c r="H60" t="s">
        <v>130</v>
      </c>
      <c r="I60" t="s">
        <v>38</v>
      </c>
      <c r="J60" s="2">
        <v>44950</v>
      </c>
      <c r="K60" s="2">
        <v>44960</v>
      </c>
      <c r="L60" s="2" t="str">
        <f t="shared" si="1"/>
        <v>January</v>
      </c>
      <c r="M60">
        <v>10</v>
      </c>
      <c r="N60">
        <v>16</v>
      </c>
      <c r="O60">
        <v>23</v>
      </c>
      <c r="P60" s="4">
        <f>(Table3[[#This Row],[Tasks Completed]]/Table3[[#This Row],[Tasks Total]])</f>
        <v>0.69565217391304346</v>
      </c>
      <c r="Q60">
        <v>310916.49</v>
      </c>
      <c r="R60">
        <v>336937.68</v>
      </c>
      <c r="S60">
        <v>0</v>
      </c>
      <c r="T60">
        <v>11.6</v>
      </c>
      <c r="U60">
        <v>19.5</v>
      </c>
      <c r="V60">
        <v>294.8</v>
      </c>
      <c r="W60">
        <v>12</v>
      </c>
      <c r="X60">
        <v>-3.78</v>
      </c>
      <c r="Y60">
        <v>-6.5000000000000002E-2</v>
      </c>
      <c r="Z60">
        <v>3.63</v>
      </c>
    </row>
    <row r="61" spans="1:26" x14ac:dyDescent="0.25">
      <c r="A61" t="s">
        <v>320</v>
      </c>
      <c r="B61" t="s">
        <v>43</v>
      </c>
      <c r="C61" t="s">
        <v>100</v>
      </c>
      <c r="D61" t="s">
        <v>63</v>
      </c>
      <c r="E61" t="s">
        <v>49</v>
      </c>
      <c r="F61" t="s">
        <v>33</v>
      </c>
      <c r="G61" t="s">
        <v>11</v>
      </c>
      <c r="H61" t="s">
        <v>321</v>
      </c>
      <c r="I61" t="s">
        <v>13</v>
      </c>
      <c r="J61" s="2">
        <v>44954</v>
      </c>
      <c r="K61" s="2">
        <v>44986</v>
      </c>
      <c r="L61" s="2" t="str">
        <f t="shared" si="1"/>
        <v>January</v>
      </c>
      <c r="M61">
        <v>32</v>
      </c>
      <c r="N61">
        <v>4</v>
      </c>
      <c r="O61">
        <v>21</v>
      </c>
      <c r="P61" s="4">
        <f>(Table3[[#This Row],[Tasks Completed]]/Table3[[#This Row],[Tasks Total]])</f>
        <v>0.19047619047619047</v>
      </c>
      <c r="Q61">
        <v>1078796.7</v>
      </c>
      <c r="R61">
        <v>894932.47999999998</v>
      </c>
      <c r="S61">
        <v>4</v>
      </c>
      <c r="T61">
        <v>4.5999999999999996</v>
      </c>
      <c r="U61">
        <v>42.2</v>
      </c>
      <c r="V61">
        <v>387.4</v>
      </c>
      <c r="W61">
        <v>3</v>
      </c>
      <c r="X61">
        <v>-1.53</v>
      </c>
      <c r="Y61">
        <v>-0.20100000000000001</v>
      </c>
      <c r="Z61">
        <v>10.65</v>
      </c>
    </row>
    <row r="62" spans="1:26" x14ac:dyDescent="0.25">
      <c r="A62" t="s">
        <v>322</v>
      </c>
      <c r="B62" t="s">
        <v>32</v>
      </c>
      <c r="C62" t="s">
        <v>17</v>
      </c>
      <c r="D62" t="s">
        <v>44</v>
      </c>
      <c r="E62" t="s">
        <v>59</v>
      </c>
      <c r="F62" t="s">
        <v>22</v>
      </c>
      <c r="G62" t="s">
        <v>11</v>
      </c>
      <c r="H62" t="s">
        <v>133</v>
      </c>
      <c r="I62" t="s">
        <v>38</v>
      </c>
      <c r="J62" s="2">
        <v>44950</v>
      </c>
      <c r="K62" s="2">
        <v>44960</v>
      </c>
      <c r="L62" s="2" t="str">
        <f t="shared" si="1"/>
        <v>January</v>
      </c>
      <c r="M62">
        <v>10</v>
      </c>
      <c r="N62">
        <v>5</v>
      </c>
      <c r="O62">
        <v>13</v>
      </c>
      <c r="P62" s="4">
        <f>(Table3[[#This Row],[Tasks Completed]]/Table3[[#This Row],[Tasks Total]])</f>
        <v>0.38461538461538464</v>
      </c>
      <c r="Q62">
        <v>67293.67</v>
      </c>
      <c r="R62">
        <v>11614.53</v>
      </c>
      <c r="S62">
        <v>0</v>
      </c>
      <c r="T62">
        <v>14.9</v>
      </c>
      <c r="U62">
        <v>10.9</v>
      </c>
      <c r="V62">
        <v>318.60000000000002</v>
      </c>
      <c r="W62">
        <v>11</v>
      </c>
      <c r="X62">
        <v>0.35</v>
      </c>
      <c r="Y62">
        <v>9.7000000000000003E-2</v>
      </c>
      <c r="Z62">
        <v>6.77</v>
      </c>
    </row>
    <row r="63" spans="1:26" x14ac:dyDescent="0.25">
      <c r="A63" t="s">
        <v>326</v>
      </c>
      <c r="B63" t="s">
        <v>28</v>
      </c>
      <c r="C63" t="s">
        <v>29</v>
      </c>
      <c r="D63" t="s">
        <v>53</v>
      </c>
      <c r="E63" t="s">
        <v>59</v>
      </c>
      <c r="F63" t="s">
        <v>22</v>
      </c>
      <c r="G63" t="s">
        <v>11</v>
      </c>
      <c r="H63" t="s">
        <v>71</v>
      </c>
      <c r="I63" t="s">
        <v>13</v>
      </c>
      <c r="J63" s="2">
        <v>44930</v>
      </c>
      <c r="K63" s="2">
        <v>44946</v>
      </c>
      <c r="L63" s="2" t="str">
        <f t="shared" si="1"/>
        <v>January</v>
      </c>
      <c r="M63">
        <v>16</v>
      </c>
      <c r="N63">
        <v>2</v>
      </c>
      <c r="O63">
        <v>11</v>
      </c>
      <c r="P63" s="4">
        <f>(Table3[[#This Row],[Tasks Completed]]/Table3[[#This Row],[Tasks Total]])</f>
        <v>0.18181818181818182</v>
      </c>
      <c r="Q63">
        <v>504764.19</v>
      </c>
      <c r="R63">
        <v>48175.53</v>
      </c>
      <c r="S63">
        <v>0</v>
      </c>
      <c r="T63">
        <v>13.2</v>
      </c>
      <c r="U63">
        <v>17.8</v>
      </c>
      <c r="V63">
        <v>126.8</v>
      </c>
      <c r="W63">
        <v>14</v>
      </c>
      <c r="X63">
        <v>-2.57</v>
      </c>
      <c r="Y63">
        <v>-0.16200000000000001</v>
      </c>
      <c r="Z63">
        <v>3.15</v>
      </c>
    </row>
    <row r="64" spans="1:26" x14ac:dyDescent="0.25">
      <c r="A64" t="s">
        <v>328</v>
      </c>
      <c r="B64" t="s">
        <v>28</v>
      </c>
      <c r="C64" t="s">
        <v>36</v>
      </c>
      <c r="D64" t="s">
        <v>42</v>
      </c>
      <c r="E64" t="s">
        <v>59</v>
      </c>
      <c r="F64" t="s">
        <v>22</v>
      </c>
      <c r="G64" t="s">
        <v>11</v>
      </c>
      <c r="H64" t="s">
        <v>116</v>
      </c>
      <c r="I64" t="s">
        <v>21</v>
      </c>
      <c r="J64" s="2">
        <v>44927</v>
      </c>
      <c r="K64" s="2">
        <v>44940</v>
      </c>
      <c r="L64" s="2" t="str">
        <f t="shared" si="1"/>
        <v>January</v>
      </c>
      <c r="M64">
        <v>13</v>
      </c>
      <c r="N64">
        <v>9</v>
      </c>
      <c r="O64">
        <v>26</v>
      </c>
      <c r="P64" s="4">
        <f>(Table3[[#This Row],[Tasks Completed]]/Table3[[#This Row],[Tasks Total]])</f>
        <v>0.34615384615384615</v>
      </c>
      <c r="Q64">
        <v>129041.57</v>
      </c>
      <c r="R64">
        <v>86880.6</v>
      </c>
      <c r="S64">
        <v>0</v>
      </c>
      <c r="T64">
        <v>41</v>
      </c>
      <c r="U64">
        <v>54.9</v>
      </c>
      <c r="V64">
        <v>551.29999999999995</v>
      </c>
      <c r="W64">
        <v>26</v>
      </c>
      <c r="X64">
        <v>-2.12</v>
      </c>
      <c r="Y64">
        <v>-0.25700000000000001</v>
      </c>
      <c r="Z64">
        <v>-4.08</v>
      </c>
    </row>
    <row r="65" spans="1:26" x14ac:dyDescent="0.25">
      <c r="A65" t="s">
        <v>329</v>
      </c>
      <c r="B65" t="s">
        <v>28</v>
      </c>
      <c r="C65" t="s">
        <v>29</v>
      </c>
      <c r="D65" t="s">
        <v>24</v>
      </c>
      <c r="E65" t="s">
        <v>19</v>
      </c>
      <c r="F65" t="s">
        <v>22</v>
      </c>
      <c r="G65" t="s">
        <v>11</v>
      </c>
      <c r="H65" t="s">
        <v>163</v>
      </c>
      <c r="I65" t="s">
        <v>13</v>
      </c>
      <c r="J65" s="2">
        <v>44944</v>
      </c>
      <c r="K65" s="2">
        <v>44994</v>
      </c>
      <c r="L65" s="2" t="str">
        <f t="shared" si="1"/>
        <v>January</v>
      </c>
      <c r="M65">
        <v>50</v>
      </c>
      <c r="N65">
        <v>4</v>
      </c>
      <c r="O65">
        <v>14</v>
      </c>
      <c r="P65" s="4">
        <f>(Table3[[#This Row],[Tasks Completed]]/Table3[[#This Row],[Tasks Total]])</f>
        <v>0.2857142857142857</v>
      </c>
      <c r="Q65">
        <v>128720.38</v>
      </c>
      <c r="R65">
        <v>113085.91</v>
      </c>
      <c r="S65">
        <v>0</v>
      </c>
      <c r="T65">
        <v>27.6</v>
      </c>
      <c r="U65">
        <v>0.3</v>
      </c>
      <c r="V65">
        <v>1290.5999999999999</v>
      </c>
      <c r="W65">
        <v>3</v>
      </c>
      <c r="X65">
        <v>1.41</v>
      </c>
      <c r="Y65">
        <v>0.157</v>
      </c>
      <c r="Z65">
        <v>-1.33</v>
      </c>
    </row>
    <row r="66" spans="1:26" x14ac:dyDescent="0.25">
      <c r="A66" t="s">
        <v>330</v>
      </c>
      <c r="B66" t="s">
        <v>46</v>
      </c>
      <c r="C66" t="s">
        <v>29</v>
      </c>
      <c r="D66" t="s">
        <v>24</v>
      </c>
      <c r="E66" t="s">
        <v>51</v>
      </c>
      <c r="F66" t="s">
        <v>22</v>
      </c>
      <c r="G66" t="s">
        <v>55</v>
      </c>
      <c r="H66" t="s">
        <v>96</v>
      </c>
      <c r="I66" t="s">
        <v>38</v>
      </c>
      <c r="J66" s="2">
        <v>44937</v>
      </c>
      <c r="K66" s="2">
        <v>44950</v>
      </c>
      <c r="L66" s="2" t="str">
        <f t="shared" ref="L66:L97" si="2">TEXT(J66, "mmmm")</f>
        <v>January</v>
      </c>
      <c r="M66">
        <v>13</v>
      </c>
      <c r="N66">
        <v>0</v>
      </c>
      <c r="O66">
        <v>15</v>
      </c>
      <c r="P66" s="4">
        <f>(Table3[[#This Row],[Tasks Completed]]/Table3[[#This Row],[Tasks Total]])</f>
        <v>0</v>
      </c>
      <c r="Q66">
        <v>170065.66</v>
      </c>
      <c r="R66">
        <v>139154.75</v>
      </c>
      <c r="S66">
        <v>0</v>
      </c>
      <c r="T66">
        <v>46.7</v>
      </c>
      <c r="U66">
        <v>9.9</v>
      </c>
      <c r="V66">
        <v>1925.7</v>
      </c>
      <c r="W66">
        <v>8</v>
      </c>
      <c r="X66">
        <v>0.94</v>
      </c>
      <c r="Y66">
        <v>-0.33900000000000002</v>
      </c>
      <c r="Z66">
        <v>7.21</v>
      </c>
    </row>
    <row r="67" spans="1:26" x14ac:dyDescent="0.25">
      <c r="A67" t="s">
        <v>332</v>
      </c>
      <c r="B67" t="s">
        <v>28</v>
      </c>
      <c r="C67" t="s">
        <v>29</v>
      </c>
      <c r="D67" t="s">
        <v>44</v>
      </c>
      <c r="E67" t="s">
        <v>59</v>
      </c>
      <c r="F67" t="s">
        <v>22</v>
      </c>
      <c r="G67" t="s">
        <v>40</v>
      </c>
      <c r="H67" t="s">
        <v>101</v>
      </c>
      <c r="I67" t="s">
        <v>52</v>
      </c>
      <c r="J67" s="2">
        <v>44952</v>
      </c>
      <c r="K67" s="2">
        <v>44963</v>
      </c>
      <c r="L67" s="2" t="str">
        <f t="shared" si="2"/>
        <v>January</v>
      </c>
      <c r="M67">
        <v>11</v>
      </c>
      <c r="N67">
        <v>10</v>
      </c>
      <c r="O67">
        <v>10</v>
      </c>
      <c r="P67" s="4">
        <f>(Table3[[#This Row],[Tasks Completed]]/Table3[[#This Row],[Tasks Total]])</f>
        <v>1</v>
      </c>
      <c r="Q67">
        <v>279610.40000000002</v>
      </c>
      <c r="R67">
        <v>160313.60999999999</v>
      </c>
      <c r="S67">
        <v>0</v>
      </c>
      <c r="T67">
        <v>15.2</v>
      </c>
      <c r="U67">
        <v>52.5</v>
      </c>
      <c r="V67">
        <v>375</v>
      </c>
      <c r="W67">
        <v>4</v>
      </c>
      <c r="X67">
        <v>-0.28999999999999998</v>
      </c>
      <c r="Y67">
        <v>-0.122</v>
      </c>
      <c r="Z67">
        <v>8.49</v>
      </c>
    </row>
    <row r="68" spans="1:26" x14ac:dyDescent="0.25">
      <c r="A68" t="s">
        <v>333</v>
      </c>
      <c r="B68" t="s">
        <v>16</v>
      </c>
      <c r="C68" t="s">
        <v>29</v>
      </c>
      <c r="D68" t="s">
        <v>8</v>
      </c>
      <c r="E68" t="s">
        <v>19</v>
      </c>
      <c r="F68" t="s">
        <v>14</v>
      </c>
      <c r="G68" t="s">
        <v>11</v>
      </c>
      <c r="H68" t="s">
        <v>124</v>
      </c>
      <c r="I68" t="s">
        <v>13</v>
      </c>
      <c r="J68" s="2">
        <v>44932</v>
      </c>
      <c r="K68" s="2">
        <v>44939</v>
      </c>
      <c r="L68" s="2" t="str">
        <f t="shared" si="2"/>
        <v>January</v>
      </c>
      <c r="M68">
        <v>7</v>
      </c>
      <c r="N68">
        <v>4</v>
      </c>
      <c r="O68">
        <v>12</v>
      </c>
      <c r="P68" s="4">
        <f>(Table3[[#This Row],[Tasks Completed]]/Table3[[#This Row],[Tasks Total]])</f>
        <v>0.33333333333333331</v>
      </c>
      <c r="Q68">
        <v>469221.36</v>
      </c>
      <c r="R68">
        <v>42481.79</v>
      </c>
      <c r="S68">
        <v>3</v>
      </c>
      <c r="T68">
        <v>3.7</v>
      </c>
      <c r="U68">
        <v>30.3</v>
      </c>
      <c r="V68">
        <v>1019.7</v>
      </c>
      <c r="W68">
        <v>3</v>
      </c>
      <c r="X68">
        <v>0.34</v>
      </c>
      <c r="Y68">
        <v>0.08</v>
      </c>
      <c r="Z68">
        <v>7.59</v>
      </c>
    </row>
    <row r="69" spans="1:26" x14ac:dyDescent="0.25">
      <c r="A69" t="s">
        <v>335</v>
      </c>
      <c r="B69" t="s">
        <v>57</v>
      </c>
      <c r="C69" t="s">
        <v>29</v>
      </c>
      <c r="D69" t="s">
        <v>8</v>
      </c>
      <c r="E69" t="s">
        <v>51</v>
      </c>
      <c r="F69" t="s">
        <v>22</v>
      </c>
      <c r="G69" t="s">
        <v>11</v>
      </c>
      <c r="H69" t="s">
        <v>110</v>
      </c>
      <c r="I69" t="s">
        <v>38</v>
      </c>
      <c r="J69" s="2">
        <v>44933</v>
      </c>
      <c r="K69" s="2">
        <v>44943</v>
      </c>
      <c r="L69" s="2" t="str">
        <f t="shared" si="2"/>
        <v>January</v>
      </c>
      <c r="M69">
        <v>10</v>
      </c>
      <c r="N69">
        <v>3</v>
      </c>
      <c r="O69">
        <v>14</v>
      </c>
      <c r="P69" s="4">
        <f>(Table3[[#This Row],[Tasks Completed]]/Table3[[#This Row],[Tasks Total]])</f>
        <v>0.21428571428571427</v>
      </c>
      <c r="Q69">
        <v>147957.93</v>
      </c>
      <c r="R69">
        <v>168759.16</v>
      </c>
      <c r="S69">
        <v>0</v>
      </c>
      <c r="T69">
        <v>89</v>
      </c>
      <c r="U69">
        <v>10.5</v>
      </c>
      <c r="V69">
        <v>284.2</v>
      </c>
      <c r="W69">
        <v>9</v>
      </c>
      <c r="X69">
        <v>-0.87</v>
      </c>
      <c r="Y69">
        <v>-5.3999999999999999E-2</v>
      </c>
      <c r="Z69">
        <v>9.66</v>
      </c>
    </row>
    <row r="70" spans="1:26" x14ac:dyDescent="0.25">
      <c r="A70" t="s">
        <v>336</v>
      </c>
      <c r="B70" t="s">
        <v>16</v>
      </c>
      <c r="C70" t="s">
        <v>7</v>
      </c>
      <c r="D70" t="s">
        <v>53</v>
      </c>
      <c r="E70" t="s">
        <v>79</v>
      </c>
      <c r="F70" t="s">
        <v>22</v>
      </c>
      <c r="G70" t="s">
        <v>11</v>
      </c>
      <c r="H70" t="s">
        <v>89</v>
      </c>
      <c r="I70" t="s">
        <v>38</v>
      </c>
      <c r="J70" s="2">
        <v>44937</v>
      </c>
      <c r="K70" s="2">
        <v>44963</v>
      </c>
      <c r="L70" s="2" t="str">
        <f t="shared" si="2"/>
        <v>January</v>
      </c>
      <c r="M70">
        <v>26</v>
      </c>
      <c r="N70">
        <v>21</v>
      </c>
      <c r="O70">
        <v>32</v>
      </c>
      <c r="P70" s="4">
        <f>(Table3[[#This Row],[Tasks Completed]]/Table3[[#This Row],[Tasks Total]])</f>
        <v>0.65625</v>
      </c>
      <c r="Q70">
        <v>112264.36</v>
      </c>
      <c r="R70">
        <v>113924.22</v>
      </c>
      <c r="S70">
        <v>0</v>
      </c>
      <c r="T70">
        <v>12.6</v>
      </c>
      <c r="U70">
        <v>20.7</v>
      </c>
      <c r="V70">
        <v>225.8</v>
      </c>
      <c r="W70">
        <v>5</v>
      </c>
      <c r="X70">
        <v>2.44</v>
      </c>
      <c r="Y70">
        <v>0.125</v>
      </c>
      <c r="Z70">
        <v>1.8</v>
      </c>
    </row>
    <row r="71" spans="1:26" x14ac:dyDescent="0.25">
      <c r="A71" t="s">
        <v>341</v>
      </c>
      <c r="B71" t="s">
        <v>16</v>
      </c>
      <c r="C71" t="s">
        <v>17</v>
      </c>
      <c r="D71" t="s">
        <v>24</v>
      </c>
      <c r="E71" t="s">
        <v>51</v>
      </c>
      <c r="F71" t="s">
        <v>10</v>
      </c>
      <c r="G71" t="s">
        <v>11</v>
      </c>
      <c r="H71" t="s">
        <v>123</v>
      </c>
      <c r="I71" t="s">
        <v>13</v>
      </c>
      <c r="J71" s="2">
        <v>44944</v>
      </c>
      <c r="K71" s="2">
        <v>44951</v>
      </c>
      <c r="L71" s="2" t="str">
        <f t="shared" si="2"/>
        <v>January</v>
      </c>
      <c r="M71">
        <v>7</v>
      </c>
      <c r="N71">
        <v>4</v>
      </c>
      <c r="O71">
        <v>23</v>
      </c>
      <c r="P71" s="4">
        <f>(Table3[[#This Row],[Tasks Completed]]/Table3[[#This Row],[Tasks Total]])</f>
        <v>0.17391304347826086</v>
      </c>
      <c r="Q71">
        <v>72895.66</v>
      </c>
      <c r="R71">
        <v>36054.29</v>
      </c>
      <c r="S71">
        <v>4</v>
      </c>
      <c r="T71">
        <v>36.5</v>
      </c>
      <c r="U71">
        <v>14.3</v>
      </c>
      <c r="V71">
        <v>208.1</v>
      </c>
      <c r="W71">
        <v>4</v>
      </c>
      <c r="X71">
        <v>-0.9</v>
      </c>
      <c r="Y71">
        <v>-0.23</v>
      </c>
      <c r="Z71">
        <v>-0.53</v>
      </c>
    </row>
    <row r="72" spans="1:26" x14ac:dyDescent="0.25">
      <c r="A72" t="s">
        <v>349</v>
      </c>
      <c r="B72" t="s">
        <v>16</v>
      </c>
      <c r="C72" t="s">
        <v>7</v>
      </c>
      <c r="D72" t="s">
        <v>8</v>
      </c>
      <c r="E72" t="s">
        <v>25</v>
      </c>
      <c r="F72" t="s">
        <v>22</v>
      </c>
      <c r="G72" t="s">
        <v>11</v>
      </c>
      <c r="H72" t="s">
        <v>65</v>
      </c>
      <c r="I72" t="s">
        <v>13</v>
      </c>
      <c r="J72" s="2">
        <v>44947</v>
      </c>
      <c r="K72" s="2">
        <v>45070</v>
      </c>
      <c r="L72" s="2" t="str">
        <f t="shared" si="2"/>
        <v>January</v>
      </c>
      <c r="M72">
        <v>123</v>
      </c>
      <c r="N72">
        <v>3</v>
      </c>
      <c r="O72">
        <v>56</v>
      </c>
      <c r="P72" s="4">
        <f>(Table3[[#This Row],[Tasks Completed]]/Table3[[#This Row],[Tasks Total]])</f>
        <v>5.3571428571428568E-2</v>
      </c>
      <c r="Q72">
        <v>44090.31</v>
      </c>
      <c r="R72">
        <v>15659.51</v>
      </c>
      <c r="S72">
        <v>8</v>
      </c>
      <c r="T72">
        <v>8.4</v>
      </c>
      <c r="U72">
        <v>24.6</v>
      </c>
      <c r="V72">
        <v>470</v>
      </c>
      <c r="W72">
        <v>6</v>
      </c>
      <c r="X72">
        <v>2.35</v>
      </c>
      <c r="Y72">
        <v>1.6E-2</v>
      </c>
      <c r="Z72">
        <v>-10.47</v>
      </c>
    </row>
    <row r="73" spans="1:26" x14ac:dyDescent="0.25">
      <c r="A73" t="s">
        <v>5</v>
      </c>
      <c r="B73" t="s">
        <v>6</v>
      </c>
      <c r="C73" t="s">
        <v>7</v>
      </c>
      <c r="D73" t="s">
        <v>8</v>
      </c>
      <c r="E73" t="s">
        <v>9</v>
      </c>
      <c r="F73" t="s">
        <v>10</v>
      </c>
      <c r="G73" t="s">
        <v>11</v>
      </c>
      <c r="H73" t="s">
        <v>12</v>
      </c>
      <c r="I73" t="s">
        <v>13</v>
      </c>
      <c r="J73" s="2">
        <v>44973</v>
      </c>
      <c r="K73" s="2">
        <v>44987</v>
      </c>
      <c r="L73" s="2" t="str">
        <f t="shared" si="2"/>
        <v>February</v>
      </c>
      <c r="M73">
        <v>14</v>
      </c>
      <c r="N73">
        <v>2</v>
      </c>
      <c r="O73">
        <v>12</v>
      </c>
      <c r="P73" s="4">
        <f>(Table3[[#This Row],[Tasks Completed]]/Table3[[#This Row],[Tasks Total]])</f>
        <v>0.16666666666666666</v>
      </c>
      <c r="Q73">
        <v>81435.58</v>
      </c>
      <c r="R73">
        <v>30557.14</v>
      </c>
      <c r="S73">
        <v>4</v>
      </c>
      <c r="T73">
        <v>4.2</v>
      </c>
      <c r="U73">
        <v>27</v>
      </c>
      <c r="V73">
        <v>371.3</v>
      </c>
      <c r="W73">
        <v>3</v>
      </c>
      <c r="X73">
        <v>-1.44</v>
      </c>
      <c r="Y73">
        <v>0.29299999999999998</v>
      </c>
      <c r="Z73">
        <v>2.0299999999999998</v>
      </c>
    </row>
    <row r="74" spans="1:26" x14ac:dyDescent="0.25">
      <c r="A74" t="s">
        <v>31</v>
      </c>
      <c r="B74" t="s">
        <v>32</v>
      </c>
      <c r="C74" t="s">
        <v>17</v>
      </c>
      <c r="D74" t="s">
        <v>8</v>
      </c>
      <c r="E74" t="s">
        <v>19</v>
      </c>
      <c r="F74" t="s">
        <v>33</v>
      </c>
      <c r="G74" t="s">
        <v>11</v>
      </c>
      <c r="H74" t="s">
        <v>34</v>
      </c>
      <c r="I74" t="s">
        <v>13</v>
      </c>
      <c r="J74" s="2">
        <v>44975</v>
      </c>
      <c r="K74" s="2">
        <v>44997</v>
      </c>
      <c r="L74" s="2" t="str">
        <f t="shared" si="2"/>
        <v>February</v>
      </c>
      <c r="M74">
        <v>22</v>
      </c>
      <c r="N74">
        <v>6</v>
      </c>
      <c r="O74">
        <v>13</v>
      </c>
      <c r="P74" s="4">
        <f>(Table3[[#This Row],[Tasks Completed]]/Table3[[#This Row],[Tasks Total]])</f>
        <v>0.46153846153846156</v>
      </c>
      <c r="Q74">
        <v>152177.10999999999</v>
      </c>
      <c r="R74">
        <v>111101.69</v>
      </c>
      <c r="S74">
        <v>1</v>
      </c>
      <c r="T74">
        <v>10.1</v>
      </c>
      <c r="U74">
        <v>11.9</v>
      </c>
      <c r="V74">
        <v>336.8</v>
      </c>
      <c r="W74">
        <v>3</v>
      </c>
      <c r="X74">
        <v>-1.1299999999999999</v>
      </c>
      <c r="Y74">
        <v>-0.122</v>
      </c>
      <c r="Z74">
        <v>3.18</v>
      </c>
    </row>
    <row r="75" spans="1:26" x14ac:dyDescent="0.25">
      <c r="A75" t="s">
        <v>39</v>
      </c>
      <c r="B75" t="s">
        <v>28</v>
      </c>
      <c r="C75" t="s">
        <v>29</v>
      </c>
      <c r="D75" t="s">
        <v>8</v>
      </c>
      <c r="E75" t="s">
        <v>25</v>
      </c>
      <c r="F75" t="s">
        <v>33</v>
      </c>
      <c r="G75" t="s">
        <v>11</v>
      </c>
      <c r="H75" t="s">
        <v>41</v>
      </c>
      <c r="I75" t="s">
        <v>13</v>
      </c>
      <c r="J75" s="2">
        <v>44978</v>
      </c>
      <c r="K75" s="2">
        <v>45004</v>
      </c>
      <c r="L75" s="2" t="str">
        <f t="shared" si="2"/>
        <v>February</v>
      </c>
      <c r="M75">
        <v>26</v>
      </c>
      <c r="N75">
        <v>30</v>
      </c>
      <c r="O75">
        <v>37</v>
      </c>
      <c r="P75" s="4">
        <f>(Table3[[#This Row],[Tasks Completed]]/Table3[[#This Row],[Tasks Total]])</f>
        <v>0.81081081081081086</v>
      </c>
      <c r="Q75">
        <v>710084.43</v>
      </c>
      <c r="R75">
        <v>666779.13</v>
      </c>
      <c r="S75">
        <v>0</v>
      </c>
      <c r="T75">
        <v>11.1</v>
      </c>
      <c r="U75">
        <v>48.1</v>
      </c>
      <c r="V75">
        <v>737.3</v>
      </c>
      <c r="W75">
        <v>6</v>
      </c>
      <c r="X75">
        <v>-0.88</v>
      </c>
      <c r="Y75">
        <v>-0.113</v>
      </c>
      <c r="Z75">
        <v>-2.4700000000000002</v>
      </c>
    </row>
    <row r="76" spans="1:26" x14ac:dyDescent="0.25">
      <c r="A76" t="s">
        <v>143</v>
      </c>
      <c r="B76" t="s">
        <v>46</v>
      </c>
      <c r="C76" t="s">
        <v>29</v>
      </c>
      <c r="D76" t="s">
        <v>8</v>
      </c>
      <c r="E76" t="s">
        <v>49</v>
      </c>
      <c r="F76" t="s">
        <v>22</v>
      </c>
      <c r="G76" t="s">
        <v>11</v>
      </c>
      <c r="H76" t="s">
        <v>144</v>
      </c>
      <c r="I76" t="s">
        <v>21</v>
      </c>
      <c r="J76" s="2">
        <v>44966</v>
      </c>
      <c r="K76" s="2">
        <v>45012</v>
      </c>
      <c r="L76" s="2" t="str">
        <f t="shared" si="2"/>
        <v>February</v>
      </c>
      <c r="M76">
        <v>46</v>
      </c>
      <c r="N76">
        <v>13</v>
      </c>
      <c r="O76">
        <v>16</v>
      </c>
      <c r="P76" s="4">
        <f>(Table3[[#This Row],[Tasks Completed]]/Table3[[#This Row],[Tasks Total]])</f>
        <v>0.8125</v>
      </c>
      <c r="Q76">
        <v>32750.92</v>
      </c>
      <c r="R76">
        <v>4863.12</v>
      </c>
      <c r="S76">
        <v>0</v>
      </c>
      <c r="T76">
        <v>23.4</v>
      </c>
      <c r="U76">
        <v>27.9</v>
      </c>
      <c r="V76">
        <v>214.1</v>
      </c>
      <c r="W76">
        <v>21</v>
      </c>
      <c r="X76">
        <v>1</v>
      </c>
      <c r="Y76">
        <v>0.32800000000000001</v>
      </c>
      <c r="Z76">
        <v>8.5</v>
      </c>
    </row>
    <row r="77" spans="1:26" x14ac:dyDescent="0.25">
      <c r="A77" t="s">
        <v>147</v>
      </c>
      <c r="B77" t="s">
        <v>6</v>
      </c>
      <c r="C77" t="s">
        <v>29</v>
      </c>
      <c r="D77" t="s">
        <v>18</v>
      </c>
      <c r="E77" t="s">
        <v>25</v>
      </c>
      <c r="F77" t="s">
        <v>14</v>
      </c>
      <c r="G77" t="s">
        <v>40</v>
      </c>
      <c r="H77" t="s">
        <v>110</v>
      </c>
      <c r="I77" t="s">
        <v>21</v>
      </c>
      <c r="J77" s="2">
        <v>44971</v>
      </c>
      <c r="K77" s="2">
        <v>45053</v>
      </c>
      <c r="L77" s="2" t="str">
        <f t="shared" si="2"/>
        <v>February</v>
      </c>
      <c r="M77">
        <v>82</v>
      </c>
      <c r="N77">
        <v>11</v>
      </c>
      <c r="O77">
        <v>11</v>
      </c>
      <c r="P77" s="4">
        <f>(Table3[[#This Row],[Tasks Completed]]/Table3[[#This Row],[Tasks Total]])</f>
        <v>1</v>
      </c>
      <c r="Q77">
        <v>101961.56</v>
      </c>
      <c r="R77">
        <v>59201.46</v>
      </c>
      <c r="S77">
        <v>0</v>
      </c>
      <c r="T77">
        <v>47.1</v>
      </c>
      <c r="U77">
        <v>79.099999999999994</v>
      </c>
      <c r="V77">
        <v>935.3</v>
      </c>
      <c r="W77">
        <v>20</v>
      </c>
      <c r="X77">
        <v>-2.2400000000000002</v>
      </c>
      <c r="Y77">
        <v>-0.16300000000000001</v>
      </c>
      <c r="Z77">
        <v>6.06</v>
      </c>
    </row>
    <row r="78" spans="1:26" x14ac:dyDescent="0.25">
      <c r="A78" t="s">
        <v>165</v>
      </c>
      <c r="B78" t="s">
        <v>16</v>
      </c>
      <c r="C78" t="s">
        <v>29</v>
      </c>
      <c r="D78" t="s">
        <v>24</v>
      </c>
      <c r="E78" t="s">
        <v>51</v>
      </c>
      <c r="F78" t="s">
        <v>22</v>
      </c>
      <c r="G78" t="s">
        <v>11</v>
      </c>
      <c r="H78" t="s">
        <v>89</v>
      </c>
      <c r="I78" t="s">
        <v>38</v>
      </c>
      <c r="J78" s="2">
        <v>44977</v>
      </c>
      <c r="K78" s="2">
        <v>44984</v>
      </c>
      <c r="L78" s="2" t="str">
        <f t="shared" si="2"/>
        <v>February</v>
      </c>
      <c r="M78">
        <v>7</v>
      </c>
      <c r="N78">
        <v>3</v>
      </c>
      <c r="O78">
        <v>16</v>
      </c>
      <c r="P78" s="4">
        <f>(Table3[[#This Row],[Tasks Completed]]/Table3[[#This Row],[Tasks Total]])</f>
        <v>0.1875</v>
      </c>
      <c r="Q78">
        <v>249886.22</v>
      </c>
      <c r="R78">
        <v>11808.01</v>
      </c>
      <c r="S78">
        <v>1</v>
      </c>
      <c r="T78">
        <v>1.6</v>
      </c>
      <c r="U78">
        <v>43.9</v>
      </c>
      <c r="V78">
        <v>295.3</v>
      </c>
      <c r="W78">
        <v>3</v>
      </c>
      <c r="X78">
        <v>-1.06</v>
      </c>
      <c r="Y78">
        <v>-5.1999999999999998E-2</v>
      </c>
      <c r="Z78">
        <v>0.14000000000000001</v>
      </c>
    </row>
    <row r="79" spans="1:26" x14ac:dyDescent="0.25">
      <c r="A79" t="s">
        <v>177</v>
      </c>
      <c r="B79" t="s">
        <v>28</v>
      </c>
      <c r="C79" t="s">
        <v>17</v>
      </c>
      <c r="D79" t="s">
        <v>24</v>
      </c>
      <c r="E79" t="s">
        <v>45</v>
      </c>
      <c r="F79" t="s">
        <v>33</v>
      </c>
      <c r="G79" t="s">
        <v>11</v>
      </c>
      <c r="H79" t="s">
        <v>107</v>
      </c>
      <c r="I79" t="s">
        <v>38</v>
      </c>
      <c r="J79" s="2">
        <v>44976</v>
      </c>
      <c r="K79" s="2">
        <v>45003</v>
      </c>
      <c r="L79" s="2" t="str">
        <f t="shared" si="2"/>
        <v>February</v>
      </c>
      <c r="M79">
        <v>27</v>
      </c>
      <c r="N79">
        <v>5</v>
      </c>
      <c r="O79">
        <v>11</v>
      </c>
      <c r="P79" s="4">
        <f>(Table3[[#This Row],[Tasks Completed]]/Table3[[#This Row],[Tasks Total]])</f>
        <v>0.45454545454545453</v>
      </c>
      <c r="Q79">
        <v>28553.19</v>
      </c>
      <c r="R79">
        <v>2004.9</v>
      </c>
      <c r="S79">
        <v>0</v>
      </c>
      <c r="T79">
        <v>13.8</v>
      </c>
      <c r="U79">
        <v>21.3</v>
      </c>
      <c r="V79">
        <v>426.9</v>
      </c>
      <c r="W79">
        <v>4</v>
      </c>
      <c r="X79">
        <v>-0.92</v>
      </c>
      <c r="Y79">
        <v>0.14799999999999999</v>
      </c>
      <c r="Z79">
        <v>-7.0000000000000007E-2</v>
      </c>
    </row>
    <row r="80" spans="1:26" x14ac:dyDescent="0.25">
      <c r="A80" t="s">
        <v>178</v>
      </c>
      <c r="B80" t="s">
        <v>16</v>
      </c>
      <c r="C80" t="s">
        <v>36</v>
      </c>
      <c r="D80" t="s">
        <v>8</v>
      </c>
      <c r="E80" t="s">
        <v>51</v>
      </c>
      <c r="F80" t="s">
        <v>22</v>
      </c>
      <c r="G80" t="s">
        <v>11</v>
      </c>
      <c r="H80" t="s">
        <v>56</v>
      </c>
      <c r="I80" t="s">
        <v>38</v>
      </c>
      <c r="J80" s="2">
        <v>44984</v>
      </c>
      <c r="K80" s="2">
        <v>45006</v>
      </c>
      <c r="L80" s="2" t="str">
        <f t="shared" si="2"/>
        <v>February</v>
      </c>
      <c r="M80">
        <v>22</v>
      </c>
      <c r="N80">
        <v>11</v>
      </c>
      <c r="O80">
        <v>23</v>
      </c>
      <c r="P80" s="4">
        <f>(Table3[[#This Row],[Tasks Completed]]/Table3[[#This Row],[Tasks Total]])</f>
        <v>0.47826086956521741</v>
      </c>
      <c r="Q80">
        <v>111266.82</v>
      </c>
      <c r="R80">
        <v>7917.69</v>
      </c>
      <c r="S80">
        <v>2</v>
      </c>
      <c r="T80">
        <v>22</v>
      </c>
      <c r="U80">
        <v>15.3</v>
      </c>
      <c r="V80">
        <v>388.5</v>
      </c>
      <c r="W80">
        <v>3</v>
      </c>
      <c r="X80">
        <v>-0.11</v>
      </c>
      <c r="Y80">
        <v>0.14699999999999999</v>
      </c>
      <c r="Z80">
        <v>-0.14000000000000001</v>
      </c>
    </row>
    <row r="81" spans="1:26" x14ac:dyDescent="0.25">
      <c r="A81" t="s">
        <v>181</v>
      </c>
      <c r="B81" t="s">
        <v>6</v>
      </c>
      <c r="C81" t="s">
        <v>29</v>
      </c>
      <c r="D81" t="s">
        <v>53</v>
      </c>
      <c r="E81" t="s">
        <v>51</v>
      </c>
      <c r="F81" t="s">
        <v>10</v>
      </c>
      <c r="G81" t="s">
        <v>11</v>
      </c>
      <c r="H81" t="s">
        <v>64</v>
      </c>
      <c r="I81" t="s">
        <v>72</v>
      </c>
      <c r="J81" s="2">
        <v>44960</v>
      </c>
      <c r="K81" s="2">
        <v>45065</v>
      </c>
      <c r="L81" s="2" t="str">
        <f t="shared" si="2"/>
        <v>February</v>
      </c>
      <c r="M81">
        <v>105</v>
      </c>
      <c r="N81">
        <v>3</v>
      </c>
      <c r="O81">
        <v>12</v>
      </c>
      <c r="P81" s="4">
        <f>(Table3[[#This Row],[Tasks Completed]]/Table3[[#This Row],[Tasks Total]])</f>
        <v>0.25</v>
      </c>
      <c r="Q81">
        <v>122736.75</v>
      </c>
      <c r="R81">
        <v>82997.100000000006</v>
      </c>
      <c r="S81">
        <v>0</v>
      </c>
      <c r="T81">
        <v>4.7</v>
      </c>
      <c r="U81">
        <v>3.2</v>
      </c>
      <c r="V81">
        <v>322.3</v>
      </c>
      <c r="W81">
        <v>3</v>
      </c>
      <c r="X81">
        <v>-1.42</v>
      </c>
      <c r="Y81">
        <v>7.5999999999999998E-2</v>
      </c>
      <c r="Z81">
        <v>-3.21</v>
      </c>
    </row>
    <row r="82" spans="1:26" x14ac:dyDescent="0.25">
      <c r="A82" t="s">
        <v>184</v>
      </c>
      <c r="B82" t="s">
        <v>16</v>
      </c>
      <c r="C82" t="s">
        <v>17</v>
      </c>
      <c r="D82" t="s">
        <v>24</v>
      </c>
      <c r="E82" t="s">
        <v>51</v>
      </c>
      <c r="F82" t="s">
        <v>22</v>
      </c>
      <c r="G82" t="s">
        <v>11</v>
      </c>
      <c r="H82" t="s">
        <v>125</v>
      </c>
      <c r="I82" t="s">
        <v>13</v>
      </c>
      <c r="J82" s="2">
        <v>44963</v>
      </c>
      <c r="K82" s="2">
        <v>44999</v>
      </c>
      <c r="L82" s="2" t="str">
        <f t="shared" si="2"/>
        <v>February</v>
      </c>
      <c r="M82">
        <v>36</v>
      </c>
      <c r="N82">
        <v>49</v>
      </c>
      <c r="O82">
        <v>79</v>
      </c>
      <c r="P82" s="4">
        <f>(Table3[[#This Row],[Tasks Completed]]/Table3[[#This Row],[Tasks Total]])</f>
        <v>0.620253164556962</v>
      </c>
      <c r="Q82">
        <v>108022.39999999999</v>
      </c>
      <c r="R82">
        <v>35109.51</v>
      </c>
      <c r="S82">
        <v>2</v>
      </c>
      <c r="T82">
        <v>40.6</v>
      </c>
      <c r="U82">
        <v>14.3</v>
      </c>
      <c r="V82">
        <v>322.10000000000002</v>
      </c>
      <c r="W82">
        <v>200</v>
      </c>
      <c r="X82">
        <v>-0.61</v>
      </c>
      <c r="Y82">
        <v>-4.4999999999999998E-2</v>
      </c>
      <c r="Z82">
        <v>-8.6999999999999993</v>
      </c>
    </row>
    <row r="83" spans="1:26" x14ac:dyDescent="0.25">
      <c r="A83" t="s">
        <v>186</v>
      </c>
      <c r="B83" t="s">
        <v>46</v>
      </c>
      <c r="C83" t="s">
        <v>29</v>
      </c>
      <c r="D83" t="s">
        <v>47</v>
      </c>
      <c r="E83" t="s">
        <v>25</v>
      </c>
      <c r="F83" t="s">
        <v>22</v>
      </c>
      <c r="G83" t="s">
        <v>11</v>
      </c>
      <c r="H83" t="s">
        <v>136</v>
      </c>
      <c r="I83" t="s">
        <v>13</v>
      </c>
      <c r="J83" s="2">
        <v>44961</v>
      </c>
      <c r="K83" s="2">
        <v>44983</v>
      </c>
      <c r="L83" s="2" t="str">
        <f t="shared" si="2"/>
        <v>February</v>
      </c>
      <c r="M83">
        <v>22</v>
      </c>
      <c r="N83">
        <v>2</v>
      </c>
      <c r="O83">
        <v>10</v>
      </c>
      <c r="P83" s="4">
        <f>(Table3[[#This Row],[Tasks Completed]]/Table3[[#This Row],[Tasks Total]])</f>
        <v>0.2</v>
      </c>
      <c r="Q83">
        <v>99658.32</v>
      </c>
      <c r="R83">
        <v>53975.12</v>
      </c>
      <c r="S83">
        <v>1</v>
      </c>
      <c r="T83">
        <v>55.3</v>
      </c>
      <c r="U83">
        <v>15.2</v>
      </c>
      <c r="V83">
        <v>82.1</v>
      </c>
      <c r="W83">
        <v>3</v>
      </c>
      <c r="X83">
        <v>-0.36</v>
      </c>
      <c r="Y83">
        <v>-0.25600000000000001</v>
      </c>
      <c r="Z83">
        <v>8.61</v>
      </c>
    </row>
    <row r="84" spans="1:26" x14ac:dyDescent="0.25">
      <c r="A84" t="s">
        <v>187</v>
      </c>
      <c r="B84" t="s">
        <v>28</v>
      </c>
      <c r="C84" t="s">
        <v>17</v>
      </c>
      <c r="D84" t="s">
        <v>69</v>
      </c>
      <c r="E84" t="s">
        <v>59</v>
      </c>
      <c r="F84" t="s">
        <v>22</v>
      </c>
      <c r="G84" t="s">
        <v>11</v>
      </c>
      <c r="H84" t="s">
        <v>111</v>
      </c>
      <c r="I84" t="s">
        <v>72</v>
      </c>
      <c r="J84" s="2">
        <v>44984</v>
      </c>
      <c r="K84" s="2">
        <v>45032</v>
      </c>
      <c r="L84" s="2" t="str">
        <f t="shared" si="2"/>
        <v>February</v>
      </c>
      <c r="M84">
        <v>48</v>
      </c>
      <c r="N84">
        <v>22</v>
      </c>
      <c r="O84">
        <v>34</v>
      </c>
      <c r="P84" s="4">
        <f>(Table3[[#This Row],[Tasks Completed]]/Table3[[#This Row],[Tasks Total]])</f>
        <v>0.6470588235294118</v>
      </c>
      <c r="Q84">
        <v>178392.22</v>
      </c>
      <c r="R84">
        <v>113695.6</v>
      </c>
      <c r="S84">
        <v>2</v>
      </c>
      <c r="T84">
        <v>2.9</v>
      </c>
      <c r="U84">
        <v>3</v>
      </c>
      <c r="V84">
        <v>617.1</v>
      </c>
      <c r="W84">
        <v>5</v>
      </c>
      <c r="X84">
        <v>-0.92</v>
      </c>
      <c r="Y84">
        <v>-7.6999999999999999E-2</v>
      </c>
      <c r="Z84">
        <v>4.8</v>
      </c>
    </row>
    <row r="85" spans="1:26" x14ac:dyDescent="0.25">
      <c r="A85" t="s">
        <v>199</v>
      </c>
      <c r="B85" t="s">
        <v>28</v>
      </c>
      <c r="C85" t="s">
        <v>7</v>
      </c>
      <c r="D85" t="s">
        <v>8</v>
      </c>
      <c r="E85" t="s">
        <v>9</v>
      </c>
      <c r="F85" t="s">
        <v>22</v>
      </c>
      <c r="G85" t="s">
        <v>11</v>
      </c>
      <c r="H85" t="s">
        <v>86</v>
      </c>
      <c r="I85" t="s">
        <v>38</v>
      </c>
      <c r="J85" s="2">
        <v>44983</v>
      </c>
      <c r="K85" s="2">
        <v>44997</v>
      </c>
      <c r="L85" s="2" t="str">
        <f t="shared" si="2"/>
        <v>February</v>
      </c>
      <c r="M85">
        <v>14</v>
      </c>
      <c r="N85">
        <v>4</v>
      </c>
      <c r="O85">
        <v>15</v>
      </c>
      <c r="P85" s="4">
        <f>(Table3[[#This Row],[Tasks Completed]]/Table3[[#This Row],[Tasks Total]])</f>
        <v>0.26666666666666666</v>
      </c>
      <c r="Q85">
        <v>466944.46</v>
      </c>
      <c r="R85">
        <v>467484.47</v>
      </c>
      <c r="S85">
        <v>1</v>
      </c>
      <c r="T85">
        <v>12.8</v>
      </c>
      <c r="U85">
        <v>8.5</v>
      </c>
      <c r="V85">
        <v>306.5</v>
      </c>
      <c r="W85">
        <v>4</v>
      </c>
      <c r="X85">
        <v>-1.39</v>
      </c>
      <c r="Y85">
        <v>-7.0999999999999994E-2</v>
      </c>
      <c r="Z85">
        <v>0.03</v>
      </c>
    </row>
    <row r="86" spans="1:26" x14ac:dyDescent="0.25">
      <c r="A86" t="s">
        <v>200</v>
      </c>
      <c r="B86" t="s">
        <v>46</v>
      </c>
      <c r="C86" t="s">
        <v>7</v>
      </c>
      <c r="D86" t="s">
        <v>53</v>
      </c>
      <c r="E86" t="s">
        <v>49</v>
      </c>
      <c r="F86" t="s">
        <v>22</v>
      </c>
      <c r="G86" t="s">
        <v>11</v>
      </c>
      <c r="H86" t="s">
        <v>132</v>
      </c>
      <c r="I86" t="s">
        <v>38</v>
      </c>
      <c r="J86" s="2">
        <v>44977</v>
      </c>
      <c r="K86" s="2">
        <v>44999</v>
      </c>
      <c r="L86" s="2" t="str">
        <f t="shared" si="2"/>
        <v>February</v>
      </c>
      <c r="M86">
        <v>22</v>
      </c>
      <c r="N86">
        <v>20</v>
      </c>
      <c r="O86">
        <v>70</v>
      </c>
      <c r="P86" s="4">
        <f>(Table3[[#This Row],[Tasks Completed]]/Table3[[#This Row],[Tasks Total]])</f>
        <v>0.2857142857142857</v>
      </c>
      <c r="Q86">
        <v>79877.62</v>
      </c>
      <c r="R86">
        <v>40679.08</v>
      </c>
      <c r="S86">
        <v>0</v>
      </c>
      <c r="T86">
        <v>20.5</v>
      </c>
      <c r="U86">
        <v>12.3</v>
      </c>
      <c r="V86">
        <v>853.7</v>
      </c>
      <c r="W86">
        <v>3</v>
      </c>
      <c r="X86">
        <v>-0.64</v>
      </c>
      <c r="Y86">
        <v>-0.20899999999999999</v>
      </c>
      <c r="Z86">
        <v>2.33</v>
      </c>
    </row>
    <row r="87" spans="1:26" x14ac:dyDescent="0.25">
      <c r="A87" t="s">
        <v>203</v>
      </c>
      <c r="B87" t="s">
        <v>46</v>
      </c>
      <c r="C87" t="s">
        <v>36</v>
      </c>
      <c r="D87" t="s">
        <v>24</v>
      </c>
      <c r="E87" t="s">
        <v>51</v>
      </c>
      <c r="F87" t="s">
        <v>22</v>
      </c>
      <c r="G87" t="s">
        <v>40</v>
      </c>
      <c r="H87" t="s">
        <v>111</v>
      </c>
      <c r="I87" t="s">
        <v>13</v>
      </c>
      <c r="J87" s="2">
        <v>44964</v>
      </c>
      <c r="K87" s="2">
        <v>44971</v>
      </c>
      <c r="L87" s="2" t="str">
        <f t="shared" si="2"/>
        <v>February</v>
      </c>
      <c r="M87">
        <v>7</v>
      </c>
      <c r="N87">
        <v>14</v>
      </c>
      <c r="O87">
        <v>14</v>
      </c>
      <c r="P87" s="4">
        <f>(Table3[[#This Row],[Tasks Completed]]/Table3[[#This Row],[Tasks Total]])</f>
        <v>1</v>
      </c>
      <c r="Q87">
        <v>427198.35</v>
      </c>
      <c r="R87">
        <v>66753.31</v>
      </c>
      <c r="S87">
        <v>1</v>
      </c>
      <c r="T87">
        <v>9.6</v>
      </c>
      <c r="U87">
        <v>31.8</v>
      </c>
      <c r="V87">
        <v>745.7</v>
      </c>
      <c r="W87">
        <v>6</v>
      </c>
      <c r="X87">
        <v>0.45</v>
      </c>
      <c r="Y87">
        <v>0.109</v>
      </c>
      <c r="Z87">
        <v>9.9600000000000009</v>
      </c>
    </row>
    <row r="88" spans="1:26" x14ac:dyDescent="0.25">
      <c r="A88" t="s">
        <v>204</v>
      </c>
      <c r="B88" t="s">
        <v>46</v>
      </c>
      <c r="C88" t="s">
        <v>36</v>
      </c>
      <c r="D88" t="s">
        <v>24</v>
      </c>
      <c r="E88" t="s">
        <v>9</v>
      </c>
      <c r="F88" t="s">
        <v>10</v>
      </c>
      <c r="G88" t="s">
        <v>11</v>
      </c>
      <c r="H88" t="s">
        <v>86</v>
      </c>
      <c r="I88" t="s">
        <v>21</v>
      </c>
      <c r="J88" s="2">
        <v>44968</v>
      </c>
      <c r="K88" s="2">
        <v>44977</v>
      </c>
      <c r="L88" s="2" t="str">
        <f t="shared" si="2"/>
        <v>February</v>
      </c>
      <c r="M88">
        <v>9</v>
      </c>
      <c r="N88">
        <v>5</v>
      </c>
      <c r="O88">
        <v>11</v>
      </c>
      <c r="P88" s="4">
        <f>(Table3[[#This Row],[Tasks Completed]]/Table3[[#This Row],[Tasks Total]])</f>
        <v>0.45454545454545453</v>
      </c>
      <c r="Q88">
        <v>130249.01</v>
      </c>
      <c r="R88">
        <v>155686.65</v>
      </c>
      <c r="S88">
        <v>8</v>
      </c>
      <c r="T88">
        <v>93.7</v>
      </c>
      <c r="U88">
        <v>6.3</v>
      </c>
      <c r="V88">
        <v>1153</v>
      </c>
      <c r="W88">
        <v>12</v>
      </c>
      <c r="X88">
        <v>2.0299999999999998</v>
      </c>
      <c r="Y88">
        <v>-0.622</v>
      </c>
      <c r="Z88">
        <v>-2.83</v>
      </c>
    </row>
    <row r="89" spans="1:26" x14ac:dyDescent="0.25">
      <c r="A89" t="s">
        <v>211</v>
      </c>
      <c r="B89" t="s">
        <v>16</v>
      </c>
      <c r="C89" t="s">
        <v>100</v>
      </c>
      <c r="D89" t="s">
        <v>18</v>
      </c>
      <c r="E89" t="s">
        <v>49</v>
      </c>
      <c r="F89" t="s">
        <v>10</v>
      </c>
      <c r="G89" t="s">
        <v>11</v>
      </c>
      <c r="H89" t="s">
        <v>71</v>
      </c>
      <c r="I89" t="s">
        <v>38</v>
      </c>
      <c r="J89" s="2">
        <v>44982</v>
      </c>
      <c r="K89" s="2">
        <v>44994</v>
      </c>
      <c r="L89" s="2" t="str">
        <f t="shared" si="2"/>
        <v>February</v>
      </c>
      <c r="M89">
        <v>12</v>
      </c>
      <c r="N89">
        <v>3</v>
      </c>
      <c r="O89">
        <v>12</v>
      </c>
      <c r="P89" s="4">
        <f>(Table3[[#This Row],[Tasks Completed]]/Table3[[#This Row],[Tasks Total]])</f>
        <v>0.25</v>
      </c>
      <c r="Q89">
        <v>593143.55000000005</v>
      </c>
      <c r="R89">
        <v>159181.87</v>
      </c>
      <c r="S89">
        <v>0</v>
      </c>
      <c r="T89">
        <v>71.599999999999994</v>
      </c>
      <c r="U89">
        <v>60.4</v>
      </c>
      <c r="V89">
        <v>169.9</v>
      </c>
      <c r="W89">
        <v>5</v>
      </c>
      <c r="X89">
        <v>-0.7</v>
      </c>
      <c r="Y89">
        <v>0.22600000000000001</v>
      </c>
      <c r="Z89">
        <v>10.56</v>
      </c>
    </row>
    <row r="90" spans="1:26" x14ac:dyDescent="0.25">
      <c r="A90" t="s">
        <v>213</v>
      </c>
      <c r="B90" t="s">
        <v>16</v>
      </c>
      <c r="C90" t="s">
        <v>7</v>
      </c>
      <c r="D90" t="s">
        <v>66</v>
      </c>
      <c r="E90" t="s">
        <v>9</v>
      </c>
      <c r="F90" t="s">
        <v>22</v>
      </c>
      <c r="G90" t="s">
        <v>11</v>
      </c>
      <c r="H90" t="s">
        <v>107</v>
      </c>
      <c r="I90" t="s">
        <v>38</v>
      </c>
      <c r="J90" s="2">
        <v>44958</v>
      </c>
      <c r="K90" s="2">
        <v>44973</v>
      </c>
      <c r="L90" s="2" t="str">
        <f t="shared" si="2"/>
        <v>February</v>
      </c>
      <c r="M90">
        <v>15</v>
      </c>
      <c r="N90">
        <v>12</v>
      </c>
      <c r="O90">
        <v>18</v>
      </c>
      <c r="P90" s="4">
        <f>(Table3[[#This Row],[Tasks Completed]]/Table3[[#This Row],[Tasks Total]])</f>
        <v>0.66666666666666663</v>
      </c>
      <c r="Q90">
        <v>170117.58</v>
      </c>
      <c r="R90">
        <v>125997.9</v>
      </c>
      <c r="S90">
        <v>0</v>
      </c>
      <c r="T90">
        <v>31.9</v>
      </c>
      <c r="U90">
        <v>1.6</v>
      </c>
      <c r="V90">
        <v>374.4</v>
      </c>
      <c r="W90">
        <v>4</v>
      </c>
      <c r="X90">
        <v>-0.45</v>
      </c>
      <c r="Y90">
        <v>0.14699999999999999</v>
      </c>
      <c r="Z90">
        <v>3.53</v>
      </c>
    </row>
    <row r="91" spans="1:26" x14ac:dyDescent="0.25">
      <c r="A91" t="s">
        <v>220</v>
      </c>
      <c r="B91" t="s">
        <v>28</v>
      </c>
      <c r="C91" t="s">
        <v>29</v>
      </c>
      <c r="D91" t="s">
        <v>69</v>
      </c>
      <c r="E91" t="s">
        <v>9</v>
      </c>
      <c r="F91" t="s">
        <v>10</v>
      </c>
      <c r="G91" t="s">
        <v>11</v>
      </c>
      <c r="H91" t="s">
        <v>87</v>
      </c>
      <c r="I91" t="s">
        <v>72</v>
      </c>
      <c r="J91" s="2">
        <v>44962</v>
      </c>
      <c r="K91" s="2">
        <v>44969</v>
      </c>
      <c r="L91" s="2" t="str">
        <f t="shared" si="2"/>
        <v>February</v>
      </c>
      <c r="M91">
        <v>7</v>
      </c>
      <c r="N91">
        <v>12</v>
      </c>
      <c r="O91">
        <v>30</v>
      </c>
      <c r="P91" s="4">
        <f>(Table3[[#This Row],[Tasks Completed]]/Table3[[#This Row],[Tasks Total]])</f>
        <v>0.4</v>
      </c>
      <c r="Q91">
        <v>93183.360000000001</v>
      </c>
      <c r="R91">
        <v>18226.490000000002</v>
      </c>
      <c r="S91">
        <v>0</v>
      </c>
      <c r="T91">
        <v>27.7</v>
      </c>
      <c r="U91">
        <v>28.4</v>
      </c>
      <c r="V91">
        <v>401.9</v>
      </c>
      <c r="W91">
        <v>13</v>
      </c>
      <c r="X91">
        <v>-2.0299999999999998</v>
      </c>
      <c r="Y91">
        <v>0.20499999999999999</v>
      </c>
      <c r="Z91">
        <v>5.19</v>
      </c>
    </row>
    <row r="92" spans="1:26" x14ac:dyDescent="0.25">
      <c r="A92" t="s">
        <v>221</v>
      </c>
      <c r="B92" t="s">
        <v>28</v>
      </c>
      <c r="C92" t="s">
        <v>29</v>
      </c>
      <c r="D92" t="s">
        <v>47</v>
      </c>
      <c r="E92" t="s">
        <v>51</v>
      </c>
      <c r="F92" t="s">
        <v>33</v>
      </c>
      <c r="G92" t="s">
        <v>11</v>
      </c>
      <c r="H92" t="s">
        <v>125</v>
      </c>
      <c r="I92" t="s">
        <v>21</v>
      </c>
      <c r="J92" s="2">
        <v>44984</v>
      </c>
      <c r="K92" s="2">
        <v>45033</v>
      </c>
      <c r="L92" s="2" t="str">
        <f t="shared" si="2"/>
        <v>February</v>
      </c>
      <c r="M92">
        <v>49</v>
      </c>
      <c r="N92">
        <v>3</v>
      </c>
      <c r="O92">
        <v>10</v>
      </c>
      <c r="P92" s="4">
        <f>(Table3[[#This Row],[Tasks Completed]]/Table3[[#This Row],[Tasks Total]])</f>
        <v>0.3</v>
      </c>
      <c r="Q92">
        <v>240274.18</v>
      </c>
      <c r="R92">
        <v>129391.22</v>
      </c>
      <c r="S92">
        <v>0</v>
      </c>
      <c r="T92">
        <v>19.600000000000001</v>
      </c>
      <c r="U92">
        <v>37</v>
      </c>
      <c r="V92">
        <v>157.30000000000001</v>
      </c>
      <c r="W92">
        <v>35</v>
      </c>
      <c r="X92">
        <v>-0.94</v>
      </c>
      <c r="Y92">
        <v>4.2000000000000003E-2</v>
      </c>
      <c r="Z92">
        <v>3.89</v>
      </c>
    </row>
    <row r="93" spans="1:26" x14ac:dyDescent="0.25">
      <c r="A93" t="s">
        <v>227</v>
      </c>
      <c r="B93" t="s">
        <v>46</v>
      </c>
      <c r="C93" t="s">
        <v>29</v>
      </c>
      <c r="D93" t="s">
        <v>53</v>
      </c>
      <c r="E93" t="s">
        <v>19</v>
      </c>
      <c r="F93" t="s">
        <v>10</v>
      </c>
      <c r="G93" t="s">
        <v>40</v>
      </c>
      <c r="H93" t="s">
        <v>115</v>
      </c>
      <c r="I93" t="s">
        <v>13</v>
      </c>
      <c r="J93" s="2">
        <v>44978</v>
      </c>
      <c r="K93" s="2">
        <v>45015</v>
      </c>
      <c r="L93" s="2" t="str">
        <f t="shared" si="2"/>
        <v>February</v>
      </c>
      <c r="M93">
        <v>37</v>
      </c>
      <c r="N93">
        <v>20</v>
      </c>
      <c r="O93">
        <v>20</v>
      </c>
      <c r="P93" s="4">
        <f>(Table3[[#This Row],[Tasks Completed]]/Table3[[#This Row],[Tasks Total]])</f>
        <v>1</v>
      </c>
      <c r="Q93">
        <v>113763.96</v>
      </c>
      <c r="R93">
        <v>6486.95</v>
      </c>
      <c r="S93">
        <v>0</v>
      </c>
      <c r="T93">
        <v>4.3</v>
      </c>
      <c r="U93">
        <v>62.8</v>
      </c>
      <c r="V93">
        <v>955.1</v>
      </c>
      <c r="W93">
        <v>10</v>
      </c>
      <c r="X93">
        <v>0.62</v>
      </c>
      <c r="Y93">
        <v>-0.42</v>
      </c>
      <c r="Z93">
        <v>8.75</v>
      </c>
    </row>
    <row r="94" spans="1:26" x14ac:dyDescent="0.25">
      <c r="A94" t="s">
        <v>228</v>
      </c>
      <c r="B94" t="s">
        <v>32</v>
      </c>
      <c r="C94" t="s">
        <v>7</v>
      </c>
      <c r="D94" t="s">
        <v>24</v>
      </c>
      <c r="E94" t="s">
        <v>51</v>
      </c>
      <c r="F94" t="s">
        <v>10</v>
      </c>
      <c r="G94" t="s">
        <v>11</v>
      </c>
      <c r="H94" t="s">
        <v>73</v>
      </c>
      <c r="I94" t="s">
        <v>21</v>
      </c>
      <c r="J94" s="2">
        <v>44983</v>
      </c>
      <c r="K94" s="2">
        <v>45053</v>
      </c>
      <c r="L94" s="2" t="str">
        <f t="shared" si="2"/>
        <v>February</v>
      </c>
      <c r="M94">
        <v>70</v>
      </c>
      <c r="N94">
        <v>9</v>
      </c>
      <c r="O94">
        <v>19</v>
      </c>
      <c r="P94" s="4">
        <f>(Table3[[#This Row],[Tasks Completed]]/Table3[[#This Row],[Tasks Total]])</f>
        <v>0.47368421052631576</v>
      </c>
      <c r="Q94">
        <v>64436.72</v>
      </c>
      <c r="R94">
        <v>44657.95</v>
      </c>
      <c r="S94">
        <v>3</v>
      </c>
      <c r="T94">
        <v>22.2</v>
      </c>
      <c r="U94">
        <v>12</v>
      </c>
      <c r="V94">
        <v>332.5</v>
      </c>
      <c r="W94">
        <v>5</v>
      </c>
      <c r="X94">
        <v>-1.1599999999999999</v>
      </c>
      <c r="Y94">
        <v>7.6999999999999999E-2</v>
      </c>
      <c r="Z94">
        <v>6.26</v>
      </c>
    </row>
    <row r="95" spans="1:26" x14ac:dyDescent="0.25">
      <c r="A95" t="s">
        <v>234</v>
      </c>
      <c r="B95" t="s">
        <v>32</v>
      </c>
      <c r="C95" t="s">
        <v>7</v>
      </c>
      <c r="D95" t="s">
        <v>53</v>
      </c>
      <c r="E95" t="s">
        <v>49</v>
      </c>
      <c r="F95" t="s">
        <v>33</v>
      </c>
      <c r="G95" t="s">
        <v>11</v>
      </c>
      <c r="H95" t="s">
        <v>108</v>
      </c>
      <c r="I95" t="s">
        <v>38</v>
      </c>
      <c r="J95" s="2">
        <v>44975</v>
      </c>
      <c r="K95" s="2">
        <v>44985</v>
      </c>
      <c r="L95" s="2" t="str">
        <f t="shared" si="2"/>
        <v>February</v>
      </c>
      <c r="M95">
        <v>10</v>
      </c>
      <c r="N95">
        <v>85</v>
      </c>
      <c r="O95">
        <v>417</v>
      </c>
      <c r="P95" s="4">
        <f>(Table3[[#This Row],[Tasks Completed]]/Table3[[#This Row],[Tasks Total]])</f>
        <v>0.2038369304556355</v>
      </c>
      <c r="Q95">
        <v>28827.69</v>
      </c>
      <c r="R95">
        <v>14528.88</v>
      </c>
      <c r="S95">
        <v>0</v>
      </c>
      <c r="T95">
        <v>3.3</v>
      </c>
      <c r="U95">
        <v>35.6</v>
      </c>
      <c r="V95">
        <v>1719.5</v>
      </c>
      <c r="W95">
        <v>10</v>
      </c>
      <c r="X95">
        <v>-0.73</v>
      </c>
      <c r="Y95">
        <v>-0.20699999999999999</v>
      </c>
      <c r="Z95">
        <v>-0.14000000000000001</v>
      </c>
    </row>
    <row r="96" spans="1:26" x14ac:dyDescent="0.25">
      <c r="A96" t="s">
        <v>241</v>
      </c>
      <c r="B96" t="s">
        <v>16</v>
      </c>
      <c r="C96" t="s">
        <v>29</v>
      </c>
      <c r="D96" t="s">
        <v>24</v>
      </c>
      <c r="E96" t="s">
        <v>59</v>
      </c>
      <c r="F96" t="s">
        <v>10</v>
      </c>
      <c r="G96" t="s">
        <v>11</v>
      </c>
      <c r="H96" t="s">
        <v>107</v>
      </c>
      <c r="I96" t="s">
        <v>13</v>
      </c>
      <c r="J96" s="2">
        <v>44975</v>
      </c>
      <c r="K96" s="2">
        <v>44987</v>
      </c>
      <c r="L96" s="2" t="str">
        <f t="shared" si="2"/>
        <v>February</v>
      </c>
      <c r="M96">
        <v>12</v>
      </c>
      <c r="N96">
        <v>14</v>
      </c>
      <c r="O96">
        <v>32</v>
      </c>
      <c r="P96" s="4">
        <f>(Table3[[#This Row],[Tasks Completed]]/Table3[[#This Row],[Tasks Total]])</f>
        <v>0.4375</v>
      </c>
      <c r="Q96">
        <v>173571.68</v>
      </c>
      <c r="R96">
        <v>32929.279999999999</v>
      </c>
      <c r="S96">
        <v>1</v>
      </c>
      <c r="T96">
        <v>30.4</v>
      </c>
      <c r="U96">
        <v>51.2</v>
      </c>
      <c r="V96">
        <v>429</v>
      </c>
      <c r="W96">
        <v>6</v>
      </c>
      <c r="X96">
        <v>0.43</v>
      </c>
      <c r="Y96">
        <v>-0.1</v>
      </c>
      <c r="Z96">
        <v>1.49</v>
      </c>
    </row>
    <row r="97" spans="1:26" x14ac:dyDescent="0.25">
      <c r="A97" t="s">
        <v>243</v>
      </c>
      <c r="B97" t="s">
        <v>46</v>
      </c>
      <c r="C97" t="s">
        <v>7</v>
      </c>
      <c r="D97" t="s">
        <v>53</v>
      </c>
      <c r="E97" t="s">
        <v>51</v>
      </c>
      <c r="F97" t="s">
        <v>22</v>
      </c>
      <c r="G97" t="s">
        <v>11</v>
      </c>
      <c r="H97" t="s">
        <v>130</v>
      </c>
      <c r="I97" t="s">
        <v>38</v>
      </c>
      <c r="J97" s="2">
        <v>44977</v>
      </c>
      <c r="K97" s="2">
        <v>44986</v>
      </c>
      <c r="L97" s="2" t="str">
        <f t="shared" si="2"/>
        <v>February</v>
      </c>
      <c r="M97">
        <v>9</v>
      </c>
      <c r="N97">
        <v>10</v>
      </c>
      <c r="O97">
        <v>28</v>
      </c>
      <c r="P97" s="4">
        <f>(Table3[[#This Row],[Tasks Completed]]/Table3[[#This Row],[Tasks Total]])</f>
        <v>0.35714285714285715</v>
      </c>
      <c r="Q97">
        <v>133489.68</v>
      </c>
      <c r="R97">
        <v>82985.100000000006</v>
      </c>
      <c r="S97">
        <v>0</v>
      </c>
      <c r="T97">
        <v>7.3</v>
      </c>
      <c r="U97">
        <v>6.9</v>
      </c>
      <c r="V97">
        <v>1259.7</v>
      </c>
      <c r="W97">
        <v>4</v>
      </c>
      <c r="X97">
        <v>0.43</v>
      </c>
      <c r="Y97">
        <v>3.9E-2</v>
      </c>
      <c r="Z97">
        <v>1.6</v>
      </c>
    </row>
    <row r="98" spans="1:26" x14ac:dyDescent="0.25">
      <c r="A98" t="s">
        <v>244</v>
      </c>
      <c r="B98" t="s">
        <v>6</v>
      </c>
      <c r="C98" t="s">
        <v>29</v>
      </c>
      <c r="D98" t="s">
        <v>66</v>
      </c>
      <c r="E98" t="s">
        <v>51</v>
      </c>
      <c r="F98" t="s">
        <v>10</v>
      </c>
      <c r="G98" t="s">
        <v>11</v>
      </c>
      <c r="H98" t="s">
        <v>245</v>
      </c>
      <c r="I98" t="s">
        <v>72</v>
      </c>
      <c r="J98" s="2">
        <v>44963</v>
      </c>
      <c r="K98" s="2">
        <v>44974</v>
      </c>
      <c r="L98" s="2" t="str">
        <f t="shared" ref="L98:L129" si="3">TEXT(J98, "mmmm")</f>
        <v>February</v>
      </c>
      <c r="M98">
        <v>11</v>
      </c>
      <c r="N98">
        <v>52</v>
      </c>
      <c r="O98">
        <v>74</v>
      </c>
      <c r="P98" s="4">
        <f>(Table3[[#This Row],[Tasks Completed]]/Table3[[#This Row],[Tasks Total]])</f>
        <v>0.70270270270270274</v>
      </c>
      <c r="Q98">
        <v>92745.7</v>
      </c>
      <c r="R98">
        <v>47708.47</v>
      </c>
      <c r="S98">
        <v>2</v>
      </c>
      <c r="T98">
        <v>13.2</v>
      </c>
      <c r="U98">
        <v>27.1</v>
      </c>
      <c r="V98">
        <v>357.3</v>
      </c>
      <c r="W98">
        <v>3</v>
      </c>
      <c r="X98">
        <v>-2.2400000000000002</v>
      </c>
      <c r="Y98">
        <v>0.28199999999999997</v>
      </c>
      <c r="Z98">
        <v>6.04</v>
      </c>
    </row>
    <row r="99" spans="1:26" x14ac:dyDescent="0.25">
      <c r="A99" t="s">
        <v>248</v>
      </c>
      <c r="B99" t="s">
        <v>6</v>
      </c>
      <c r="C99" t="s">
        <v>7</v>
      </c>
      <c r="D99" t="s">
        <v>69</v>
      </c>
      <c r="E99" t="s">
        <v>59</v>
      </c>
      <c r="F99" t="s">
        <v>22</v>
      </c>
      <c r="G99" t="s">
        <v>11</v>
      </c>
      <c r="H99" t="s">
        <v>249</v>
      </c>
      <c r="I99" t="s">
        <v>38</v>
      </c>
      <c r="J99" s="2">
        <v>44972</v>
      </c>
      <c r="K99" s="2">
        <v>44994</v>
      </c>
      <c r="L99" s="2" t="str">
        <f t="shared" si="3"/>
        <v>February</v>
      </c>
      <c r="M99">
        <v>22</v>
      </c>
      <c r="N99">
        <v>20</v>
      </c>
      <c r="O99">
        <v>90</v>
      </c>
      <c r="P99" s="4">
        <f>(Table3[[#This Row],[Tasks Completed]]/Table3[[#This Row],[Tasks Total]])</f>
        <v>0.22222222222222221</v>
      </c>
      <c r="Q99">
        <v>1023035.14</v>
      </c>
      <c r="R99">
        <v>171749.15</v>
      </c>
      <c r="S99">
        <v>4</v>
      </c>
      <c r="T99">
        <v>38</v>
      </c>
      <c r="U99">
        <v>6.5</v>
      </c>
      <c r="V99">
        <v>1615.9</v>
      </c>
      <c r="W99">
        <v>5</v>
      </c>
      <c r="X99">
        <v>-1.77</v>
      </c>
      <c r="Y99">
        <v>-8.0000000000000002E-3</v>
      </c>
      <c r="Z99">
        <v>-1.9</v>
      </c>
    </row>
    <row r="100" spans="1:26" x14ac:dyDescent="0.25">
      <c r="A100" t="s">
        <v>251</v>
      </c>
      <c r="B100" t="s">
        <v>46</v>
      </c>
      <c r="C100" t="s">
        <v>29</v>
      </c>
      <c r="D100" t="s">
        <v>58</v>
      </c>
      <c r="E100" t="s">
        <v>59</v>
      </c>
      <c r="F100" t="s">
        <v>22</v>
      </c>
      <c r="G100" t="s">
        <v>11</v>
      </c>
      <c r="H100" t="s">
        <v>103</v>
      </c>
      <c r="I100" t="s">
        <v>38</v>
      </c>
      <c r="J100" s="2">
        <v>44974</v>
      </c>
      <c r="K100" s="2">
        <v>44986</v>
      </c>
      <c r="L100" s="2" t="str">
        <f t="shared" si="3"/>
        <v>February</v>
      </c>
      <c r="M100">
        <v>12</v>
      </c>
      <c r="N100">
        <v>7</v>
      </c>
      <c r="O100">
        <v>13</v>
      </c>
      <c r="P100" s="4">
        <f>(Table3[[#This Row],[Tasks Completed]]/Table3[[#This Row],[Tasks Total]])</f>
        <v>0.53846153846153844</v>
      </c>
      <c r="Q100">
        <v>34187.01</v>
      </c>
      <c r="R100">
        <v>25761.63</v>
      </c>
      <c r="S100">
        <v>0</v>
      </c>
      <c r="T100">
        <v>9.4</v>
      </c>
      <c r="U100">
        <v>8.1</v>
      </c>
      <c r="V100">
        <v>1649.6</v>
      </c>
      <c r="W100">
        <v>17</v>
      </c>
      <c r="X100">
        <v>-2.17</v>
      </c>
      <c r="Y100">
        <v>-4.4999999999999998E-2</v>
      </c>
      <c r="Z100">
        <v>1.64</v>
      </c>
    </row>
    <row r="101" spans="1:26" x14ac:dyDescent="0.25">
      <c r="A101" t="s">
        <v>252</v>
      </c>
      <c r="B101" t="s">
        <v>43</v>
      </c>
      <c r="C101" t="s">
        <v>36</v>
      </c>
      <c r="D101" t="s">
        <v>24</v>
      </c>
      <c r="E101" t="s">
        <v>45</v>
      </c>
      <c r="F101" t="s">
        <v>10</v>
      </c>
      <c r="G101" t="s">
        <v>11</v>
      </c>
      <c r="H101" t="s">
        <v>60</v>
      </c>
      <c r="I101" t="s">
        <v>13</v>
      </c>
      <c r="J101" s="2">
        <v>44959</v>
      </c>
      <c r="K101" s="2">
        <v>44966</v>
      </c>
      <c r="L101" s="2" t="str">
        <f t="shared" si="3"/>
        <v>February</v>
      </c>
      <c r="M101">
        <v>7</v>
      </c>
      <c r="N101">
        <v>8</v>
      </c>
      <c r="O101">
        <v>17</v>
      </c>
      <c r="P101" s="4">
        <f>(Table3[[#This Row],[Tasks Completed]]/Table3[[#This Row],[Tasks Total]])</f>
        <v>0.47058823529411764</v>
      </c>
      <c r="Q101">
        <v>107271.61</v>
      </c>
      <c r="R101">
        <v>36725.949999999997</v>
      </c>
      <c r="S101">
        <v>5</v>
      </c>
      <c r="T101">
        <v>7.6</v>
      </c>
      <c r="U101">
        <v>20.100000000000001</v>
      </c>
      <c r="V101">
        <v>83.5</v>
      </c>
      <c r="W101">
        <v>30</v>
      </c>
      <c r="X101">
        <v>-0.27</v>
      </c>
      <c r="Y101">
        <v>-0.25</v>
      </c>
      <c r="Z101">
        <v>4.41</v>
      </c>
    </row>
    <row r="102" spans="1:26" x14ac:dyDescent="0.25">
      <c r="A102" t="s">
        <v>254</v>
      </c>
      <c r="B102" t="s">
        <v>57</v>
      </c>
      <c r="C102" t="s">
        <v>36</v>
      </c>
      <c r="D102" t="s">
        <v>24</v>
      </c>
      <c r="E102" t="s">
        <v>9</v>
      </c>
      <c r="F102" t="s">
        <v>10</v>
      </c>
      <c r="G102" t="s">
        <v>11</v>
      </c>
      <c r="H102" t="s">
        <v>155</v>
      </c>
      <c r="I102" t="s">
        <v>38</v>
      </c>
      <c r="J102" s="2">
        <v>44961</v>
      </c>
      <c r="K102" s="2">
        <v>44975</v>
      </c>
      <c r="L102" s="2" t="str">
        <f t="shared" si="3"/>
        <v>February</v>
      </c>
      <c r="M102">
        <v>14</v>
      </c>
      <c r="N102">
        <v>46</v>
      </c>
      <c r="O102">
        <v>162</v>
      </c>
      <c r="P102" s="4">
        <f>(Table3[[#This Row],[Tasks Completed]]/Table3[[#This Row],[Tasks Total]])</f>
        <v>0.2839506172839506</v>
      </c>
      <c r="Q102">
        <v>227297.61</v>
      </c>
      <c r="R102">
        <v>212280.44</v>
      </c>
      <c r="S102">
        <v>0</v>
      </c>
      <c r="T102">
        <v>21.8</v>
      </c>
      <c r="U102">
        <v>5.9</v>
      </c>
      <c r="V102">
        <v>832.1</v>
      </c>
      <c r="W102">
        <v>13</v>
      </c>
      <c r="X102">
        <v>-0.56000000000000005</v>
      </c>
      <c r="Y102">
        <v>2.7E-2</v>
      </c>
      <c r="Z102">
        <v>-4.7300000000000004</v>
      </c>
    </row>
    <row r="103" spans="1:26" x14ac:dyDescent="0.25">
      <c r="A103" t="s">
        <v>255</v>
      </c>
      <c r="B103" t="s">
        <v>28</v>
      </c>
      <c r="C103" t="s">
        <v>29</v>
      </c>
      <c r="D103" t="s">
        <v>53</v>
      </c>
      <c r="E103" t="s">
        <v>79</v>
      </c>
      <c r="F103" t="s">
        <v>10</v>
      </c>
      <c r="G103" t="s">
        <v>11</v>
      </c>
      <c r="H103" t="s">
        <v>118</v>
      </c>
      <c r="I103" t="s">
        <v>38</v>
      </c>
      <c r="J103" s="2">
        <v>44983</v>
      </c>
      <c r="K103" s="2">
        <v>44998</v>
      </c>
      <c r="L103" s="2" t="str">
        <f t="shared" si="3"/>
        <v>February</v>
      </c>
      <c r="M103">
        <v>15</v>
      </c>
      <c r="N103">
        <v>8</v>
      </c>
      <c r="O103">
        <v>40</v>
      </c>
      <c r="P103" s="4">
        <f>(Table3[[#This Row],[Tasks Completed]]/Table3[[#This Row],[Tasks Total]])</f>
        <v>0.2</v>
      </c>
      <c r="Q103">
        <v>122012.43</v>
      </c>
      <c r="R103">
        <v>33634.870000000003</v>
      </c>
      <c r="S103">
        <v>0</v>
      </c>
      <c r="T103">
        <v>4.3</v>
      </c>
      <c r="U103">
        <v>18.3</v>
      </c>
      <c r="V103">
        <v>493.8</v>
      </c>
      <c r="W103">
        <v>17</v>
      </c>
      <c r="X103">
        <v>0.71</v>
      </c>
      <c r="Y103">
        <v>0.26700000000000002</v>
      </c>
      <c r="Z103">
        <v>-1.4</v>
      </c>
    </row>
    <row r="104" spans="1:26" x14ac:dyDescent="0.25">
      <c r="A104" t="s">
        <v>260</v>
      </c>
      <c r="B104" t="s">
        <v>46</v>
      </c>
      <c r="C104" t="s">
        <v>17</v>
      </c>
      <c r="D104" t="s">
        <v>8</v>
      </c>
      <c r="E104" t="s">
        <v>25</v>
      </c>
      <c r="F104" t="s">
        <v>33</v>
      </c>
      <c r="G104" t="s">
        <v>11</v>
      </c>
      <c r="H104" t="s">
        <v>68</v>
      </c>
      <c r="I104" t="s">
        <v>13</v>
      </c>
      <c r="J104" s="2">
        <v>44958</v>
      </c>
      <c r="K104" s="2">
        <v>44980</v>
      </c>
      <c r="L104" s="2" t="str">
        <f t="shared" si="3"/>
        <v>February</v>
      </c>
      <c r="M104">
        <v>22</v>
      </c>
      <c r="N104">
        <v>21</v>
      </c>
      <c r="O104">
        <v>42</v>
      </c>
      <c r="P104" s="4">
        <f>(Table3[[#This Row],[Tasks Completed]]/Table3[[#This Row],[Tasks Total]])</f>
        <v>0.5</v>
      </c>
      <c r="Q104">
        <v>50704.07</v>
      </c>
      <c r="R104">
        <v>16736.37</v>
      </c>
      <c r="S104">
        <v>0</v>
      </c>
      <c r="T104">
        <v>51.8</v>
      </c>
      <c r="U104">
        <v>69.7</v>
      </c>
      <c r="V104">
        <v>454.3</v>
      </c>
      <c r="W104">
        <v>5</v>
      </c>
      <c r="X104">
        <v>-1.3</v>
      </c>
      <c r="Y104">
        <v>0.11799999999999999</v>
      </c>
      <c r="Z104">
        <v>8.8800000000000008</v>
      </c>
    </row>
    <row r="105" spans="1:26" x14ac:dyDescent="0.25">
      <c r="A105" t="s">
        <v>267</v>
      </c>
      <c r="B105" t="s">
        <v>16</v>
      </c>
      <c r="C105" t="s">
        <v>29</v>
      </c>
      <c r="D105" t="s">
        <v>8</v>
      </c>
      <c r="E105" t="s">
        <v>19</v>
      </c>
      <c r="F105" t="s">
        <v>10</v>
      </c>
      <c r="G105" t="s">
        <v>11</v>
      </c>
      <c r="H105" t="s">
        <v>123</v>
      </c>
      <c r="I105" t="s">
        <v>13</v>
      </c>
      <c r="J105" s="2">
        <v>44981</v>
      </c>
      <c r="K105" s="2">
        <v>45072</v>
      </c>
      <c r="L105" s="2" t="str">
        <f t="shared" si="3"/>
        <v>February</v>
      </c>
      <c r="M105">
        <v>91</v>
      </c>
      <c r="N105">
        <v>29</v>
      </c>
      <c r="O105">
        <v>73</v>
      </c>
      <c r="P105" s="4">
        <f>(Table3[[#This Row],[Tasks Completed]]/Table3[[#This Row],[Tasks Total]])</f>
        <v>0.39726027397260272</v>
      </c>
      <c r="Q105">
        <v>233284.17</v>
      </c>
      <c r="R105">
        <v>98829.74</v>
      </c>
      <c r="S105">
        <v>0</v>
      </c>
      <c r="T105">
        <v>15.5</v>
      </c>
      <c r="U105">
        <v>19.2</v>
      </c>
      <c r="V105">
        <v>235.7</v>
      </c>
      <c r="W105">
        <v>14</v>
      </c>
      <c r="X105">
        <v>-0.44</v>
      </c>
      <c r="Y105">
        <v>2.1999999999999999E-2</v>
      </c>
      <c r="Z105">
        <v>-7.12</v>
      </c>
    </row>
    <row r="106" spans="1:26" x14ac:dyDescent="0.25">
      <c r="A106" t="s">
        <v>271</v>
      </c>
      <c r="B106" t="s">
        <v>28</v>
      </c>
      <c r="C106" t="s">
        <v>7</v>
      </c>
      <c r="D106" t="s">
        <v>69</v>
      </c>
      <c r="E106" t="s">
        <v>51</v>
      </c>
      <c r="F106" t="s">
        <v>22</v>
      </c>
      <c r="G106" t="s">
        <v>11</v>
      </c>
      <c r="H106" t="s">
        <v>102</v>
      </c>
      <c r="I106" t="s">
        <v>13</v>
      </c>
      <c r="J106" s="2">
        <v>44958</v>
      </c>
      <c r="K106" s="2">
        <v>44968</v>
      </c>
      <c r="L106" s="2" t="str">
        <f t="shared" si="3"/>
        <v>February</v>
      </c>
      <c r="M106">
        <v>10</v>
      </c>
      <c r="N106">
        <v>56</v>
      </c>
      <c r="O106">
        <v>73</v>
      </c>
      <c r="P106" s="4">
        <f>(Table3[[#This Row],[Tasks Completed]]/Table3[[#This Row],[Tasks Total]])</f>
        <v>0.76712328767123283</v>
      </c>
      <c r="Q106">
        <v>204157.24</v>
      </c>
      <c r="R106">
        <v>42656.35</v>
      </c>
      <c r="S106">
        <v>2</v>
      </c>
      <c r="T106">
        <v>41.2</v>
      </c>
      <c r="U106">
        <v>12.1</v>
      </c>
      <c r="V106">
        <v>98.2</v>
      </c>
      <c r="W106">
        <v>3</v>
      </c>
      <c r="X106">
        <v>-2.2999999999999998</v>
      </c>
      <c r="Y106">
        <v>-0.20699999999999999</v>
      </c>
      <c r="Z106">
        <v>-3.45</v>
      </c>
    </row>
    <row r="107" spans="1:26" x14ac:dyDescent="0.25">
      <c r="A107" t="s">
        <v>276</v>
      </c>
      <c r="B107" t="s">
        <v>6</v>
      </c>
      <c r="C107" t="s">
        <v>29</v>
      </c>
      <c r="D107" t="s">
        <v>75</v>
      </c>
      <c r="E107" t="s">
        <v>49</v>
      </c>
      <c r="F107" t="s">
        <v>22</v>
      </c>
      <c r="G107" t="s">
        <v>11</v>
      </c>
      <c r="H107" t="s">
        <v>226</v>
      </c>
      <c r="I107" t="s">
        <v>13</v>
      </c>
      <c r="J107" s="2">
        <v>44959</v>
      </c>
      <c r="K107" s="2">
        <v>45016</v>
      </c>
      <c r="L107" s="2" t="str">
        <f t="shared" si="3"/>
        <v>February</v>
      </c>
      <c r="M107">
        <v>57</v>
      </c>
      <c r="N107">
        <v>310</v>
      </c>
      <c r="O107">
        <v>500</v>
      </c>
      <c r="P107" s="4">
        <f>(Table3[[#This Row],[Tasks Completed]]/Table3[[#This Row],[Tasks Total]])</f>
        <v>0.62</v>
      </c>
      <c r="Q107">
        <v>33613.65</v>
      </c>
      <c r="R107">
        <v>30276.78</v>
      </c>
      <c r="S107">
        <v>2</v>
      </c>
      <c r="T107">
        <v>54.2</v>
      </c>
      <c r="U107">
        <v>32.799999999999997</v>
      </c>
      <c r="V107">
        <v>236.4</v>
      </c>
      <c r="W107">
        <v>5</v>
      </c>
      <c r="X107">
        <v>0.23</v>
      </c>
      <c r="Y107">
        <v>0.25900000000000001</v>
      </c>
      <c r="Z107">
        <v>12.63</v>
      </c>
    </row>
    <row r="108" spans="1:26" x14ac:dyDescent="0.25">
      <c r="A108" t="s">
        <v>281</v>
      </c>
      <c r="B108" t="s">
        <v>57</v>
      </c>
      <c r="C108" t="s">
        <v>29</v>
      </c>
      <c r="D108" t="s">
        <v>42</v>
      </c>
      <c r="E108" t="s">
        <v>25</v>
      </c>
      <c r="F108" t="s">
        <v>22</v>
      </c>
      <c r="G108" t="s">
        <v>11</v>
      </c>
      <c r="H108" t="s">
        <v>215</v>
      </c>
      <c r="I108" t="s">
        <v>13</v>
      </c>
      <c r="J108" s="2">
        <v>44985</v>
      </c>
      <c r="K108" s="2">
        <v>45013</v>
      </c>
      <c r="L108" s="2" t="str">
        <f t="shared" si="3"/>
        <v>February</v>
      </c>
      <c r="M108">
        <v>28</v>
      </c>
      <c r="N108">
        <v>10</v>
      </c>
      <c r="O108">
        <v>14</v>
      </c>
      <c r="P108" s="4">
        <f>(Table3[[#This Row],[Tasks Completed]]/Table3[[#This Row],[Tasks Total]])</f>
        <v>0.7142857142857143</v>
      </c>
      <c r="Q108">
        <v>58643.86</v>
      </c>
      <c r="R108">
        <v>19655.34</v>
      </c>
      <c r="S108">
        <v>1</v>
      </c>
      <c r="T108">
        <v>12.7</v>
      </c>
      <c r="U108">
        <v>13.7</v>
      </c>
      <c r="V108">
        <v>706.7</v>
      </c>
      <c r="W108">
        <v>11</v>
      </c>
      <c r="X108">
        <v>1.1499999999999999</v>
      </c>
      <c r="Y108">
        <v>-0.38</v>
      </c>
      <c r="Z108">
        <v>5.64</v>
      </c>
    </row>
    <row r="109" spans="1:26" x14ac:dyDescent="0.25">
      <c r="A109" t="s">
        <v>282</v>
      </c>
      <c r="B109" t="s">
        <v>32</v>
      </c>
      <c r="C109" t="s">
        <v>29</v>
      </c>
      <c r="D109" t="s">
        <v>44</v>
      </c>
      <c r="E109" t="s">
        <v>49</v>
      </c>
      <c r="F109" t="s">
        <v>22</v>
      </c>
      <c r="G109" t="s">
        <v>11</v>
      </c>
      <c r="H109" t="s">
        <v>81</v>
      </c>
      <c r="I109" t="s">
        <v>38</v>
      </c>
      <c r="J109" s="2">
        <v>44975</v>
      </c>
      <c r="K109" s="2">
        <v>45002</v>
      </c>
      <c r="L109" s="2" t="str">
        <f t="shared" si="3"/>
        <v>February</v>
      </c>
      <c r="M109">
        <v>27</v>
      </c>
      <c r="N109">
        <v>2</v>
      </c>
      <c r="O109">
        <v>10</v>
      </c>
      <c r="P109" s="4">
        <f>(Table3[[#This Row],[Tasks Completed]]/Table3[[#This Row],[Tasks Total]])</f>
        <v>0.2</v>
      </c>
      <c r="Q109">
        <v>137619.57999999999</v>
      </c>
      <c r="R109">
        <v>90178.42</v>
      </c>
      <c r="S109">
        <v>0</v>
      </c>
      <c r="T109">
        <v>19.899999999999999</v>
      </c>
      <c r="U109">
        <v>23.4</v>
      </c>
      <c r="V109">
        <v>388</v>
      </c>
      <c r="W109">
        <v>15</v>
      </c>
      <c r="X109">
        <v>1.64</v>
      </c>
      <c r="Y109">
        <v>-0.41299999999999998</v>
      </c>
      <c r="Z109">
        <v>3.61</v>
      </c>
    </row>
    <row r="110" spans="1:26" x14ac:dyDescent="0.25">
      <c r="A110" t="s">
        <v>283</v>
      </c>
      <c r="B110" t="s">
        <v>28</v>
      </c>
      <c r="C110" t="s">
        <v>29</v>
      </c>
      <c r="D110" t="s">
        <v>24</v>
      </c>
      <c r="E110" t="s">
        <v>51</v>
      </c>
      <c r="F110" t="s">
        <v>33</v>
      </c>
      <c r="G110" t="s">
        <v>11</v>
      </c>
      <c r="H110" t="s">
        <v>284</v>
      </c>
      <c r="I110" t="s">
        <v>21</v>
      </c>
      <c r="J110" s="2">
        <v>44984</v>
      </c>
      <c r="K110" s="2">
        <v>45022</v>
      </c>
      <c r="L110" s="2" t="str">
        <f t="shared" si="3"/>
        <v>February</v>
      </c>
      <c r="M110">
        <v>38</v>
      </c>
      <c r="N110">
        <v>28</v>
      </c>
      <c r="O110">
        <v>39</v>
      </c>
      <c r="P110" s="4">
        <f>(Table3[[#This Row],[Tasks Completed]]/Table3[[#This Row],[Tasks Total]])</f>
        <v>0.71794871794871795</v>
      </c>
      <c r="Q110">
        <v>213635.91</v>
      </c>
      <c r="R110">
        <v>188116.02</v>
      </c>
      <c r="S110">
        <v>0</v>
      </c>
      <c r="T110">
        <v>21.1</v>
      </c>
      <c r="U110">
        <v>23.3</v>
      </c>
      <c r="V110">
        <v>377.9</v>
      </c>
      <c r="W110">
        <v>10</v>
      </c>
      <c r="X110">
        <v>-0.63</v>
      </c>
      <c r="Y110">
        <v>0.109</v>
      </c>
      <c r="Z110">
        <v>7.76</v>
      </c>
    </row>
    <row r="111" spans="1:26" x14ac:dyDescent="0.25">
      <c r="A111" t="s">
        <v>286</v>
      </c>
      <c r="B111" t="s">
        <v>16</v>
      </c>
      <c r="C111" t="s">
        <v>29</v>
      </c>
      <c r="D111" t="s">
        <v>66</v>
      </c>
      <c r="E111" t="s">
        <v>59</v>
      </c>
      <c r="F111" t="s">
        <v>33</v>
      </c>
      <c r="G111" t="s">
        <v>11</v>
      </c>
      <c r="H111" t="s">
        <v>80</v>
      </c>
      <c r="I111" t="s">
        <v>13</v>
      </c>
      <c r="J111" s="2">
        <v>44973</v>
      </c>
      <c r="K111" s="2">
        <v>45000</v>
      </c>
      <c r="L111" s="2" t="str">
        <f t="shared" si="3"/>
        <v>February</v>
      </c>
      <c r="M111">
        <v>27</v>
      </c>
      <c r="N111">
        <v>6</v>
      </c>
      <c r="O111">
        <v>19</v>
      </c>
      <c r="P111" s="4">
        <f>(Table3[[#This Row],[Tasks Completed]]/Table3[[#This Row],[Tasks Total]])</f>
        <v>0.31578947368421051</v>
      </c>
      <c r="Q111">
        <v>171425.21</v>
      </c>
      <c r="R111">
        <v>231048.44</v>
      </c>
      <c r="S111">
        <v>1</v>
      </c>
      <c r="T111">
        <v>31.3</v>
      </c>
      <c r="U111">
        <v>32.200000000000003</v>
      </c>
      <c r="V111">
        <v>414.1</v>
      </c>
      <c r="W111">
        <v>5</v>
      </c>
      <c r="X111">
        <v>-0.78</v>
      </c>
      <c r="Y111">
        <v>-0.25</v>
      </c>
      <c r="Z111">
        <v>-1.35</v>
      </c>
    </row>
    <row r="112" spans="1:26" x14ac:dyDescent="0.25">
      <c r="A112" t="s">
        <v>288</v>
      </c>
      <c r="B112" t="s">
        <v>28</v>
      </c>
      <c r="C112" t="s">
        <v>29</v>
      </c>
      <c r="D112" t="s">
        <v>42</v>
      </c>
      <c r="E112" t="s">
        <v>49</v>
      </c>
      <c r="F112" t="s">
        <v>22</v>
      </c>
      <c r="G112" t="s">
        <v>11</v>
      </c>
      <c r="H112" t="s">
        <v>230</v>
      </c>
      <c r="I112" t="s">
        <v>21</v>
      </c>
      <c r="J112" s="2">
        <v>44958</v>
      </c>
      <c r="K112" s="2">
        <v>44993</v>
      </c>
      <c r="L112" s="2" t="str">
        <f t="shared" si="3"/>
        <v>February</v>
      </c>
      <c r="M112">
        <v>35</v>
      </c>
      <c r="N112">
        <v>141</v>
      </c>
      <c r="O112">
        <v>500</v>
      </c>
      <c r="P112" s="4">
        <f>(Table3[[#This Row],[Tasks Completed]]/Table3[[#This Row],[Tasks Total]])</f>
        <v>0.28199999999999997</v>
      </c>
      <c r="Q112">
        <v>181885.58</v>
      </c>
      <c r="R112">
        <v>91818.31</v>
      </c>
      <c r="S112">
        <v>1</v>
      </c>
      <c r="T112">
        <v>40.6</v>
      </c>
      <c r="U112">
        <v>5.5</v>
      </c>
      <c r="V112">
        <v>274</v>
      </c>
      <c r="W112">
        <v>9</v>
      </c>
      <c r="X112">
        <v>1.84</v>
      </c>
      <c r="Y112">
        <v>0.26400000000000001</v>
      </c>
      <c r="Z112">
        <v>11.33</v>
      </c>
    </row>
    <row r="113" spans="1:26" x14ac:dyDescent="0.25">
      <c r="A113" t="s">
        <v>291</v>
      </c>
      <c r="B113" t="s">
        <v>16</v>
      </c>
      <c r="C113" t="s">
        <v>36</v>
      </c>
      <c r="D113" t="s">
        <v>47</v>
      </c>
      <c r="E113" t="s">
        <v>49</v>
      </c>
      <c r="F113" t="s">
        <v>33</v>
      </c>
      <c r="G113" t="s">
        <v>11</v>
      </c>
      <c r="H113" t="s">
        <v>141</v>
      </c>
      <c r="I113" t="s">
        <v>21</v>
      </c>
      <c r="J113" s="2">
        <v>44967</v>
      </c>
      <c r="K113" s="2">
        <v>45003</v>
      </c>
      <c r="L113" s="2" t="str">
        <f t="shared" si="3"/>
        <v>February</v>
      </c>
      <c r="M113">
        <v>36</v>
      </c>
      <c r="N113">
        <v>15</v>
      </c>
      <c r="O113">
        <v>36</v>
      </c>
      <c r="P113" s="4">
        <f>(Table3[[#This Row],[Tasks Completed]]/Table3[[#This Row],[Tasks Total]])</f>
        <v>0.41666666666666669</v>
      </c>
      <c r="Q113">
        <v>561832.12</v>
      </c>
      <c r="R113">
        <v>642395.73</v>
      </c>
      <c r="S113">
        <v>1</v>
      </c>
      <c r="T113">
        <v>15.2</v>
      </c>
      <c r="U113">
        <v>4.9000000000000004</v>
      </c>
      <c r="V113">
        <v>174.8</v>
      </c>
      <c r="W113">
        <v>3</v>
      </c>
      <c r="X113">
        <v>-3.44</v>
      </c>
      <c r="Y113">
        <v>0.114</v>
      </c>
      <c r="Z113">
        <v>1.92</v>
      </c>
    </row>
    <row r="114" spans="1:26" x14ac:dyDescent="0.25">
      <c r="A114" t="s">
        <v>294</v>
      </c>
      <c r="B114" t="s">
        <v>46</v>
      </c>
      <c r="C114" t="s">
        <v>29</v>
      </c>
      <c r="D114" t="s">
        <v>69</v>
      </c>
      <c r="E114" t="s">
        <v>51</v>
      </c>
      <c r="F114" t="s">
        <v>14</v>
      </c>
      <c r="G114" t="s">
        <v>11</v>
      </c>
      <c r="H114" t="s">
        <v>81</v>
      </c>
      <c r="I114" t="s">
        <v>13</v>
      </c>
      <c r="J114" s="2">
        <v>44976</v>
      </c>
      <c r="K114" s="2">
        <v>44996</v>
      </c>
      <c r="L114" s="2" t="str">
        <f t="shared" si="3"/>
        <v>February</v>
      </c>
      <c r="M114">
        <v>20</v>
      </c>
      <c r="N114">
        <v>145</v>
      </c>
      <c r="O114">
        <v>500</v>
      </c>
      <c r="P114" s="4">
        <f>(Table3[[#This Row],[Tasks Completed]]/Table3[[#This Row],[Tasks Total]])</f>
        <v>0.28999999999999998</v>
      </c>
      <c r="Q114">
        <v>74197.850000000006</v>
      </c>
      <c r="R114">
        <v>75482.960000000006</v>
      </c>
      <c r="S114">
        <v>0</v>
      </c>
      <c r="T114">
        <v>3.8</v>
      </c>
      <c r="U114">
        <v>69.400000000000006</v>
      </c>
      <c r="V114">
        <v>155.9</v>
      </c>
      <c r="W114">
        <v>17</v>
      </c>
      <c r="X114">
        <v>-0.22</v>
      </c>
      <c r="Y114">
        <v>2.4E-2</v>
      </c>
      <c r="Z114">
        <v>0.42</v>
      </c>
    </row>
    <row r="115" spans="1:26" x14ac:dyDescent="0.25">
      <c r="A115" t="s">
        <v>296</v>
      </c>
      <c r="B115" t="s">
        <v>16</v>
      </c>
      <c r="C115" t="s">
        <v>29</v>
      </c>
      <c r="D115" t="s">
        <v>24</v>
      </c>
      <c r="E115" t="s">
        <v>49</v>
      </c>
      <c r="F115" t="s">
        <v>22</v>
      </c>
      <c r="G115" t="s">
        <v>11</v>
      </c>
      <c r="H115" t="s">
        <v>117</v>
      </c>
      <c r="I115" t="s">
        <v>38</v>
      </c>
      <c r="J115" s="2">
        <v>44974</v>
      </c>
      <c r="K115" s="2">
        <v>45027</v>
      </c>
      <c r="L115" s="2" t="str">
        <f t="shared" si="3"/>
        <v>February</v>
      </c>
      <c r="M115">
        <v>53</v>
      </c>
      <c r="N115">
        <v>6</v>
      </c>
      <c r="O115">
        <v>13</v>
      </c>
      <c r="P115" s="4">
        <f>(Table3[[#This Row],[Tasks Completed]]/Table3[[#This Row],[Tasks Total]])</f>
        <v>0.46153846153846156</v>
      </c>
      <c r="Q115">
        <v>80169.45</v>
      </c>
      <c r="R115">
        <v>111724.94</v>
      </c>
      <c r="S115">
        <v>0</v>
      </c>
      <c r="T115">
        <v>15.1</v>
      </c>
      <c r="U115">
        <v>52.1</v>
      </c>
      <c r="V115">
        <v>2450.1999999999998</v>
      </c>
      <c r="W115">
        <v>3</v>
      </c>
      <c r="X115">
        <v>-2.2799999999999998</v>
      </c>
      <c r="Y115">
        <v>-2.5000000000000001E-2</v>
      </c>
      <c r="Z115">
        <v>6.6</v>
      </c>
    </row>
    <row r="116" spans="1:26" x14ac:dyDescent="0.25">
      <c r="A116" t="s">
        <v>297</v>
      </c>
      <c r="B116" t="s">
        <v>28</v>
      </c>
      <c r="C116" t="s">
        <v>29</v>
      </c>
      <c r="D116" t="s">
        <v>24</v>
      </c>
      <c r="E116" t="s">
        <v>9</v>
      </c>
      <c r="F116" t="s">
        <v>10</v>
      </c>
      <c r="G116" t="s">
        <v>11</v>
      </c>
      <c r="H116" t="s">
        <v>119</v>
      </c>
      <c r="I116" t="s">
        <v>21</v>
      </c>
      <c r="J116" s="2">
        <v>44965</v>
      </c>
      <c r="K116" s="2">
        <v>45002</v>
      </c>
      <c r="L116" s="2" t="str">
        <f t="shared" si="3"/>
        <v>February</v>
      </c>
      <c r="M116">
        <v>37</v>
      </c>
      <c r="N116">
        <v>3</v>
      </c>
      <c r="O116">
        <v>18</v>
      </c>
      <c r="P116" s="4">
        <f>(Table3[[#This Row],[Tasks Completed]]/Table3[[#This Row],[Tasks Total]])</f>
        <v>0.16666666666666666</v>
      </c>
      <c r="Q116">
        <v>411819.57</v>
      </c>
      <c r="R116">
        <v>22132.76</v>
      </c>
      <c r="S116">
        <v>3</v>
      </c>
      <c r="T116">
        <v>10.9</v>
      </c>
      <c r="U116">
        <v>3.4</v>
      </c>
      <c r="V116">
        <v>439.8</v>
      </c>
      <c r="W116">
        <v>9</v>
      </c>
      <c r="X116">
        <v>0.8</v>
      </c>
      <c r="Y116">
        <v>0.16800000000000001</v>
      </c>
      <c r="Z116">
        <v>-1.1399999999999999</v>
      </c>
    </row>
    <row r="117" spans="1:26" x14ac:dyDescent="0.25">
      <c r="A117" t="s">
        <v>302</v>
      </c>
      <c r="B117" t="s">
        <v>32</v>
      </c>
      <c r="C117" t="s">
        <v>36</v>
      </c>
      <c r="D117" t="s">
        <v>53</v>
      </c>
      <c r="E117" t="s">
        <v>19</v>
      </c>
      <c r="F117" t="s">
        <v>22</v>
      </c>
      <c r="G117" t="s">
        <v>11</v>
      </c>
      <c r="H117" t="s">
        <v>67</v>
      </c>
      <c r="I117" t="s">
        <v>38</v>
      </c>
      <c r="J117" s="2">
        <v>44969</v>
      </c>
      <c r="K117" s="2">
        <v>44986</v>
      </c>
      <c r="L117" s="2" t="str">
        <f t="shared" si="3"/>
        <v>February</v>
      </c>
      <c r="M117">
        <v>17</v>
      </c>
      <c r="N117">
        <v>4</v>
      </c>
      <c r="O117">
        <v>13</v>
      </c>
      <c r="P117" s="4">
        <f>(Table3[[#This Row],[Tasks Completed]]/Table3[[#This Row],[Tasks Total]])</f>
        <v>0.30769230769230771</v>
      </c>
      <c r="Q117">
        <v>289294.37</v>
      </c>
      <c r="R117">
        <v>13586.1</v>
      </c>
      <c r="S117">
        <v>1</v>
      </c>
      <c r="T117">
        <v>7</v>
      </c>
      <c r="U117">
        <v>9.6999999999999993</v>
      </c>
      <c r="V117">
        <v>502.4</v>
      </c>
      <c r="W117">
        <v>3</v>
      </c>
      <c r="X117">
        <v>-2.46</v>
      </c>
      <c r="Y117">
        <v>0.216</v>
      </c>
      <c r="Z117">
        <v>1.31</v>
      </c>
    </row>
    <row r="118" spans="1:26" x14ac:dyDescent="0.25">
      <c r="A118" t="s">
        <v>308</v>
      </c>
      <c r="B118" t="s">
        <v>28</v>
      </c>
      <c r="C118" t="s">
        <v>36</v>
      </c>
      <c r="D118" t="s">
        <v>42</v>
      </c>
      <c r="E118" t="s">
        <v>51</v>
      </c>
      <c r="F118" t="s">
        <v>33</v>
      </c>
      <c r="G118" t="s">
        <v>11</v>
      </c>
      <c r="H118" t="s">
        <v>94</v>
      </c>
      <c r="I118" t="s">
        <v>38</v>
      </c>
      <c r="J118" s="2">
        <v>44983</v>
      </c>
      <c r="K118" s="2">
        <v>45008</v>
      </c>
      <c r="L118" s="2" t="str">
        <f t="shared" si="3"/>
        <v>February</v>
      </c>
      <c r="M118">
        <v>25</v>
      </c>
      <c r="N118">
        <v>5</v>
      </c>
      <c r="O118">
        <v>22</v>
      </c>
      <c r="P118" s="4">
        <f>(Table3[[#This Row],[Tasks Completed]]/Table3[[#This Row],[Tasks Total]])</f>
        <v>0.22727272727272727</v>
      </c>
      <c r="Q118">
        <v>97484.91</v>
      </c>
      <c r="R118">
        <v>6102.64</v>
      </c>
      <c r="S118">
        <v>4</v>
      </c>
      <c r="T118">
        <v>14.1</v>
      </c>
      <c r="U118">
        <v>23</v>
      </c>
      <c r="V118">
        <v>455.8</v>
      </c>
      <c r="W118">
        <v>3</v>
      </c>
      <c r="X118">
        <v>-0.88</v>
      </c>
      <c r="Y118">
        <v>0.19400000000000001</v>
      </c>
      <c r="Z118">
        <v>5.38</v>
      </c>
    </row>
    <row r="119" spans="1:26" x14ac:dyDescent="0.25">
      <c r="A119" t="s">
        <v>309</v>
      </c>
      <c r="B119" t="s">
        <v>57</v>
      </c>
      <c r="C119" t="s">
        <v>17</v>
      </c>
      <c r="D119" t="s">
        <v>75</v>
      </c>
      <c r="E119" t="s">
        <v>25</v>
      </c>
      <c r="F119" t="s">
        <v>22</v>
      </c>
      <c r="G119" t="s">
        <v>40</v>
      </c>
      <c r="H119" t="s">
        <v>86</v>
      </c>
      <c r="I119" t="s">
        <v>38</v>
      </c>
      <c r="J119" s="2">
        <v>44979</v>
      </c>
      <c r="K119" s="2">
        <v>44986</v>
      </c>
      <c r="L119" s="2" t="str">
        <f t="shared" si="3"/>
        <v>February</v>
      </c>
      <c r="M119">
        <v>7</v>
      </c>
      <c r="N119">
        <v>27</v>
      </c>
      <c r="O119">
        <v>27</v>
      </c>
      <c r="P119" s="4">
        <f>(Table3[[#This Row],[Tasks Completed]]/Table3[[#This Row],[Tasks Total]])</f>
        <v>1</v>
      </c>
      <c r="Q119">
        <v>723433.97</v>
      </c>
      <c r="R119">
        <v>551865.75</v>
      </c>
      <c r="S119">
        <v>5</v>
      </c>
      <c r="T119">
        <v>12.5</v>
      </c>
      <c r="U119">
        <v>57.2</v>
      </c>
      <c r="V119">
        <v>588.20000000000005</v>
      </c>
      <c r="W119">
        <v>5</v>
      </c>
      <c r="X119">
        <v>1.51</v>
      </c>
      <c r="Y119">
        <v>0.13200000000000001</v>
      </c>
      <c r="Z119">
        <v>7.43</v>
      </c>
    </row>
    <row r="120" spans="1:26" x14ac:dyDescent="0.25">
      <c r="A120" t="s">
        <v>313</v>
      </c>
      <c r="B120" t="s">
        <v>46</v>
      </c>
      <c r="C120" t="s">
        <v>29</v>
      </c>
      <c r="D120" t="s">
        <v>24</v>
      </c>
      <c r="E120" t="s">
        <v>51</v>
      </c>
      <c r="F120" t="s">
        <v>33</v>
      </c>
      <c r="G120" t="s">
        <v>11</v>
      </c>
      <c r="H120" t="s">
        <v>65</v>
      </c>
      <c r="I120" t="s">
        <v>13</v>
      </c>
      <c r="J120" s="2">
        <v>44958</v>
      </c>
      <c r="K120" s="2">
        <v>44999</v>
      </c>
      <c r="L120" s="2" t="str">
        <f t="shared" si="3"/>
        <v>February</v>
      </c>
      <c r="M120">
        <v>41</v>
      </c>
      <c r="N120">
        <v>130</v>
      </c>
      <c r="O120">
        <v>178</v>
      </c>
      <c r="P120" s="4">
        <f>(Table3[[#This Row],[Tasks Completed]]/Table3[[#This Row],[Tasks Total]])</f>
        <v>0.7303370786516854</v>
      </c>
      <c r="Q120">
        <v>253173.15</v>
      </c>
      <c r="R120">
        <v>318843.43</v>
      </c>
      <c r="S120">
        <v>0</v>
      </c>
      <c r="T120">
        <v>26.7</v>
      </c>
      <c r="U120">
        <v>54.5</v>
      </c>
      <c r="V120">
        <v>450.2</v>
      </c>
      <c r="W120">
        <v>4</v>
      </c>
      <c r="X120">
        <v>0.45</v>
      </c>
      <c r="Y120">
        <v>0.16</v>
      </c>
      <c r="Z120">
        <v>3.67</v>
      </c>
    </row>
    <row r="121" spans="1:26" x14ac:dyDescent="0.25">
      <c r="A121" t="s">
        <v>314</v>
      </c>
      <c r="B121" t="s">
        <v>32</v>
      </c>
      <c r="C121" t="s">
        <v>7</v>
      </c>
      <c r="D121" t="s">
        <v>18</v>
      </c>
      <c r="E121" t="s">
        <v>9</v>
      </c>
      <c r="F121" t="s">
        <v>10</v>
      </c>
      <c r="G121" t="s">
        <v>11</v>
      </c>
      <c r="H121" t="s">
        <v>239</v>
      </c>
      <c r="I121" t="s">
        <v>38</v>
      </c>
      <c r="J121" s="2">
        <v>44964</v>
      </c>
      <c r="K121" s="2">
        <v>44993</v>
      </c>
      <c r="L121" s="2" t="str">
        <f t="shared" si="3"/>
        <v>February</v>
      </c>
      <c r="M121">
        <v>29</v>
      </c>
      <c r="N121">
        <v>6</v>
      </c>
      <c r="O121">
        <v>12</v>
      </c>
      <c r="P121" s="4">
        <f>(Table3[[#This Row],[Tasks Completed]]/Table3[[#This Row],[Tasks Total]])</f>
        <v>0.5</v>
      </c>
      <c r="Q121">
        <v>435572.35</v>
      </c>
      <c r="R121">
        <v>362523.04</v>
      </c>
      <c r="S121">
        <v>0</v>
      </c>
      <c r="T121">
        <v>13</v>
      </c>
      <c r="U121">
        <v>3.5</v>
      </c>
      <c r="V121">
        <v>622.4</v>
      </c>
      <c r="W121">
        <v>3</v>
      </c>
      <c r="X121">
        <v>-0.95</v>
      </c>
      <c r="Y121">
        <v>0.02</v>
      </c>
      <c r="Z121">
        <v>-0.49</v>
      </c>
    </row>
    <row r="122" spans="1:26" x14ac:dyDescent="0.25">
      <c r="A122" t="s">
        <v>316</v>
      </c>
      <c r="B122" t="s">
        <v>28</v>
      </c>
      <c r="C122" t="s">
        <v>17</v>
      </c>
      <c r="D122" t="s">
        <v>53</v>
      </c>
      <c r="E122" t="s">
        <v>25</v>
      </c>
      <c r="F122" t="s">
        <v>10</v>
      </c>
      <c r="G122" t="s">
        <v>11</v>
      </c>
      <c r="H122" t="s">
        <v>64</v>
      </c>
      <c r="I122" t="s">
        <v>52</v>
      </c>
      <c r="J122" s="2">
        <v>44959</v>
      </c>
      <c r="K122" s="2">
        <v>44974</v>
      </c>
      <c r="L122" s="2" t="str">
        <f t="shared" si="3"/>
        <v>February</v>
      </c>
      <c r="M122">
        <v>15</v>
      </c>
      <c r="N122">
        <v>4</v>
      </c>
      <c r="O122">
        <v>10</v>
      </c>
      <c r="P122" s="4">
        <f>(Table3[[#This Row],[Tasks Completed]]/Table3[[#This Row],[Tasks Total]])</f>
        <v>0.4</v>
      </c>
      <c r="Q122">
        <v>737344.81</v>
      </c>
      <c r="R122">
        <v>288067.39</v>
      </c>
      <c r="S122">
        <v>2</v>
      </c>
      <c r="T122">
        <v>10</v>
      </c>
      <c r="U122">
        <v>14</v>
      </c>
      <c r="V122">
        <v>356.6</v>
      </c>
      <c r="W122">
        <v>5</v>
      </c>
      <c r="X122">
        <v>-1.79</v>
      </c>
      <c r="Y122">
        <v>0.128</v>
      </c>
      <c r="Z122">
        <v>4.1900000000000004</v>
      </c>
    </row>
    <row r="123" spans="1:26" x14ac:dyDescent="0.25">
      <c r="A123" t="s">
        <v>323</v>
      </c>
      <c r="B123" t="s">
        <v>43</v>
      </c>
      <c r="C123" t="s">
        <v>29</v>
      </c>
      <c r="D123" t="s">
        <v>8</v>
      </c>
      <c r="E123" t="s">
        <v>9</v>
      </c>
      <c r="F123" t="s">
        <v>33</v>
      </c>
      <c r="G123" t="s">
        <v>11</v>
      </c>
      <c r="H123" t="s">
        <v>83</v>
      </c>
      <c r="I123" t="s">
        <v>13</v>
      </c>
      <c r="J123" s="2">
        <v>44979</v>
      </c>
      <c r="K123" s="2">
        <v>45050</v>
      </c>
      <c r="L123" s="2" t="str">
        <f t="shared" si="3"/>
        <v>February</v>
      </c>
      <c r="M123">
        <v>71</v>
      </c>
      <c r="N123">
        <v>3</v>
      </c>
      <c r="O123">
        <v>10</v>
      </c>
      <c r="P123" s="4">
        <f>(Table3[[#This Row],[Tasks Completed]]/Table3[[#This Row],[Tasks Total]])</f>
        <v>0.3</v>
      </c>
      <c r="Q123">
        <v>99287.23</v>
      </c>
      <c r="R123">
        <v>65446.52</v>
      </c>
      <c r="S123">
        <v>4</v>
      </c>
      <c r="T123">
        <v>98.6</v>
      </c>
      <c r="U123">
        <v>13.9</v>
      </c>
      <c r="V123">
        <v>670.4</v>
      </c>
      <c r="W123">
        <v>4</v>
      </c>
      <c r="X123">
        <v>-3.38</v>
      </c>
      <c r="Y123">
        <v>-2.3E-2</v>
      </c>
      <c r="Z123">
        <v>0.91</v>
      </c>
    </row>
    <row r="124" spans="1:26" x14ac:dyDescent="0.25">
      <c r="A124" t="s">
        <v>327</v>
      </c>
      <c r="B124" t="s">
        <v>16</v>
      </c>
      <c r="C124" t="s">
        <v>29</v>
      </c>
      <c r="D124" t="s">
        <v>24</v>
      </c>
      <c r="E124" t="s">
        <v>59</v>
      </c>
      <c r="F124" t="s">
        <v>10</v>
      </c>
      <c r="G124" t="s">
        <v>11</v>
      </c>
      <c r="H124" t="s">
        <v>157</v>
      </c>
      <c r="I124" t="s">
        <v>13</v>
      </c>
      <c r="J124" s="2">
        <v>44972</v>
      </c>
      <c r="K124" s="2">
        <v>44988</v>
      </c>
      <c r="L124" s="2" t="str">
        <f t="shared" si="3"/>
        <v>February</v>
      </c>
      <c r="M124">
        <v>16</v>
      </c>
      <c r="N124">
        <v>35</v>
      </c>
      <c r="O124">
        <v>59</v>
      </c>
      <c r="P124" s="4">
        <f>(Table3[[#This Row],[Tasks Completed]]/Table3[[#This Row],[Tasks Total]])</f>
        <v>0.59322033898305082</v>
      </c>
      <c r="Q124">
        <v>138662.37</v>
      </c>
      <c r="R124">
        <v>52663.98</v>
      </c>
      <c r="S124">
        <v>1</v>
      </c>
      <c r="T124">
        <v>23.9</v>
      </c>
      <c r="U124">
        <v>6.4</v>
      </c>
      <c r="V124">
        <v>1696</v>
      </c>
      <c r="W124">
        <v>4</v>
      </c>
      <c r="X124">
        <v>-1.22</v>
      </c>
      <c r="Y124">
        <v>-0.23100000000000001</v>
      </c>
      <c r="Z124">
        <v>5.76</v>
      </c>
    </row>
    <row r="125" spans="1:26" x14ac:dyDescent="0.25">
      <c r="A125" t="s">
        <v>337</v>
      </c>
      <c r="B125" t="s">
        <v>57</v>
      </c>
      <c r="C125" t="s">
        <v>61</v>
      </c>
      <c r="D125" t="s">
        <v>44</v>
      </c>
      <c r="E125" t="s">
        <v>51</v>
      </c>
      <c r="F125" t="s">
        <v>10</v>
      </c>
      <c r="G125" t="s">
        <v>55</v>
      </c>
      <c r="H125" t="s">
        <v>56</v>
      </c>
      <c r="I125" t="s">
        <v>38</v>
      </c>
      <c r="J125" s="2">
        <v>44974</v>
      </c>
      <c r="K125" s="2">
        <v>45023</v>
      </c>
      <c r="L125" s="2" t="str">
        <f t="shared" si="3"/>
        <v>February</v>
      </c>
      <c r="M125">
        <v>49</v>
      </c>
      <c r="N125">
        <v>0</v>
      </c>
      <c r="O125">
        <v>78</v>
      </c>
      <c r="P125" s="4">
        <f>(Table3[[#This Row],[Tasks Completed]]/Table3[[#This Row],[Tasks Total]])</f>
        <v>0</v>
      </c>
      <c r="Q125">
        <v>84565.09</v>
      </c>
      <c r="R125">
        <v>78768.09</v>
      </c>
      <c r="S125">
        <v>0</v>
      </c>
      <c r="T125">
        <v>22.8</v>
      </c>
      <c r="U125">
        <v>4.9000000000000004</v>
      </c>
      <c r="V125">
        <v>456</v>
      </c>
      <c r="W125">
        <v>3</v>
      </c>
      <c r="X125">
        <v>-2.16</v>
      </c>
      <c r="Y125">
        <v>0.10299999999999999</v>
      </c>
      <c r="Z125">
        <v>2.52</v>
      </c>
    </row>
    <row r="126" spans="1:26" x14ac:dyDescent="0.25">
      <c r="A126" t="s">
        <v>338</v>
      </c>
      <c r="B126" t="s">
        <v>16</v>
      </c>
      <c r="C126" t="s">
        <v>29</v>
      </c>
      <c r="D126" t="s">
        <v>18</v>
      </c>
      <c r="E126" t="s">
        <v>45</v>
      </c>
      <c r="F126" t="s">
        <v>10</v>
      </c>
      <c r="G126" t="s">
        <v>11</v>
      </c>
      <c r="H126" t="s">
        <v>132</v>
      </c>
      <c r="I126" t="s">
        <v>13</v>
      </c>
      <c r="J126" s="2">
        <v>44959</v>
      </c>
      <c r="K126" s="2">
        <v>45001</v>
      </c>
      <c r="L126" s="2" t="str">
        <f t="shared" si="3"/>
        <v>February</v>
      </c>
      <c r="M126">
        <v>42</v>
      </c>
      <c r="N126">
        <v>38</v>
      </c>
      <c r="O126">
        <v>74</v>
      </c>
      <c r="P126" s="4">
        <f>(Table3[[#This Row],[Tasks Completed]]/Table3[[#This Row],[Tasks Total]])</f>
        <v>0.51351351351351349</v>
      </c>
      <c r="Q126">
        <v>182303.81</v>
      </c>
      <c r="R126">
        <v>179217.87</v>
      </c>
      <c r="S126">
        <v>0</v>
      </c>
      <c r="T126">
        <v>8</v>
      </c>
      <c r="U126">
        <v>8.5</v>
      </c>
      <c r="V126">
        <v>675</v>
      </c>
      <c r="W126">
        <v>6</v>
      </c>
      <c r="X126">
        <v>-0.88</v>
      </c>
      <c r="Y126">
        <v>-1.7000000000000001E-2</v>
      </c>
      <c r="Z126">
        <v>-0.73</v>
      </c>
    </row>
    <row r="127" spans="1:26" x14ac:dyDescent="0.25">
      <c r="A127" t="s">
        <v>342</v>
      </c>
      <c r="B127" t="s">
        <v>46</v>
      </c>
      <c r="C127" t="s">
        <v>29</v>
      </c>
      <c r="D127" t="s">
        <v>24</v>
      </c>
      <c r="E127" t="s">
        <v>9</v>
      </c>
      <c r="F127" t="s">
        <v>22</v>
      </c>
      <c r="G127" t="s">
        <v>11</v>
      </c>
      <c r="H127" t="s">
        <v>239</v>
      </c>
      <c r="I127" t="s">
        <v>38</v>
      </c>
      <c r="J127" s="2">
        <v>44981</v>
      </c>
      <c r="K127" s="2">
        <v>45032</v>
      </c>
      <c r="L127" s="2" t="str">
        <f t="shared" si="3"/>
        <v>February</v>
      </c>
      <c r="M127">
        <v>51</v>
      </c>
      <c r="N127">
        <v>28</v>
      </c>
      <c r="O127">
        <v>67</v>
      </c>
      <c r="P127" s="4">
        <f>(Table3[[#This Row],[Tasks Completed]]/Table3[[#This Row],[Tasks Total]])</f>
        <v>0.41791044776119401</v>
      </c>
      <c r="Q127">
        <v>98658.69</v>
      </c>
      <c r="R127">
        <v>128825.88</v>
      </c>
      <c r="S127">
        <v>1</v>
      </c>
      <c r="T127">
        <v>8.9</v>
      </c>
      <c r="U127">
        <v>23.4</v>
      </c>
      <c r="V127">
        <v>631.6</v>
      </c>
      <c r="W127">
        <v>29</v>
      </c>
      <c r="X127">
        <v>-1.53</v>
      </c>
      <c r="Y127">
        <v>0.20200000000000001</v>
      </c>
      <c r="Z127">
        <v>-3.59</v>
      </c>
    </row>
    <row r="128" spans="1:26" x14ac:dyDescent="0.25">
      <c r="A128" t="s">
        <v>347</v>
      </c>
      <c r="B128" t="s">
        <v>57</v>
      </c>
      <c r="C128" t="s">
        <v>29</v>
      </c>
      <c r="D128" t="s">
        <v>8</v>
      </c>
      <c r="E128" t="s">
        <v>25</v>
      </c>
      <c r="F128" t="s">
        <v>22</v>
      </c>
      <c r="G128" t="s">
        <v>11</v>
      </c>
      <c r="H128" t="s">
        <v>160</v>
      </c>
      <c r="I128" t="s">
        <v>38</v>
      </c>
      <c r="J128" s="2">
        <v>44974</v>
      </c>
      <c r="K128" s="2">
        <v>44988</v>
      </c>
      <c r="L128" s="2" t="str">
        <f t="shared" si="3"/>
        <v>February</v>
      </c>
      <c r="M128">
        <v>14</v>
      </c>
      <c r="N128">
        <v>8</v>
      </c>
      <c r="O128">
        <v>17</v>
      </c>
      <c r="P128" s="4">
        <f>(Table3[[#This Row],[Tasks Completed]]/Table3[[#This Row],[Tasks Total]])</f>
        <v>0.47058823529411764</v>
      </c>
      <c r="Q128">
        <v>208144.33</v>
      </c>
      <c r="R128">
        <v>161035.4</v>
      </c>
      <c r="S128">
        <v>3</v>
      </c>
      <c r="T128">
        <v>2.6</v>
      </c>
      <c r="U128">
        <v>17.899999999999999</v>
      </c>
      <c r="V128">
        <v>1633.9</v>
      </c>
      <c r="W128">
        <v>6</v>
      </c>
      <c r="X128">
        <v>0.98</v>
      </c>
      <c r="Y128">
        <v>0.105</v>
      </c>
      <c r="Z128">
        <v>0.95</v>
      </c>
    </row>
    <row r="129" spans="1:26" x14ac:dyDescent="0.25">
      <c r="A129" t="s">
        <v>350</v>
      </c>
      <c r="B129" t="s">
        <v>57</v>
      </c>
      <c r="C129" t="s">
        <v>7</v>
      </c>
      <c r="D129" t="s">
        <v>69</v>
      </c>
      <c r="E129" t="s">
        <v>79</v>
      </c>
      <c r="F129" t="s">
        <v>14</v>
      </c>
      <c r="G129" t="s">
        <v>11</v>
      </c>
      <c r="H129" t="s">
        <v>129</v>
      </c>
      <c r="I129" t="s">
        <v>13</v>
      </c>
      <c r="J129" s="2">
        <v>44987</v>
      </c>
      <c r="K129" s="2">
        <v>45003</v>
      </c>
      <c r="L129" s="2" t="str">
        <f t="shared" si="3"/>
        <v>March</v>
      </c>
      <c r="M129">
        <v>16</v>
      </c>
      <c r="N129">
        <v>3</v>
      </c>
      <c r="O129">
        <v>18</v>
      </c>
      <c r="P129" s="4">
        <f>(Table3[[#This Row],[Tasks Completed]]/Table3[[#This Row],[Tasks Total]])</f>
        <v>0.16666666666666666</v>
      </c>
      <c r="Q129">
        <v>388047.35999999999</v>
      </c>
      <c r="R129">
        <v>126596.22</v>
      </c>
      <c r="S129">
        <v>2</v>
      </c>
      <c r="T129">
        <v>40.4</v>
      </c>
      <c r="U129">
        <v>22.7</v>
      </c>
      <c r="V129">
        <v>179.1</v>
      </c>
      <c r="W129">
        <v>3</v>
      </c>
      <c r="X129">
        <v>-2.44</v>
      </c>
      <c r="Y129">
        <v>0.46899999999999997</v>
      </c>
      <c r="Z129">
        <v>-1.8</v>
      </c>
    </row>
    <row r="130" spans="1:26" x14ac:dyDescent="0.25">
      <c r="A130" t="s">
        <v>27</v>
      </c>
      <c r="B130" t="s">
        <v>28</v>
      </c>
      <c r="C130" t="s">
        <v>29</v>
      </c>
      <c r="D130" t="s">
        <v>8</v>
      </c>
      <c r="E130" t="s">
        <v>25</v>
      </c>
      <c r="F130" t="s">
        <v>10</v>
      </c>
      <c r="G130" t="s">
        <v>55</v>
      </c>
      <c r="H130" t="s">
        <v>30</v>
      </c>
      <c r="I130" t="s">
        <v>21</v>
      </c>
      <c r="J130" s="2">
        <v>45011</v>
      </c>
      <c r="K130" s="2">
        <v>45018</v>
      </c>
      <c r="L130" s="2" t="str">
        <f t="shared" ref="L130:L161" si="4">TEXT(J130, "mmmm")</f>
        <v>March</v>
      </c>
      <c r="M130">
        <v>7</v>
      </c>
      <c r="N130">
        <v>0</v>
      </c>
      <c r="O130">
        <v>21</v>
      </c>
      <c r="P130" s="4">
        <f>(Table3[[#This Row],[Tasks Completed]]/Table3[[#This Row],[Tasks Total]])</f>
        <v>0</v>
      </c>
      <c r="Q130">
        <v>1189947.6499999999</v>
      </c>
      <c r="R130">
        <v>200889.44</v>
      </c>
      <c r="S130">
        <v>0</v>
      </c>
      <c r="T130">
        <v>100</v>
      </c>
      <c r="U130">
        <v>40</v>
      </c>
      <c r="V130">
        <v>2160.6</v>
      </c>
      <c r="W130">
        <v>5</v>
      </c>
      <c r="X130">
        <v>0.47</v>
      </c>
      <c r="Y130">
        <v>-0.193</v>
      </c>
      <c r="Z130">
        <v>-3.2</v>
      </c>
    </row>
    <row r="131" spans="1:26" x14ac:dyDescent="0.25">
      <c r="A131" t="s">
        <v>139</v>
      </c>
      <c r="B131" t="s">
        <v>46</v>
      </c>
      <c r="C131" t="s">
        <v>29</v>
      </c>
      <c r="D131" t="s">
        <v>8</v>
      </c>
      <c r="E131" t="s">
        <v>79</v>
      </c>
      <c r="F131" t="s">
        <v>10</v>
      </c>
      <c r="G131" t="s">
        <v>11</v>
      </c>
      <c r="H131" t="s">
        <v>99</v>
      </c>
      <c r="I131" t="s">
        <v>38</v>
      </c>
      <c r="J131" s="2">
        <v>44999</v>
      </c>
      <c r="K131" s="2">
        <v>45052</v>
      </c>
      <c r="L131" s="2" t="str">
        <f t="shared" si="4"/>
        <v>March</v>
      </c>
      <c r="M131">
        <v>53</v>
      </c>
      <c r="N131">
        <v>14</v>
      </c>
      <c r="O131">
        <v>16</v>
      </c>
      <c r="P131" s="4">
        <f>(Table3[[#This Row],[Tasks Completed]]/Table3[[#This Row],[Tasks Total]])</f>
        <v>0.875</v>
      </c>
      <c r="Q131">
        <v>123179.19</v>
      </c>
      <c r="R131">
        <v>68091.899999999994</v>
      </c>
      <c r="S131">
        <v>0</v>
      </c>
      <c r="T131">
        <v>30.3</v>
      </c>
      <c r="U131">
        <v>4.7</v>
      </c>
      <c r="V131">
        <v>1034.2</v>
      </c>
      <c r="W131">
        <v>6</v>
      </c>
      <c r="X131">
        <v>1.28</v>
      </c>
      <c r="Y131">
        <v>-1.2E-2</v>
      </c>
      <c r="Z131">
        <v>1.77</v>
      </c>
    </row>
    <row r="132" spans="1:26" x14ac:dyDescent="0.25">
      <c r="A132" t="s">
        <v>140</v>
      </c>
      <c r="B132" t="s">
        <v>28</v>
      </c>
      <c r="C132" t="s">
        <v>7</v>
      </c>
      <c r="D132" t="s">
        <v>47</v>
      </c>
      <c r="E132" t="s">
        <v>51</v>
      </c>
      <c r="F132" t="s">
        <v>10</v>
      </c>
      <c r="G132" t="s">
        <v>40</v>
      </c>
      <c r="H132" t="s">
        <v>141</v>
      </c>
      <c r="I132" t="s">
        <v>13</v>
      </c>
      <c r="J132" s="2">
        <v>44994</v>
      </c>
      <c r="K132" s="2">
        <v>45024</v>
      </c>
      <c r="L132" s="2" t="str">
        <f t="shared" si="4"/>
        <v>March</v>
      </c>
      <c r="M132">
        <v>30</v>
      </c>
      <c r="N132">
        <v>10</v>
      </c>
      <c r="O132">
        <v>10</v>
      </c>
      <c r="P132" s="4">
        <f>(Table3[[#This Row],[Tasks Completed]]/Table3[[#This Row],[Tasks Total]])</f>
        <v>1</v>
      </c>
      <c r="Q132">
        <v>86484</v>
      </c>
      <c r="R132">
        <v>28907.94</v>
      </c>
      <c r="S132">
        <v>0</v>
      </c>
      <c r="T132">
        <v>18.100000000000001</v>
      </c>
      <c r="U132">
        <v>20.9</v>
      </c>
      <c r="V132">
        <v>993.2</v>
      </c>
      <c r="W132">
        <v>5</v>
      </c>
      <c r="X132">
        <v>-4.5599999999999996</v>
      </c>
      <c r="Y132">
        <v>-0.16900000000000001</v>
      </c>
      <c r="Z132">
        <v>2.94</v>
      </c>
    </row>
    <row r="133" spans="1:26" x14ac:dyDescent="0.25">
      <c r="A133" t="s">
        <v>148</v>
      </c>
      <c r="B133" t="s">
        <v>28</v>
      </c>
      <c r="C133" t="s">
        <v>29</v>
      </c>
      <c r="D133" t="s">
        <v>24</v>
      </c>
      <c r="E133" t="s">
        <v>19</v>
      </c>
      <c r="F133" t="s">
        <v>33</v>
      </c>
      <c r="G133" t="s">
        <v>11</v>
      </c>
      <c r="H133" t="s">
        <v>41</v>
      </c>
      <c r="I133" t="s">
        <v>21</v>
      </c>
      <c r="J133" s="2">
        <v>45016</v>
      </c>
      <c r="K133" s="2">
        <v>45023</v>
      </c>
      <c r="L133" s="2" t="str">
        <f t="shared" si="4"/>
        <v>March</v>
      </c>
      <c r="M133">
        <v>7</v>
      </c>
      <c r="N133">
        <v>17</v>
      </c>
      <c r="O133">
        <v>59</v>
      </c>
      <c r="P133" s="4">
        <f>(Table3[[#This Row],[Tasks Completed]]/Table3[[#This Row],[Tasks Total]])</f>
        <v>0.28813559322033899</v>
      </c>
      <c r="Q133">
        <v>501963.1</v>
      </c>
      <c r="R133">
        <v>541861.39</v>
      </c>
      <c r="S133">
        <v>0</v>
      </c>
      <c r="T133">
        <v>25.3</v>
      </c>
      <c r="U133">
        <v>27</v>
      </c>
      <c r="V133">
        <v>301.5</v>
      </c>
      <c r="W133">
        <v>7</v>
      </c>
      <c r="X133">
        <v>0.3</v>
      </c>
      <c r="Y133">
        <v>-0.15</v>
      </c>
      <c r="Z133">
        <v>6.46</v>
      </c>
    </row>
    <row r="134" spans="1:26" x14ac:dyDescent="0.25">
      <c r="A134" t="s">
        <v>150</v>
      </c>
      <c r="B134" t="s">
        <v>46</v>
      </c>
      <c r="C134" t="s">
        <v>17</v>
      </c>
      <c r="D134" t="s">
        <v>53</v>
      </c>
      <c r="E134" t="s">
        <v>49</v>
      </c>
      <c r="F134" t="s">
        <v>33</v>
      </c>
      <c r="G134" t="s">
        <v>11</v>
      </c>
      <c r="H134" t="s">
        <v>71</v>
      </c>
      <c r="I134" t="s">
        <v>13</v>
      </c>
      <c r="J134" s="2">
        <v>45012</v>
      </c>
      <c r="K134" s="2">
        <v>45129</v>
      </c>
      <c r="L134" s="2" t="str">
        <f t="shared" si="4"/>
        <v>March</v>
      </c>
      <c r="M134">
        <v>117</v>
      </c>
      <c r="N134">
        <v>5</v>
      </c>
      <c r="O134">
        <v>13</v>
      </c>
      <c r="P134" s="4">
        <f>(Table3[[#This Row],[Tasks Completed]]/Table3[[#This Row],[Tasks Total]])</f>
        <v>0.38461538461538464</v>
      </c>
      <c r="Q134">
        <v>57969.83</v>
      </c>
      <c r="R134">
        <v>58602.9</v>
      </c>
      <c r="S134">
        <v>7</v>
      </c>
      <c r="T134">
        <v>4.0999999999999996</v>
      </c>
      <c r="U134">
        <v>20.100000000000001</v>
      </c>
      <c r="V134">
        <v>120.7</v>
      </c>
      <c r="W134">
        <v>3</v>
      </c>
      <c r="X134">
        <v>0.98</v>
      </c>
      <c r="Y134">
        <v>-0.32800000000000001</v>
      </c>
      <c r="Z134">
        <v>0.95</v>
      </c>
    </row>
    <row r="135" spans="1:26" x14ac:dyDescent="0.25">
      <c r="A135" t="s">
        <v>152</v>
      </c>
      <c r="B135" t="s">
        <v>16</v>
      </c>
      <c r="C135" t="s">
        <v>36</v>
      </c>
      <c r="D135" t="s">
        <v>18</v>
      </c>
      <c r="E135" t="s">
        <v>59</v>
      </c>
      <c r="F135" t="s">
        <v>33</v>
      </c>
      <c r="G135" t="s">
        <v>11</v>
      </c>
      <c r="H135" t="s">
        <v>122</v>
      </c>
      <c r="I135" t="s">
        <v>52</v>
      </c>
      <c r="J135" s="2">
        <v>45006</v>
      </c>
      <c r="K135" s="2">
        <v>45024</v>
      </c>
      <c r="L135" s="2" t="str">
        <f t="shared" si="4"/>
        <v>March</v>
      </c>
      <c r="M135">
        <v>18</v>
      </c>
      <c r="N135">
        <v>14</v>
      </c>
      <c r="O135">
        <v>22</v>
      </c>
      <c r="P135" s="4">
        <f>(Table3[[#This Row],[Tasks Completed]]/Table3[[#This Row],[Tasks Total]])</f>
        <v>0.63636363636363635</v>
      </c>
      <c r="Q135">
        <v>53481.75</v>
      </c>
      <c r="R135">
        <v>16237.55</v>
      </c>
      <c r="S135">
        <v>0</v>
      </c>
      <c r="T135">
        <v>15.7</v>
      </c>
      <c r="U135">
        <v>28.8</v>
      </c>
      <c r="V135">
        <v>238.9</v>
      </c>
      <c r="W135">
        <v>3</v>
      </c>
      <c r="X135">
        <v>0.89</v>
      </c>
      <c r="Y135">
        <v>4.8000000000000001E-2</v>
      </c>
      <c r="Z135">
        <v>2.4300000000000002</v>
      </c>
    </row>
    <row r="136" spans="1:26" x14ac:dyDescent="0.25">
      <c r="A136" t="s">
        <v>154</v>
      </c>
      <c r="B136" t="s">
        <v>28</v>
      </c>
      <c r="C136" t="s">
        <v>29</v>
      </c>
      <c r="D136" t="s">
        <v>63</v>
      </c>
      <c r="E136" t="s">
        <v>25</v>
      </c>
      <c r="F136" t="s">
        <v>22</v>
      </c>
      <c r="G136" t="s">
        <v>11</v>
      </c>
      <c r="H136" t="s">
        <v>60</v>
      </c>
      <c r="I136" t="s">
        <v>13</v>
      </c>
      <c r="J136" s="2">
        <v>44992</v>
      </c>
      <c r="K136" s="2">
        <v>45023</v>
      </c>
      <c r="L136" s="2" t="str">
        <f t="shared" si="4"/>
        <v>March</v>
      </c>
      <c r="M136">
        <v>31</v>
      </c>
      <c r="N136">
        <v>7</v>
      </c>
      <c r="O136">
        <v>18</v>
      </c>
      <c r="P136" s="4">
        <f>(Table3[[#This Row],[Tasks Completed]]/Table3[[#This Row],[Tasks Total]])</f>
        <v>0.3888888888888889</v>
      </c>
      <c r="Q136">
        <v>153028.39000000001</v>
      </c>
      <c r="R136">
        <v>116402.88</v>
      </c>
      <c r="S136">
        <v>1</v>
      </c>
      <c r="T136">
        <v>10.7</v>
      </c>
      <c r="U136">
        <v>56.1</v>
      </c>
      <c r="V136">
        <v>932.7</v>
      </c>
      <c r="W136">
        <v>6</v>
      </c>
      <c r="X136">
        <v>-1.3</v>
      </c>
      <c r="Y136">
        <v>0.32600000000000001</v>
      </c>
      <c r="Z136">
        <v>5.91</v>
      </c>
    </row>
    <row r="137" spans="1:26" x14ac:dyDescent="0.25">
      <c r="A137" t="s">
        <v>168</v>
      </c>
      <c r="B137" t="s">
        <v>28</v>
      </c>
      <c r="C137" t="s">
        <v>29</v>
      </c>
      <c r="D137" t="s">
        <v>8</v>
      </c>
      <c r="E137" t="s">
        <v>19</v>
      </c>
      <c r="F137" t="s">
        <v>33</v>
      </c>
      <c r="G137" t="s">
        <v>11</v>
      </c>
      <c r="H137" t="s">
        <v>169</v>
      </c>
      <c r="I137" t="s">
        <v>13</v>
      </c>
      <c r="J137" s="2">
        <v>45007</v>
      </c>
      <c r="K137" s="2">
        <v>45037</v>
      </c>
      <c r="L137" s="2" t="str">
        <f t="shared" si="4"/>
        <v>March</v>
      </c>
      <c r="M137">
        <v>30</v>
      </c>
      <c r="N137">
        <v>5</v>
      </c>
      <c r="O137">
        <v>14</v>
      </c>
      <c r="P137" s="4">
        <f>(Table3[[#This Row],[Tasks Completed]]/Table3[[#This Row],[Tasks Total]])</f>
        <v>0.35714285714285715</v>
      </c>
      <c r="Q137">
        <v>94659.38</v>
      </c>
      <c r="R137">
        <v>45820.35</v>
      </c>
      <c r="S137">
        <v>0</v>
      </c>
      <c r="T137">
        <v>37.799999999999997</v>
      </c>
      <c r="U137">
        <v>18</v>
      </c>
      <c r="V137">
        <v>507.2</v>
      </c>
      <c r="W137">
        <v>7</v>
      </c>
      <c r="X137">
        <v>0.3</v>
      </c>
      <c r="Y137">
        <v>-9.0999999999999998E-2</v>
      </c>
      <c r="Z137">
        <v>4.26</v>
      </c>
    </row>
    <row r="138" spans="1:26" x14ac:dyDescent="0.25">
      <c r="A138" t="s">
        <v>170</v>
      </c>
      <c r="B138" t="s">
        <v>32</v>
      </c>
      <c r="C138" t="s">
        <v>29</v>
      </c>
      <c r="D138" t="s">
        <v>24</v>
      </c>
      <c r="E138" t="s">
        <v>49</v>
      </c>
      <c r="F138" t="s">
        <v>22</v>
      </c>
      <c r="G138" t="s">
        <v>11</v>
      </c>
      <c r="H138" t="s">
        <v>109</v>
      </c>
      <c r="I138" t="s">
        <v>72</v>
      </c>
      <c r="J138" s="2">
        <v>45004</v>
      </c>
      <c r="K138" s="2">
        <v>45254</v>
      </c>
      <c r="L138" s="2" t="str">
        <f t="shared" si="4"/>
        <v>March</v>
      </c>
      <c r="M138">
        <v>250</v>
      </c>
      <c r="N138">
        <v>56</v>
      </c>
      <c r="O138">
        <v>111</v>
      </c>
      <c r="P138" s="4">
        <f>(Table3[[#This Row],[Tasks Completed]]/Table3[[#This Row],[Tasks Total]])</f>
        <v>0.50450450450450446</v>
      </c>
      <c r="Q138">
        <v>156238.98000000001</v>
      </c>
      <c r="R138">
        <v>54510.53</v>
      </c>
      <c r="S138">
        <v>2</v>
      </c>
      <c r="T138">
        <v>19.899999999999999</v>
      </c>
      <c r="U138">
        <v>56.4</v>
      </c>
      <c r="V138">
        <v>626.29999999999995</v>
      </c>
      <c r="W138">
        <v>3</v>
      </c>
      <c r="X138">
        <v>-0.48</v>
      </c>
      <c r="Y138">
        <v>0.14799999999999999</v>
      </c>
      <c r="Z138">
        <v>8.65</v>
      </c>
    </row>
    <row r="139" spans="1:26" x14ac:dyDescent="0.25">
      <c r="A139" t="s">
        <v>171</v>
      </c>
      <c r="B139" t="s">
        <v>43</v>
      </c>
      <c r="C139" t="s">
        <v>17</v>
      </c>
      <c r="D139" t="s">
        <v>8</v>
      </c>
      <c r="E139" t="s">
        <v>49</v>
      </c>
      <c r="F139" t="s">
        <v>22</v>
      </c>
      <c r="G139" t="s">
        <v>40</v>
      </c>
      <c r="H139" t="s">
        <v>77</v>
      </c>
      <c r="I139" t="s">
        <v>72</v>
      </c>
      <c r="J139" s="2">
        <v>44988</v>
      </c>
      <c r="K139" s="2">
        <v>45031</v>
      </c>
      <c r="L139" s="2" t="str">
        <f t="shared" si="4"/>
        <v>March</v>
      </c>
      <c r="M139">
        <v>43</v>
      </c>
      <c r="N139">
        <v>17</v>
      </c>
      <c r="O139">
        <v>17</v>
      </c>
      <c r="P139" s="4">
        <f>(Table3[[#This Row],[Tasks Completed]]/Table3[[#This Row],[Tasks Total]])</f>
        <v>1</v>
      </c>
      <c r="Q139">
        <v>321282.49</v>
      </c>
      <c r="R139">
        <v>106550.34</v>
      </c>
      <c r="S139">
        <v>0</v>
      </c>
      <c r="T139">
        <v>18.7</v>
      </c>
      <c r="U139">
        <v>3.2</v>
      </c>
      <c r="V139">
        <v>476</v>
      </c>
      <c r="W139">
        <v>3</v>
      </c>
      <c r="X139">
        <v>-0.27</v>
      </c>
      <c r="Y139">
        <v>0.13800000000000001</v>
      </c>
      <c r="Z139">
        <v>0.5</v>
      </c>
    </row>
    <row r="140" spans="1:26" x14ac:dyDescent="0.25">
      <c r="A140" t="s">
        <v>174</v>
      </c>
      <c r="B140" t="s">
        <v>28</v>
      </c>
      <c r="C140" t="s">
        <v>29</v>
      </c>
      <c r="D140" t="s">
        <v>8</v>
      </c>
      <c r="E140" t="s">
        <v>25</v>
      </c>
      <c r="F140" t="s">
        <v>22</v>
      </c>
      <c r="G140" t="s">
        <v>11</v>
      </c>
      <c r="H140" t="s">
        <v>175</v>
      </c>
      <c r="I140" t="s">
        <v>21</v>
      </c>
      <c r="J140" s="2">
        <v>45006</v>
      </c>
      <c r="K140" s="2">
        <v>45022</v>
      </c>
      <c r="L140" s="2" t="str">
        <f t="shared" si="4"/>
        <v>March</v>
      </c>
      <c r="M140">
        <v>16</v>
      </c>
      <c r="N140">
        <v>3</v>
      </c>
      <c r="O140">
        <v>17</v>
      </c>
      <c r="P140" s="4">
        <f>(Table3[[#This Row],[Tasks Completed]]/Table3[[#This Row],[Tasks Total]])</f>
        <v>0.17647058823529413</v>
      </c>
      <c r="Q140">
        <v>116839.91</v>
      </c>
      <c r="R140">
        <v>83457</v>
      </c>
      <c r="S140">
        <v>0</v>
      </c>
      <c r="T140">
        <v>10.8</v>
      </c>
      <c r="U140">
        <v>37.4</v>
      </c>
      <c r="V140">
        <v>250.9</v>
      </c>
      <c r="W140">
        <v>55</v>
      </c>
      <c r="X140">
        <v>1.62</v>
      </c>
      <c r="Y140">
        <v>-0.20300000000000001</v>
      </c>
      <c r="Z140">
        <v>-0.4</v>
      </c>
    </row>
    <row r="141" spans="1:26" x14ac:dyDescent="0.25">
      <c r="A141" t="s">
        <v>176</v>
      </c>
      <c r="B141" t="s">
        <v>16</v>
      </c>
      <c r="C141" t="s">
        <v>29</v>
      </c>
      <c r="D141" t="s">
        <v>8</v>
      </c>
      <c r="E141" t="s">
        <v>49</v>
      </c>
      <c r="F141" t="s">
        <v>10</v>
      </c>
      <c r="G141" t="s">
        <v>11</v>
      </c>
      <c r="H141" t="s">
        <v>34</v>
      </c>
      <c r="I141" t="s">
        <v>13</v>
      </c>
      <c r="J141" s="2">
        <v>45002</v>
      </c>
      <c r="K141" s="2">
        <v>45029</v>
      </c>
      <c r="L141" s="2" t="str">
        <f t="shared" si="4"/>
        <v>March</v>
      </c>
      <c r="M141">
        <v>27</v>
      </c>
      <c r="N141">
        <v>6</v>
      </c>
      <c r="O141">
        <v>24</v>
      </c>
      <c r="P141" s="4">
        <f>(Table3[[#This Row],[Tasks Completed]]/Table3[[#This Row],[Tasks Total]])</f>
        <v>0.25</v>
      </c>
      <c r="Q141">
        <v>945882.92</v>
      </c>
      <c r="R141">
        <v>9026.3700000000008</v>
      </c>
      <c r="S141">
        <v>2</v>
      </c>
      <c r="T141">
        <v>20.8</v>
      </c>
      <c r="U141">
        <v>5.2</v>
      </c>
      <c r="V141">
        <v>459</v>
      </c>
      <c r="W141">
        <v>5</v>
      </c>
      <c r="X141">
        <v>-0.46</v>
      </c>
      <c r="Y141">
        <v>0.28999999999999998</v>
      </c>
      <c r="Z141">
        <v>10.06</v>
      </c>
    </row>
    <row r="142" spans="1:26" x14ac:dyDescent="0.25">
      <c r="A142" t="s">
        <v>179</v>
      </c>
      <c r="B142" t="s">
        <v>32</v>
      </c>
      <c r="C142" t="s">
        <v>36</v>
      </c>
      <c r="D142" t="s">
        <v>24</v>
      </c>
      <c r="E142" t="s">
        <v>51</v>
      </c>
      <c r="F142" t="s">
        <v>10</v>
      </c>
      <c r="G142" t="s">
        <v>55</v>
      </c>
      <c r="H142" t="s">
        <v>91</v>
      </c>
      <c r="I142" t="s">
        <v>13</v>
      </c>
      <c r="J142" s="2">
        <v>44990</v>
      </c>
      <c r="K142" s="2">
        <v>45011</v>
      </c>
      <c r="L142" s="2" t="str">
        <f t="shared" si="4"/>
        <v>March</v>
      </c>
      <c r="M142">
        <v>21</v>
      </c>
      <c r="N142">
        <v>0</v>
      </c>
      <c r="O142">
        <v>25</v>
      </c>
      <c r="P142" s="4">
        <f>(Table3[[#This Row],[Tasks Completed]]/Table3[[#This Row],[Tasks Total]])</f>
        <v>0</v>
      </c>
      <c r="Q142">
        <v>535834.43000000005</v>
      </c>
      <c r="R142">
        <v>148250.92000000001</v>
      </c>
      <c r="S142">
        <v>3</v>
      </c>
      <c r="T142">
        <v>12.1</v>
      </c>
      <c r="U142">
        <v>53.3</v>
      </c>
      <c r="V142">
        <v>833.1</v>
      </c>
      <c r="W142">
        <v>17</v>
      </c>
      <c r="X142">
        <v>3.57</v>
      </c>
      <c r="Y142">
        <v>-0.318</v>
      </c>
      <c r="Z142">
        <v>-0.21</v>
      </c>
    </row>
    <row r="143" spans="1:26" x14ac:dyDescent="0.25">
      <c r="A143" t="s">
        <v>180</v>
      </c>
      <c r="B143" t="s">
        <v>28</v>
      </c>
      <c r="C143" t="s">
        <v>29</v>
      </c>
      <c r="D143" t="s">
        <v>8</v>
      </c>
      <c r="E143" t="s">
        <v>19</v>
      </c>
      <c r="F143" t="s">
        <v>10</v>
      </c>
      <c r="G143" t="s">
        <v>55</v>
      </c>
      <c r="H143" t="s">
        <v>105</v>
      </c>
      <c r="I143" t="s">
        <v>38</v>
      </c>
      <c r="J143" s="2">
        <v>45011</v>
      </c>
      <c r="K143" s="2">
        <v>45039</v>
      </c>
      <c r="L143" s="2" t="str">
        <f t="shared" si="4"/>
        <v>March</v>
      </c>
      <c r="M143">
        <v>28</v>
      </c>
      <c r="N143">
        <v>0</v>
      </c>
      <c r="O143">
        <v>110</v>
      </c>
      <c r="P143" s="4">
        <f>(Table3[[#This Row],[Tasks Completed]]/Table3[[#This Row],[Tasks Total]])</f>
        <v>0</v>
      </c>
      <c r="Q143">
        <v>146085.56</v>
      </c>
      <c r="R143">
        <v>47946.62</v>
      </c>
      <c r="S143">
        <v>0</v>
      </c>
      <c r="T143">
        <v>13.4</v>
      </c>
      <c r="U143">
        <v>12.6</v>
      </c>
      <c r="V143">
        <v>381.2</v>
      </c>
      <c r="W143">
        <v>4</v>
      </c>
      <c r="X143">
        <v>1.67</v>
      </c>
      <c r="Y143">
        <v>-0.216</v>
      </c>
      <c r="Z143">
        <v>1.31</v>
      </c>
    </row>
    <row r="144" spans="1:26" x14ac:dyDescent="0.25">
      <c r="A144" t="s">
        <v>182</v>
      </c>
      <c r="B144" t="s">
        <v>16</v>
      </c>
      <c r="C144" t="s">
        <v>17</v>
      </c>
      <c r="D144" t="s">
        <v>66</v>
      </c>
      <c r="E144" t="s">
        <v>51</v>
      </c>
      <c r="F144" t="s">
        <v>10</v>
      </c>
      <c r="G144" t="s">
        <v>11</v>
      </c>
      <c r="H144" t="s">
        <v>68</v>
      </c>
      <c r="I144" t="s">
        <v>21</v>
      </c>
      <c r="J144" s="2">
        <v>45012</v>
      </c>
      <c r="K144" s="2">
        <v>45051</v>
      </c>
      <c r="L144" s="2" t="str">
        <f t="shared" si="4"/>
        <v>March</v>
      </c>
      <c r="M144">
        <v>39</v>
      </c>
      <c r="N144">
        <v>32</v>
      </c>
      <c r="O144">
        <v>116</v>
      </c>
      <c r="P144" s="4">
        <f>(Table3[[#This Row],[Tasks Completed]]/Table3[[#This Row],[Tasks Total]])</f>
        <v>0.27586206896551724</v>
      </c>
      <c r="Q144">
        <v>102117.87</v>
      </c>
      <c r="R144">
        <v>16467.259999999998</v>
      </c>
      <c r="S144">
        <v>0</v>
      </c>
      <c r="T144">
        <v>25.9</v>
      </c>
      <c r="U144">
        <v>33.1</v>
      </c>
      <c r="V144">
        <v>358.5</v>
      </c>
      <c r="W144">
        <v>3</v>
      </c>
      <c r="X144">
        <v>-0.57999999999999996</v>
      </c>
      <c r="Y144">
        <v>0.13400000000000001</v>
      </c>
      <c r="Z144">
        <v>1.68</v>
      </c>
    </row>
    <row r="145" spans="1:26" x14ac:dyDescent="0.25">
      <c r="A145" t="s">
        <v>183</v>
      </c>
      <c r="B145" t="s">
        <v>57</v>
      </c>
      <c r="C145" t="s">
        <v>7</v>
      </c>
      <c r="D145" t="s">
        <v>8</v>
      </c>
      <c r="E145" t="s">
        <v>59</v>
      </c>
      <c r="F145" t="s">
        <v>14</v>
      </c>
      <c r="G145" t="s">
        <v>11</v>
      </c>
      <c r="H145" t="s">
        <v>108</v>
      </c>
      <c r="I145" t="s">
        <v>38</v>
      </c>
      <c r="J145" s="2">
        <v>45007</v>
      </c>
      <c r="K145" s="2">
        <v>45016</v>
      </c>
      <c r="L145" s="2" t="str">
        <f t="shared" si="4"/>
        <v>March</v>
      </c>
      <c r="M145">
        <v>9</v>
      </c>
      <c r="N145">
        <v>8</v>
      </c>
      <c r="O145">
        <v>17</v>
      </c>
      <c r="P145" s="4">
        <f>(Table3[[#This Row],[Tasks Completed]]/Table3[[#This Row],[Tasks Total]])</f>
        <v>0.47058823529411764</v>
      </c>
      <c r="Q145">
        <v>59172.480000000003</v>
      </c>
      <c r="R145">
        <v>10626.88</v>
      </c>
      <c r="S145">
        <v>0</v>
      </c>
      <c r="T145">
        <v>4.5999999999999996</v>
      </c>
      <c r="U145">
        <v>16.8</v>
      </c>
      <c r="V145">
        <v>403.8</v>
      </c>
      <c r="W145">
        <v>3</v>
      </c>
      <c r="X145">
        <v>0.02</v>
      </c>
      <c r="Y145">
        <v>0.16200000000000001</v>
      </c>
      <c r="Z145">
        <v>-4.08</v>
      </c>
    </row>
    <row r="146" spans="1:26" x14ac:dyDescent="0.25">
      <c r="A146" t="s">
        <v>185</v>
      </c>
      <c r="B146" t="s">
        <v>57</v>
      </c>
      <c r="C146" t="s">
        <v>17</v>
      </c>
      <c r="D146" t="s">
        <v>8</v>
      </c>
      <c r="E146" t="s">
        <v>49</v>
      </c>
      <c r="F146" t="s">
        <v>33</v>
      </c>
      <c r="G146" t="s">
        <v>11</v>
      </c>
      <c r="H146" t="s">
        <v>134</v>
      </c>
      <c r="I146" t="s">
        <v>38</v>
      </c>
      <c r="J146" s="2">
        <v>45001</v>
      </c>
      <c r="K146" s="2">
        <v>45010</v>
      </c>
      <c r="L146" s="2" t="str">
        <f t="shared" si="4"/>
        <v>March</v>
      </c>
      <c r="M146">
        <v>9</v>
      </c>
      <c r="N146">
        <v>9</v>
      </c>
      <c r="O146">
        <v>20</v>
      </c>
      <c r="P146" s="4">
        <f>(Table3[[#This Row],[Tasks Completed]]/Table3[[#This Row],[Tasks Total]])</f>
        <v>0.45</v>
      </c>
      <c r="Q146">
        <v>551851.73</v>
      </c>
      <c r="R146">
        <v>11257.3</v>
      </c>
      <c r="S146">
        <v>2</v>
      </c>
      <c r="T146">
        <v>38</v>
      </c>
      <c r="U146">
        <v>80.099999999999994</v>
      </c>
      <c r="V146">
        <v>93.6</v>
      </c>
      <c r="W146">
        <v>3</v>
      </c>
      <c r="X146">
        <v>-0.28999999999999998</v>
      </c>
      <c r="Y146">
        <v>0.19900000000000001</v>
      </c>
      <c r="Z146">
        <v>-0.49</v>
      </c>
    </row>
    <row r="147" spans="1:26" x14ac:dyDescent="0.25">
      <c r="A147" t="s">
        <v>189</v>
      </c>
      <c r="B147" t="s">
        <v>32</v>
      </c>
      <c r="C147" t="s">
        <v>29</v>
      </c>
      <c r="D147" t="s">
        <v>47</v>
      </c>
      <c r="E147" t="s">
        <v>9</v>
      </c>
      <c r="F147" t="s">
        <v>33</v>
      </c>
      <c r="G147" t="s">
        <v>11</v>
      </c>
      <c r="H147" t="s">
        <v>164</v>
      </c>
      <c r="I147" t="s">
        <v>21</v>
      </c>
      <c r="J147" s="2">
        <v>44995</v>
      </c>
      <c r="K147" s="2">
        <v>45002</v>
      </c>
      <c r="L147" s="2" t="str">
        <f t="shared" si="4"/>
        <v>March</v>
      </c>
      <c r="M147">
        <v>7</v>
      </c>
      <c r="N147">
        <v>6</v>
      </c>
      <c r="O147">
        <v>14</v>
      </c>
      <c r="P147" s="4">
        <f>(Table3[[#This Row],[Tasks Completed]]/Table3[[#This Row],[Tasks Total]])</f>
        <v>0.42857142857142855</v>
      </c>
      <c r="Q147">
        <v>180413.48</v>
      </c>
      <c r="R147">
        <v>159583.54</v>
      </c>
      <c r="S147">
        <v>1</v>
      </c>
      <c r="T147">
        <v>8.5</v>
      </c>
      <c r="U147">
        <v>38.299999999999997</v>
      </c>
      <c r="V147">
        <v>817.1</v>
      </c>
      <c r="W147">
        <v>4</v>
      </c>
      <c r="X147">
        <v>-1.23</v>
      </c>
      <c r="Y147">
        <v>-0.30399999999999999</v>
      </c>
      <c r="Z147">
        <v>-7.36</v>
      </c>
    </row>
    <row r="148" spans="1:26" x14ac:dyDescent="0.25">
      <c r="A148" t="s">
        <v>190</v>
      </c>
      <c r="B148" t="s">
        <v>28</v>
      </c>
      <c r="C148" t="s">
        <v>29</v>
      </c>
      <c r="D148" t="s">
        <v>75</v>
      </c>
      <c r="E148" t="s">
        <v>19</v>
      </c>
      <c r="F148" t="s">
        <v>22</v>
      </c>
      <c r="G148" t="s">
        <v>11</v>
      </c>
      <c r="H148" t="s">
        <v>191</v>
      </c>
      <c r="I148" t="s">
        <v>13</v>
      </c>
      <c r="J148" s="2">
        <v>45002</v>
      </c>
      <c r="K148" s="2">
        <v>45010</v>
      </c>
      <c r="L148" s="2" t="str">
        <f t="shared" si="4"/>
        <v>March</v>
      </c>
      <c r="M148">
        <v>8</v>
      </c>
      <c r="N148">
        <v>5</v>
      </c>
      <c r="O148">
        <v>19</v>
      </c>
      <c r="P148" s="4">
        <f>(Table3[[#This Row],[Tasks Completed]]/Table3[[#This Row],[Tasks Total]])</f>
        <v>0.26315789473684209</v>
      </c>
      <c r="Q148">
        <v>637052.54</v>
      </c>
      <c r="R148">
        <v>464582.40000000002</v>
      </c>
      <c r="S148">
        <v>0</v>
      </c>
      <c r="T148">
        <v>7.7</v>
      </c>
      <c r="U148">
        <v>12.6</v>
      </c>
      <c r="V148">
        <v>1224.9000000000001</v>
      </c>
      <c r="W148">
        <v>6</v>
      </c>
      <c r="X148">
        <v>0.67</v>
      </c>
      <c r="Y148">
        <v>-3.6999999999999998E-2</v>
      </c>
      <c r="Z148">
        <v>2.46</v>
      </c>
    </row>
    <row r="149" spans="1:26" x14ac:dyDescent="0.25">
      <c r="A149" t="s">
        <v>192</v>
      </c>
      <c r="B149" t="s">
        <v>6</v>
      </c>
      <c r="C149" t="s">
        <v>61</v>
      </c>
      <c r="D149" t="s">
        <v>24</v>
      </c>
      <c r="E149" t="s">
        <v>9</v>
      </c>
      <c r="F149" t="s">
        <v>33</v>
      </c>
      <c r="G149" t="s">
        <v>40</v>
      </c>
      <c r="H149" t="s">
        <v>90</v>
      </c>
      <c r="I149" t="s">
        <v>13</v>
      </c>
      <c r="J149" s="2">
        <v>45003</v>
      </c>
      <c r="K149" s="2">
        <v>45015</v>
      </c>
      <c r="L149" s="2" t="str">
        <f t="shared" si="4"/>
        <v>March</v>
      </c>
      <c r="M149">
        <v>12</v>
      </c>
      <c r="N149">
        <v>29</v>
      </c>
      <c r="O149">
        <v>29</v>
      </c>
      <c r="P149" s="4">
        <f>(Table3[[#This Row],[Tasks Completed]]/Table3[[#This Row],[Tasks Total]])</f>
        <v>1</v>
      </c>
      <c r="Q149">
        <v>312505.84999999998</v>
      </c>
      <c r="R149">
        <v>277112.34999999998</v>
      </c>
      <c r="S149">
        <v>0</v>
      </c>
      <c r="T149">
        <v>47.5</v>
      </c>
      <c r="U149">
        <v>27.1</v>
      </c>
      <c r="V149">
        <v>2590.8000000000002</v>
      </c>
      <c r="W149">
        <v>4</v>
      </c>
      <c r="X149">
        <v>0.2</v>
      </c>
      <c r="Y149">
        <v>0.23400000000000001</v>
      </c>
      <c r="Z149">
        <v>6.79</v>
      </c>
    </row>
    <row r="150" spans="1:26" x14ac:dyDescent="0.25">
      <c r="A150" t="s">
        <v>194</v>
      </c>
      <c r="B150" t="s">
        <v>28</v>
      </c>
      <c r="C150" t="s">
        <v>29</v>
      </c>
      <c r="D150" t="s">
        <v>8</v>
      </c>
      <c r="E150" t="s">
        <v>49</v>
      </c>
      <c r="F150" t="s">
        <v>33</v>
      </c>
      <c r="G150" t="s">
        <v>11</v>
      </c>
      <c r="H150" t="s">
        <v>130</v>
      </c>
      <c r="I150" t="s">
        <v>38</v>
      </c>
      <c r="J150" s="2">
        <v>45000</v>
      </c>
      <c r="K150" s="2">
        <v>45007</v>
      </c>
      <c r="L150" s="2" t="str">
        <f t="shared" si="4"/>
        <v>March</v>
      </c>
      <c r="M150">
        <v>7</v>
      </c>
      <c r="N150">
        <v>4</v>
      </c>
      <c r="O150">
        <v>13</v>
      </c>
      <c r="P150" s="4">
        <f>(Table3[[#This Row],[Tasks Completed]]/Table3[[#This Row],[Tasks Total]])</f>
        <v>0.30769230769230771</v>
      </c>
      <c r="Q150">
        <v>301335.95</v>
      </c>
      <c r="R150">
        <v>5380.15</v>
      </c>
      <c r="S150">
        <v>0</v>
      </c>
      <c r="T150">
        <v>33.799999999999997</v>
      </c>
      <c r="U150">
        <v>20.7</v>
      </c>
      <c r="V150">
        <v>628.20000000000005</v>
      </c>
      <c r="W150">
        <v>8</v>
      </c>
      <c r="X150">
        <v>-1.21</v>
      </c>
      <c r="Y150">
        <v>0.23699999999999999</v>
      </c>
      <c r="Z150">
        <v>2.82</v>
      </c>
    </row>
    <row r="151" spans="1:26" x14ac:dyDescent="0.25">
      <c r="A151" t="s">
        <v>195</v>
      </c>
      <c r="B151" t="s">
        <v>57</v>
      </c>
      <c r="C151" t="s">
        <v>36</v>
      </c>
      <c r="D151" t="s">
        <v>112</v>
      </c>
      <c r="E151" t="s">
        <v>49</v>
      </c>
      <c r="F151" t="s">
        <v>22</v>
      </c>
      <c r="G151" t="s">
        <v>11</v>
      </c>
      <c r="H151" t="s">
        <v>54</v>
      </c>
      <c r="I151" t="s">
        <v>13</v>
      </c>
      <c r="J151" s="2">
        <v>44994</v>
      </c>
      <c r="K151" s="2">
        <v>45024</v>
      </c>
      <c r="L151" s="2" t="str">
        <f t="shared" si="4"/>
        <v>March</v>
      </c>
      <c r="M151">
        <v>30</v>
      </c>
      <c r="N151">
        <v>47</v>
      </c>
      <c r="O151">
        <v>125</v>
      </c>
      <c r="P151" s="4">
        <f>(Table3[[#This Row],[Tasks Completed]]/Table3[[#This Row],[Tasks Total]])</f>
        <v>0.376</v>
      </c>
      <c r="Q151">
        <v>82126.17</v>
      </c>
      <c r="R151">
        <v>42307.06</v>
      </c>
      <c r="S151">
        <v>3</v>
      </c>
      <c r="T151">
        <v>7.5</v>
      </c>
      <c r="U151">
        <v>9.3000000000000007</v>
      </c>
      <c r="V151">
        <v>4733.8999999999996</v>
      </c>
      <c r="W151">
        <v>8</v>
      </c>
      <c r="X151">
        <v>-1.38</v>
      </c>
      <c r="Y151">
        <v>4.1000000000000002E-2</v>
      </c>
      <c r="Z151">
        <v>4.28</v>
      </c>
    </row>
    <row r="152" spans="1:26" x14ac:dyDescent="0.25">
      <c r="A152" t="s">
        <v>201</v>
      </c>
      <c r="B152" t="s">
        <v>28</v>
      </c>
      <c r="C152" t="s">
        <v>29</v>
      </c>
      <c r="D152" t="s">
        <v>47</v>
      </c>
      <c r="E152" t="s">
        <v>49</v>
      </c>
      <c r="F152" t="s">
        <v>22</v>
      </c>
      <c r="G152" t="s">
        <v>11</v>
      </c>
      <c r="H152" t="s">
        <v>108</v>
      </c>
      <c r="I152" t="s">
        <v>21</v>
      </c>
      <c r="J152" s="2">
        <v>45015</v>
      </c>
      <c r="K152" s="2">
        <v>45047</v>
      </c>
      <c r="L152" s="2" t="str">
        <f t="shared" si="4"/>
        <v>March</v>
      </c>
      <c r="M152">
        <v>32</v>
      </c>
      <c r="N152">
        <v>1</v>
      </c>
      <c r="O152">
        <v>18</v>
      </c>
      <c r="P152" s="4">
        <f>(Table3[[#This Row],[Tasks Completed]]/Table3[[#This Row],[Tasks Total]])</f>
        <v>5.5555555555555552E-2</v>
      </c>
      <c r="Q152">
        <v>76358.75</v>
      </c>
      <c r="R152">
        <v>48710.2</v>
      </c>
      <c r="S152">
        <v>0</v>
      </c>
      <c r="T152">
        <v>7.7</v>
      </c>
      <c r="U152">
        <v>0.7</v>
      </c>
      <c r="V152">
        <v>251.9</v>
      </c>
      <c r="W152">
        <v>15</v>
      </c>
      <c r="X152">
        <v>-0.25</v>
      </c>
      <c r="Y152">
        <v>3.7999999999999999E-2</v>
      </c>
      <c r="Z152">
        <v>-3.35</v>
      </c>
    </row>
    <row r="153" spans="1:26" x14ac:dyDescent="0.25">
      <c r="A153" t="s">
        <v>202</v>
      </c>
      <c r="B153" t="s">
        <v>28</v>
      </c>
      <c r="C153" t="s">
        <v>7</v>
      </c>
      <c r="D153" t="s">
        <v>58</v>
      </c>
      <c r="E153" t="s">
        <v>25</v>
      </c>
      <c r="F153" t="s">
        <v>10</v>
      </c>
      <c r="G153" t="s">
        <v>11</v>
      </c>
      <c r="H153" t="s">
        <v>157</v>
      </c>
      <c r="I153" t="s">
        <v>38</v>
      </c>
      <c r="J153" s="2">
        <v>45004</v>
      </c>
      <c r="K153" s="2">
        <v>45017</v>
      </c>
      <c r="L153" s="2" t="str">
        <f t="shared" si="4"/>
        <v>March</v>
      </c>
      <c r="M153">
        <v>13</v>
      </c>
      <c r="N153">
        <v>9</v>
      </c>
      <c r="O153">
        <v>19</v>
      </c>
      <c r="P153" s="4">
        <f>(Table3[[#This Row],[Tasks Completed]]/Table3[[#This Row],[Tasks Total]])</f>
        <v>0.47368421052631576</v>
      </c>
      <c r="Q153">
        <v>236461.26</v>
      </c>
      <c r="R153">
        <v>220706.86</v>
      </c>
      <c r="S153">
        <v>0</v>
      </c>
      <c r="T153">
        <v>37.799999999999997</v>
      </c>
      <c r="U153">
        <v>9.9</v>
      </c>
      <c r="V153">
        <v>229.4</v>
      </c>
      <c r="W153">
        <v>6</v>
      </c>
      <c r="X153">
        <v>-0.92</v>
      </c>
      <c r="Y153">
        <v>-0.26300000000000001</v>
      </c>
      <c r="Z153">
        <v>-5.19</v>
      </c>
    </row>
    <row r="154" spans="1:26" x14ac:dyDescent="0.25">
      <c r="A154" t="s">
        <v>205</v>
      </c>
      <c r="B154" t="s">
        <v>32</v>
      </c>
      <c r="C154" t="s">
        <v>17</v>
      </c>
      <c r="D154" t="s">
        <v>44</v>
      </c>
      <c r="E154" t="s">
        <v>45</v>
      </c>
      <c r="F154" t="s">
        <v>10</v>
      </c>
      <c r="G154" t="s">
        <v>11</v>
      </c>
      <c r="H154" t="s">
        <v>64</v>
      </c>
      <c r="I154" t="s">
        <v>72</v>
      </c>
      <c r="J154" s="2">
        <v>45008</v>
      </c>
      <c r="K154" s="2">
        <v>45048</v>
      </c>
      <c r="L154" s="2" t="str">
        <f t="shared" si="4"/>
        <v>March</v>
      </c>
      <c r="M154">
        <v>40</v>
      </c>
      <c r="N154">
        <v>1</v>
      </c>
      <c r="O154">
        <v>53</v>
      </c>
      <c r="P154" s="4">
        <f>(Table3[[#This Row],[Tasks Completed]]/Table3[[#This Row],[Tasks Total]])</f>
        <v>1.8867924528301886E-2</v>
      </c>
      <c r="Q154">
        <v>139510.60999999999</v>
      </c>
      <c r="R154">
        <v>103586.04</v>
      </c>
      <c r="S154">
        <v>0</v>
      </c>
      <c r="T154">
        <v>10.5</v>
      </c>
      <c r="U154">
        <v>53.7</v>
      </c>
      <c r="V154">
        <v>1230.2</v>
      </c>
      <c r="W154">
        <v>4</v>
      </c>
      <c r="X154">
        <v>-1.17</v>
      </c>
      <c r="Y154">
        <v>0.09</v>
      </c>
      <c r="Z154">
        <v>2.77</v>
      </c>
    </row>
    <row r="155" spans="1:26" x14ac:dyDescent="0.25">
      <c r="A155" t="s">
        <v>208</v>
      </c>
      <c r="B155" t="s">
        <v>43</v>
      </c>
      <c r="C155" t="s">
        <v>29</v>
      </c>
      <c r="D155" t="s">
        <v>66</v>
      </c>
      <c r="E155" t="s">
        <v>51</v>
      </c>
      <c r="F155" t="s">
        <v>33</v>
      </c>
      <c r="G155" t="s">
        <v>11</v>
      </c>
      <c r="H155" t="s">
        <v>128</v>
      </c>
      <c r="I155" t="s">
        <v>72</v>
      </c>
      <c r="J155" s="2">
        <v>44989</v>
      </c>
      <c r="K155" s="2">
        <v>45017</v>
      </c>
      <c r="L155" s="2" t="str">
        <f t="shared" si="4"/>
        <v>March</v>
      </c>
      <c r="M155">
        <v>28</v>
      </c>
      <c r="N155">
        <v>5</v>
      </c>
      <c r="O155">
        <v>11</v>
      </c>
      <c r="P155" s="4">
        <f>(Table3[[#This Row],[Tasks Completed]]/Table3[[#This Row],[Tasks Total]])</f>
        <v>0.45454545454545453</v>
      </c>
      <c r="Q155">
        <v>42508.5</v>
      </c>
      <c r="R155">
        <v>8620.0499999999993</v>
      </c>
      <c r="S155">
        <v>0</v>
      </c>
      <c r="T155">
        <v>27.7</v>
      </c>
      <c r="U155">
        <v>9.8000000000000007</v>
      </c>
      <c r="V155">
        <v>2141.1999999999998</v>
      </c>
      <c r="W155">
        <v>14</v>
      </c>
      <c r="X155">
        <v>0.72</v>
      </c>
      <c r="Y155">
        <v>9.9000000000000005E-2</v>
      </c>
      <c r="Z155">
        <v>10.119999999999999</v>
      </c>
    </row>
    <row r="156" spans="1:26" x14ac:dyDescent="0.25">
      <c r="A156" t="s">
        <v>216</v>
      </c>
      <c r="B156" t="s">
        <v>6</v>
      </c>
      <c r="C156" t="s">
        <v>17</v>
      </c>
      <c r="D156" t="s">
        <v>24</v>
      </c>
      <c r="E156" t="s">
        <v>25</v>
      </c>
      <c r="F156" t="s">
        <v>10</v>
      </c>
      <c r="G156" t="s">
        <v>11</v>
      </c>
      <c r="H156" t="s">
        <v>114</v>
      </c>
      <c r="I156" t="s">
        <v>52</v>
      </c>
      <c r="J156" s="2">
        <v>45004</v>
      </c>
      <c r="K156" s="2">
        <v>45017</v>
      </c>
      <c r="L156" s="2" t="str">
        <f t="shared" si="4"/>
        <v>March</v>
      </c>
      <c r="M156">
        <v>13</v>
      </c>
      <c r="N156">
        <v>5</v>
      </c>
      <c r="O156">
        <v>31</v>
      </c>
      <c r="P156" s="4">
        <f>(Table3[[#This Row],[Tasks Completed]]/Table3[[#This Row],[Tasks Total]])</f>
        <v>0.16129032258064516</v>
      </c>
      <c r="Q156">
        <v>44535.03</v>
      </c>
      <c r="R156">
        <v>1500.08</v>
      </c>
      <c r="S156">
        <v>0</v>
      </c>
      <c r="T156">
        <v>5.8</v>
      </c>
      <c r="U156">
        <v>23.2</v>
      </c>
      <c r="V156">
        <v>363.7</v>
      </c>
      <c r="W156">
        <v>6</v>
      </c>
      <c r="X156">
        <v>0.01</v>
      </c>
      <c r="Y156">
        <v>-0.29899999999999999</v>
      </c>
      <c r="Z156">
        <v>3.78</v>
      </c>
    </row>
    <row r="157" spans="1:26" x14ac:dyDescent="0.25">
      <c r="A157" t="s">
        <v>224</v>
      </c>
      <c r="B157" t="s">
        <v>28</v>
      </c>
      <c r="C157" t="s">
        <v>29</v>
      </c>
      <c r="D157" t="s">
        <v>53</v>
      </c>
      <c r="E157" t="s">
        <v>25</v>
      </c>
      <c r="F157" t="s">
        <v>14</v>
      </c>
      <c r="G157" t="s">
        <v>11</v>
      </c>
      <c r="H157" t="s">
        <v>54</v>
      </c>
      <c r="I157" t="s">
        <v>52</v>
      </c>
      <c r="J157" s="2">
        <v>45008</v>
      </c>
      <c r="K157" s="2">
        <v>45015</v>
      </c>
      <c r="L157" s="2" t="str">
        <f t="shared" si="4"/>
        <v>March</v>
      </c>
      <c r="M157">
        <v>7</v>
      </c>
      <c r="N157">
        <v>4</v>
      </c>
      <c r="O157">
        <v>18</v>
      </c>
      <c r="P157" s="4">
        <f>(Table3[[#This Row],[Tasks Completed]]/Table3[[#This Row],[Tasks Total]])</f>
        <v>0.22222222222222221</v>
      </c>
      <c r="Q157">
        <v>217444.23</v>
      </c>
      <c r="R157">
        <v>170005.22</v>
      </c>
      <c r="S157">
        <v>0</v>
      </c>
      <c r="T157">
        <v>22.1</v>
      </c>
      <c r="U157">
        <v>33.299999999999997</v>
      </c>
      <c r="V157">
        <v>1078.0999999999999</v>
      </c>
      <c r="W157">
        <v>4</v>
      </c>
      <c r="X157">
        <v>-3.77</v>
      </c>
      <c r="Y157">
        <v>-0.186</v>
      </c>
      <c r="Z157">
        <v>11.06</v>
      </c>
    </row>
    <row r="158" spans="1:26" x14ac:dyDescent="0.25">
      <c r="A158" t="s">
        <v>229</v>
      </c>
      <c r="B158" t="s">
        <v>16</v>
      </c>
      <c r="C158" t="s">
        <v>36</v>
      </c>
      <c r="D158" t="s">
        <v>42</v>
      </c>
      <c r="E158" t="s">
        <v>51</v>
      </c>
      <c r="F158" t="s">
        <v>10</v>
      </c>
      <c r="G158" t="s">
        <v>55</v>
      </c>
      <c r="H158" t="s">
        <v>230</v>
      </c>
      <c r="I158" t="s">
        <v>38</v>
      </c>
      <c r="J158" s="2">
        <v>45011</v>
      </c>
      <c r="K158" s="2">
        <v>45031</v>
      </c>
      <c r="L158" s="2" t="str">
        <f t="shared" si="4"/>
        <v>March</v>
      </c>
      <c r="M158">
        <v>20</v>
      </c>
      <c r="N158">
        <v>0</v>
      </c>
      <c r="O158">
        <v>21</v>
      </c>
      <c r="P158" s="4">
        <f>(Table3[[#This Row],[Tasks Completed]]/Table3[[#This Row],[Tasks Total]])</f>
        <v>0</v>
      </c>
      <c r="Q158">
        <v>263435.46999999997</v>
      </c>
      <c r="R158">
        <v>158716.29999999999</v>
      </c>
      <c r="S158">
        <v>0</v>
      </c>
      <c r="T158">
        <v>24.4</v>
      </c>
      <c r="U158">
        <v>8.6999999999999993</v>
      </c>
      <c r="V158">
        <v>957.5</v>
      </c>
      <c r="W158">
        <v>3</v>
      </c>
      <c r="X158">
        <v>0.92</v>
      </c>
      <c r="Y158">
        <v>-7.3999999999999996E-2</v>
      </c>
      <c r="Z158">
        <v>-1.71</v>
      </c>
    </row>
    <row r="159" spans="1:26" x14ac:dyDescent="0.25">
      <c r="A159" t="s">
        <v>233</v>
      </c>
      <c r="B159" t="s">
        <v>28</v>
      </c>
      <c r="C159" t="s">
        <v>29</v>
      </c>
      <c r="D159" t="s">
        <v>47</v>
      </c>
      <c r="E159" t="s">
        <v>49</v>
      </c>
      <c r="F159" t="s">
        <v>10</v>
      </c>
      <c r="G159" t="s">
        <v>11</v>
      </c>
      <c r="H159" t="s">
        <v>210</v>
      </c>
      <c r="I159" t="s">
        <v>13</v>
      </c>
      <c r="J159" s="2">
        <v>44999</v>
      </c>
      <c r="K159" s="2">
        <v>45015</v>
      </c>
      <c r="L159" s="2" t="str">
        <f t="shared" si="4"/>
        <v>March</v>
      </c>
      <c r="M159">
        <v>16</v>
      </c>
      <c r="N159">
        <v>14</v>
      </c>
      <c r="O159">
        <v>77</v>
      </c>
      <c r="P159" s="4">
        <f>(Table3[[#This Row],[Tasks Completed]]/Table3[[#This Row],[Tasks Total]])</f>
        <v>0.18181818181818182</v>
      </c>
      <c r="Q159">
        <v>80279.64</v>
      </c>
      <c r="R159">
        <v>40119.550000000003</v>
      </c>
      <c r="S159">
        <v>0</v>
      </c>
      <c r="T159">
        <v>5.2</v>
      </c>
      <c r="U159">
        <v>42.8</v>
      </c>
      <c r="V159">
        <v>951</v>
      </c>
      <c r="W159">
        <v>3</v>
      </c>
      <c r="X159">
        <v>0.6</v>
      </c>
      <c r="Y159">
        <v>2.5000000000000001E-2</v>
      </c>
      <c r="Z159">
        <v>6.98</v>
      </c>
    </row>
    <row r="160" spans="1:26" x14ac:dyDescent="0.25">
      <c r="A160" t="s">
        <v>240</v>
      </c>
      <c r="B160" t="s">
        <v>46</v>
      </c>
      <c r="C160" t="s">
        <v>29</v>
      </c>
      <c r="D160" t="s">
        <v>42</v>
      </c>
      <c r="E160" t="s">
        <v>51</v>
      </c>
      <c r="F160" t="s">
        <v>22</v>
      </c>
      <c r="G160" t="s">
        <v>40</v>
      </c>
      <c r="H160" t="s">
        <v>97</v>
      </c>
      <c r="I160" t="s">
        <v>38</v>
      </c>
      <c r="J160" s="2">
        <v>45003</v>
      </c>
      <c r="K160" s="2">
        <v>45027</v>
      </c>
      <c r="L160" s="2" t="str">
        <f t="shared" si="4"/>
        <v>March</v>
      </c>
      <c r="M160">
        <v>24</v>
      </c>
      <c r="N160">
        <v>16</v>
      </c>
      <c r="O160">
        <v>16</v>
      </c>
      <c r="P160" s="4">
        <f>(Table3[[#This Row],[Tasks Completed]]/Table3[[#This Row],[Tasks Total]])</f>
        <v>1</v>
      </c>
      <c r="Q160">
        <v>32111.35</v>
      </c>
      <c r="R160">
        <v>19198.64</v>
      </c>
      <c r="S160">
        <v>0</v>
      </c>
      <c r="T160">
        <v>54.2</v>
      </c>
      <c r="U160">
        <v>64.7</v>
      </c>
      <c r="V160">
        <v>1420.6</v>
      </c>
      <c r="W160">
        <v>6</v>
      </c>
      <c r="X160">
        <v>-0.96</v>
      </c>
      <c r="Y160">
        <v>4.5999999999999999E-2</v>
      </c>
      <c r="Z160">
        <v>7.54</v>
      </c>
    </row>
    <row r="161" spans="1:26" x14ac:dyDescent="0.25">
      <c r="A161" t="s">
        <v>256</v>
      </c>
      <c r="B161" t="s">
        <v>6</v>
      </c>
      <c r="C161" t="s">
        <v>29</v>
      </c>
      <c r="D161" t="s">
        <v>53</v>
      </c>
      <c r="E161" t="s">
        <v>49</v>
      </c>
      <c r="F161" t="s">
        <v>10</v>
      </c>
      <c r="G161" t="s">
        <v>11</v>
      </c>
      <c r="H161" t="s">
        <v>156</v>
      </c>
      <c r="I161" t="s">
        <v>52</v>
      </c>
      <c r="J161" s="2">
        <v>45012</v>
      </c>
      <c r="K161" s="2">
        <v>45092</v>
      </c>
      <c r="L161" s="2" t="str">
        <f t="shared" si="4"/>
        <v>March</v>
      </c>
      <c r="M161">
        <v>80</v>
      </c>
      <c r="N161">
        <v>20</v>
      </c>
      <c r="O161">
        <v>25</v>
      </c>
      <c r="P161" s="4">
        <f>(Table3[[#This Row],[Tasks Completed]]/Table3[[#This Row],[Tasks Total]])</f>
        <v>0.8</v>
      </c>
      <c r="Q161">
        <v>416517.43</v>
      </c>
      <c r="R161">
        <v>258720.98</v>
      </c>
      <c r="S161">
        <v>0</v>
      </c>
      <c r="T161">
        <v>5.6</v>
      </c>
      <c r="U161">
        <v>28.8</v>
      </c>
      <c r="V161">
        <v>840.6</v>
      </c>
      <c r="W161">
        <v>12</v>
      </c>
      <c r="X161">
        <v>-0.82</v>
      </c>
      <c r="Y161">
        <v>-0.27700000000000002</v>
      </c>
      <c r="Z161">
        <v>11.4</v>
      </c>
    </row>
    <row r="162" spans="1:26" x14ac:dyDescent="0.25">
      <c r="A162" t="s">
        <v>258</v>
      </c>
      <c r="B162" t="s">
        <v>43</v>
      </c>
      <c r="C162" t="s">
        <v>7</v>
      </c>
      <c r="D162" t="s">
        <v>8</v>
      </c>
      <c r="E162" t="s">
        <v>19</v>
      </c>
      <c r="F162" t="s">
        <v>22</v>
      </c>
      <c r="G162" t="s">
        <v>11</v>
      </c>
      <c r="H162" t="s">
        <v>164</v>
      </c>
      <c r="I162" t="s">
        <v>21</v>
      </c>
      <c r="J162" s="2">
        <v>44994</v>
      </c>
      <c r="K162" s="2">
        <v>45009</v>
      </c>
      <c r="L162" s="2" t="str">
        <f t="shared" ref="L162:L188" si="5">TEXT(J162, "mmmm")</f>
        <v>March</v>
      </c>
      <c r="M162">
        <v>15</v>
      </c>
      <c r="N162">
        <v>3</v>
      </c>
      <c r="O162">
        <v>16</v>
      </c>
      <c r="P162" s="4">
        <f>(Table3[[#This Row],[Tasks Completed]]/Table3[[#This Row],[Tasks Total]])</f>
        <v>0.1875</v>
      </c>
      <c r="Q162">
        <v>286667.90000000002</v>
      </c>
      <c r="R162">
        <v>90564.23</v>
      </c>
      <c r="S162">
        <v>1</v>
      </c>
      <c r="T162">
        <v>15.3</v>
      </c>
      <c r="U162">
        <v>9.1999999999999993</v>
      </c>
      <c r="V162">
        <v>415.4</v>
      </c>
      <c r="W162">
        <v>4</v>
      </c>
      <c r="X162">
        <v>-0.98</v>
      </c>
      <c r="Y162">
        <v>-0.153</v>
      </c>
      <c r="Z162">
        <v>2.69</v>
      </c>
    </row>
    <row r="163" spans="1:26" x14ac:dyDescent="0.25">
      <c r="A163" t="s">
        <v>261</v>
      </c>
      <c r="B163" t="s">
        <v>32</v>
      </c>
      <c r="C163" t="s">
        <v>29</v>
      </c>
      <c r="D163" t="s">
        <v>24</v>
      </c>
      <c r="E163" t="s">
        <v>25</v>
      </c>
      <c r="F163" t="s">
        <v>33</v>
      </c>
      <c r="G163" t="s">
        <v>11</v>
      </c>
      <c r="H163" t="s">
        <v>163</v>
      </c>
      <c r="I163" t="s">
        <v>38</v>
      </c>
      <c r="J163" s="2">
        <v>44991</v>
      </c>
      <c r="K163" s="2">
        <v>45003</v>
      </c>
      <c r="L163" s="2" t="str">
        <f t="shared" si="5"/>
        <v>March</v>
      </c>
      <c r="M163">
        <v>12</v>
      </c>
      <c r="N163">
        <v>6</v>
      </c>
      <c r="O163">
        <v>21</v>
      </c>
      <c r="P163" s="4">
        <f>(Table3[[#This Row],[Tasks Completed]]/Table3[[#This Row],[Tasks Total]])</f>
        <v>0.2857142857142857</v>
      </c>
      <c r="Q163">
        <v>26487.97</v>
      </c>
      <c r="R163">
        <v>32271.759999999998</v>
      </c>
      <c r="S163">
        <v>8</v>
      </c>
      <c r="T163">
        <v>21</v>
      </c>
      <c r="U163">
        <v>22.8</v>
      </c>
      <c r="V163">
        <v>512.4</v>
      </c>
      <c r="W163">
        <v>3</v>
      </c>
      <c r="X163">
        <v>0.56999999999999995</v>
      </c>
      <c r="Y163">
        <v>0.28999999999999998</v>
      </c>
      <c r="Z163">
        <v>-0.87</v>
      </c>
    </row>
    <row r="164" spans="1:26" x14ac:dyDescent="0.25">
      <c r="A164" t="s">
        <v>262</v>
      </c>
      <c r="B164" t="s">
        <v>46</v>
      </c>
      <c r="C164" t="s">
        <v>29</v>
      </c>
      <c r="D164" t="s">
        <v>18</v>
      </c>
      <c r="E164" t="s">
        <v>19</v>
      </c>
      <c r="F164" t="s">
        <v>22</v>
      </c>
      <c r="G164" t="s">
        <v>11</v>
      </c>
      <c r="H164" t="s">
        <v>163</v>
      </c>
      <c r="I164" t="s">
        <v>38</v>
      </c>
      <c r="J164" s="2">
        <v>45013</v>
      </c>
      <c r="K164" s="2">
        <v>45038</v>
      </c>
      <c r="L164" s="2" t="str">
        <f t="shared" si="5"/>
        <v>March</v>
      </c>
      <c r="M164">
        <v>25</v>
      </c>
      <c r="N164">
        <v>184</v>
      </c>
      <c r="O164">
        <v>500</v>
      </c>
      <c r="P164" s="4">
        <f>(Table3[[#This Row],[Tasks Completed]]/Table3[[#This Row],[Tasks Total]])</f>
        <v>0.36799999999999999</v>
      </c>
      <c r="Q164">
        <v>132967.88</v>
      </c>
      <c r="R164">
        <v>54971.6</v>
      </c>
      <c r="S164">
        <v>1</v>
      </c>
      <c r="T164">
        <v>31.3</v>
      </c>
      <c r="U164">
        <v>34.1</v>
      </c>
      <c r="V164">
        <v>742.4</v>
      </c>
      <c r="W164">
        <v>4</v>
      </c>
      <c r="X164">
        <v>-1.5</v>
      </c>
      <c r="Y164">
        <v>-0.20200000000000001</v>
      </c>
      <c r="Z164">
        <v>4.9400000000000004</v>
      </c>
    </row>
    <row r="165" spans="1:26" x14ac:dyDescent="0.25">
      <c r="A165" t="s">
        <v>272</v>
      </c>
      <c r="B165" t="s">
        <v>6</v>
      </c>
      <c r="C165" t="s">
        <v>17</v>
      </c>
      <c r="D165" t="s">
        <v>44</v>
      </c>
      <c r="E165" t="s">
        <v>19</v>
      </c>
      <c r="F165" t="s">
        <v>22</v>
      </c>
      <c r="G165" t="s">
        <v>11</v>
      </c>
      <c r="H165" t="s">
        <v>84</v>
      </c>
      <c r="I165" t="s">
        <v>13</v>
      </c>
      <c r="J165" s="2">
        <v>45008</v>
      </c>
      <c r="K165" s="2">
        <v>45021</v>
      </c>
      <c r="L165" s="2" t="str">
        <f t="shared" si="5"/>
        <v>March</v>
      </c>
      <c r="M165">
        <v>13</v>
      </c>
      <c r="N165">
        <v>7</v>
      </c>
      <c r="O165">
        <v>37</v>
      </c>
      <c r="P165" s="4">
        <f>(Table3[[#This Row],[Tasks Completed]]/Table3[[#This Row],[Tasks Total]])</f>
        <v>0.1891891891891892</v>
      </c>
      <c r="Q165">
        <v>101418.7</v>
      </c>
      <c r="R165">
        <v>22613.18</v>
      </c>
      <c r="S165">
        <v>0</v>
      </c>
      <c r="T165">
        <v>29.8</v>
      </c>
      <c r="U165">
        <v>37.700000000000003</v>
      </c>
      <c r="V165">
        <v>349.4</v>
      </c>
      <c r="W165">
        <v>3</v>
      </c>
      <c r="X165">
        <v>1.06</v>
      </c>
      <c r="Y165">
        <v>-0.49299999999999999</v>
      </c>
      <c r="Z165">
        <v>3.33</v>
      </c>
    </row>
    <row r="166" spans="1:26" x14ac:dyDescent="0.25">
      <c r="A166" t="s">
        <v>274</v>
      </c>
      <c r="B166" t="s">
        <v>28</v>
      </c>
      <c r="C166" t="s">
        <v>7</v>
      </c>
      <c r="D166" t="s">
        <v>8</v>
      </c>
      <c r="E166" t="s">
        <v>25</v>
      </c>
      <c r="F166" t="s">
        <v>33</v>
      </c>
      <c r="G166" t="s">
        <v>11</v>
      </c>
      <c r="H166" t="s">
        <v>135</v>
      </c>
      <c r="I166" t="s">
        <v>38</v>
      </c>
      <c r="J166" s="2">
        <v>45002</v>
      </c>
      <c r="K166" s="2">
        <v>45025</v>
      </c>
      <c r="L166" s="2" t="str">
        <f t="shared" si="5"/>
        <v>March</v>
      </c>
      <c r="M166">
        <v>23</v>
      </c>
      <c r="N166">
        <v>22</v>
      </c>
      <c r="O166">
        <v>85</v>
      </c>
      <c r="P166" s="4">
        <f>(Table3[[#This Row],[Tasks Completed]]/Table3[[#This Row],[Tasks Total]])</f>
        <v>0.25882352941176473</v>
      </c>
      <c r="Q166">
        <v>77898.8</v>
      </c>
      <c r="R166">
        <v>52863.4</v>
      </c>
      <c r="S166">
        <v>0</v>
      </c>
      <c r="T166">
        <v>6.2</v>
      </c>
      <c r="U166">
        <v>6.1</v>
      </c>
      <c r="V166">
        <v>1033.8</v>
      </c>
      <c r="W166">
        <v>5</v>
      </c>
      <c r="X166">
        <v>0.73</v>
      </c>
      <c r="Y166">
        <v>-0.36799999999999999</v>
      </c>
      <c r="Z166">
        <v>7.34</v>
      </c>
    </row>
    <row r="167" spans="1:26" x14ac:dyDescent="0.25">
      <c r="A167" t="s">
        <v>275</v>
      </c>
      <c r="B167" t="s">
        <v>28</v>
      </c>
      <c r="C167" t="s">
        <v>7</v>
      </c>
      <c r="D167" t="s">
        <v>8</v>
      </c>
      <c r="E167" t="s">
        <v>25</v>
      </c>
      <c r="F167" t="s">
        <v>22</v>
      </c>
      <c r="G167" t="s">
        <v>11</v>
      </c>
      <c r="H167" t="s">
        <v>85</v>
      </c>
      <c r="I167" t="s">
        <v>13</v>
      </c>
      <c r="J167" s="2">
        <v>44995</v>
      </c>
      <c r="K167" s="2">
        <v>45006</v>
      </c>
      <c r="L167" s="2" t="str">
        <f t="shared" si="5"/>
        <v>March</v>
      </c>
      <c r="M167">
        <v>11</v>
      </c>
      <c r="N167">
        <v>65</v>
      </c>
      <c r="O167">
        <v>164</v>
      </c>
      <c r="P167" s="4">
        <f>(Table3[[#This Row],[Tasks Completed]]/Table3[[#This Row],[Tasks Total]])</f>
        <v>0.39634146341463417</v>
      </c>
      <c r="Q167">
        <v>41432.17</v>
      </c>
      <c r="R167">
        <v>18131.59</v>
      </c>
      <c r="S167">
        <v>0</v>
      </c>
      <c r="T167">
        <v>32.9</v>
      </c>
      <c r="U167">
        <v>20.3</v>
      </c>
      <c r="V167">
        <v>716</v>
      </c>
      <c r="W167">
        <v>5</v>
      </c>
      <c r="X167">
        <v>1.19</v>
      </c>
      <c r="Y167">
        <v>-0.29499999999999998</v>
      </c>
      <c r="Z167">
        <v>-3.97</v>
      </c>
    </row>
    <row r="168" spans="1:26" x14ac:dyDescent="0.25">
      <c r="A168" t="s">
        <v>277</v>
      </c>
      <c r="B168" t="s">
        <v>28</v>
      </c>
      <c r="C168" t="s">
        <v>29</v>
      </c>
      <c r="D168" t="s">
        <v>18</v>
      </c>
      <c r="E168" t="s">
        <v>9</v>
      </c>
      <c r="F168" t="s">
        <v>22</v>
      </c>
      <c r="G168" t="s">
        <v>40</v>
      </c>
      <c r="H168" t="s">
        <v>41</v>
      </c>
      <c r="I168" t="s">
        <v>38</v>
      </c>
      <c r="J168" s="2">
        <v>45013</v>
      </c>
      <c r="K168" s="2">
        <v>45071</v>
      </c>
      <c r="L168" s="2" t="str">
        <f t="shared" si="5"/>
        <v>March</v>
      </c>
      <c r="M168">
        <v>58</v>
      </c>
      <c r="N168">
        <v>15</v>
      </c>
      <c r="O168">
        <v>15</v>
      </c>
      <c r="P168" s="4">
        <f>(Table3[[#This Row],[Tasks Completed]]/Table3[[#This Row],[Tasks Total]])</f>
        <v>1</v>
      </c>
      <c r="Q168">
        <v>176808.4</v>
      </c>
      <c r="R168">
        <v>58989.32</v>
      </c>
      <c r="S168">
        <v>0</v>
      </c>
      <c r="T168">
        <v>46.6</v>
      </c>
      <c r="U168">
        <v>10.4</v>
      </c>
      <c r="V168">
        <v>498.2</v>
      </c>
      <c r="W168">
        <v>6</v>
      </c>
      <c r="X168">
        <v>-1.1100000000000001</v>
      </c>
      <c r="Y168">
        <v>-0.376</v>
      </c>
      <c r="Z168">
        <v>1.88</v>
      </c>
    </row>
    <row r="169" spans="1:26" x14ac:dyDescent="0.25">
      <c r="A169" t="s">
        <v>279</v>
      </c>
      <c r="B169" t="s">
        <v>6</v>
      </c>
      <c r="C169" t="s">
        <v>29</v>
      </c>
      <c r="D169" t="s">
        <v>8</v>
      </c>
      <c r="E169" t="s">
        <v>9</v>
      </c>
      <c r="F169" t="s">
        <v>22</v>
      </c>
      <c r="G169" t="s">
        <v>11</v>
      </c>
      <c r="H169" t="s">
        <v>162</v>
      </c>
      <c r="I169" t="s">
        <v>13</v>
      </c>
      <c r="J169" s="2">
        <v>44998</v>
      </c>
      <c r="K169" s="2">
        <v>45010</v>
      </c>
      <c r="L169" s="2" t="str">
        <f t="shared" si="5"/>
        <v>March</v>
      </c>
      <c r="M169">
        <v>12</v>
      </c>
      <c r="N169">
        <v>13</v>
      </c>
      <c r="O169">
        <v>31</v>
      </c>
      <c r="P169" s="4">
        <f>(Table3[[#This Row],[Tasks Completed]]/Table3[[#This Row],[Tasks Total]])</f>
        <v>0.41935483870967744</v>
      </c>
      <c r="Q169">
        <v>250085.68</v>
      </c>
      <c r="R169">
        <v>191727.69</v>
      </c>
      <c r="S169">
        <v>0</v>
      </c>
      <c r="T169">
        <v>7.1</v>
      </c>
      <c r="U169">
        <v>28.6</v>
      </c>
      <c r="V169">
        <v>1048.2</v>
      </c>
      <c r="W169">
        <v>4</v>
      </c>
      <c r="X169">
        <v>0.87</v>
      </c>
      <c r="Y169">
        <v>0.13500000000000001</v>
      </c>
      <c r="Z169">
        <v>-0.06</v>
      </c>
    </row>
    <row r="170" spans="1:26" x14ac:dyDescent="0.25">
      <c r="A170" t="s">
        <v>280</v>
      </c>
      <c r="B170" t="s">
        <v>32</v>
      </c>
      <c r="C170" t="s">
        <v>17</v>
      </c>
      <c r="D170" t="s">
        <v>24</v>
      </c>
      <c r="E170" t="s">
        <v>19</v>
      </c>
      <c r="F170" t="s">
        <v>22</v>
      </c>
      <c r="G170" t="s">
        <v>11</v>
      </c>
      <c r="H170" t="s">
        <v>65</v>
      </c>
      <c r="I170" t="s">
        <v>38</v>
      </c>
      <c r="J170" s="2">
        <v>45004</v>
      </c>
      <c r="K170" s="2">
        <v>45021</v>
      </c>
      <c r="L170" s="2" t="str">
        <f t="shared" si="5"/>
        <v>March</v>
      </c>
      <c r="M170">
        <v>17</v>
      </c>
      <c r="N170">
        <v>28</v>
      </c>
      <c r="O170">
        <v>37</v>
      </c>
      <c r="P170" s="4">
        <f>(Table3[[#This Row],[Tasks Completed]]/Table3[[#This Row],[Tasks Total]])</f>
        <v>0.7567567567567568</v>
      </c>
      <c r="Q170">
        <v>461236.27</v>
      </c>
      <c r="R170">
        <v>48717.63</v>
      </c>
      <c r="S170">
        <v>2</v>
      </c>
      <c r="T170">
        <v>11.9</v>
      </c>
      <c r="U170">
        <v>13.9</v>
      </c>
      <c r="V170">
        <v>355.1</v>
      </c>
      <c r="W170">
        <v>4</v>
      </c>
      <c r="X170">
        <v>-0.67</v>
      </c>
      <c r="Y170">
        <v>-4.8000000000000001E-2</v>
      </c>
      <c r="Z170">
        <v>3.06</v>
      </c>
    </row>
    <row r="171" spans="1:26" x14ac:dyDescent="0.25">
      <c r="A171" t="s">
        <v>287</v>
      </c>
      <c r="B171" t="s">
        <v>16</v>
      </c>
      <c r="C171" t="s">
        <v>100</v>
      </c>
      <c r="D171" t="s">
        <v>24</v>
      </c>
      <c r="E171" t="s">
        <v>49</v>
      </c>
      <c r="F171" t="s">
        <v>14</v>
      </c>
      <c r="G171" t="s">
        <v>11</v>
      </c>
      <c r="H171" t="s">
        <v>120</v>
      </c>
      <c r="I171" t="s">
        <v>21</v>
      </c>
      <c r="J171" s="2">
        <v>44998</v>
      </c>
      <c r="K171" s="2">
        <v>45064</v>
      </c>
      <c r="L171" s="2" t="str">
        <f t="shared" si="5"/>
        <v>March</v>
      </c>
      <c r="M171">
        <v>66</v>
      </c>
      <c r="N171">
        <v>4</v>
      </c>
      <c r="O171">
        <v>10</v>
      </c>
      <c r="P171" s="4">
        <f>(Table3[[#This Row],[Tasks Completed]]/Table3[[#This Row],[Tasks Total]])</f>
        <v>0.4</v>
      </c>
      <c r="Q171">
        <v>78219.81</v>
      </c>
      <c r="R171">
        <v>34130.32</v>
      </c>
      <c r="S171">
        <v>0</v>
      </c>
      <c r="T171">
        <v>23.3</v>
      </c>
      <c r="U171">
        <v>27.1</v>
      </c>
      <c r="V171">
        <v>1115.7</v>
      </c>
      <c r="W171">
        <v>5</v>
      </c>
      <c r="X171">
        <v>-2.4300000000000002</v>
      </c>
      <c r="Y171">
        <v>1E-3</v>
      </c>
      <c r="Z171">
        <v>6.29</v>
      </c>
    </row>
    <row r="172" spans="1:26" x14ac:dyDescent="0.25">
      <c r="A172" t="s">
        <v>289</v>
      </c>
      <c r="B172" t="s">
        <v>43</v>
      </c>
      <c r="C172" t="s">
        <v>36</v>
      </c>
      <c r="D172" t="s">
        <v>8</v>
      </c>
      <c r="E172" t="s">
        <v>9</v>
      </c>
      <c r="F172" t="s">
        <v>33</v>
      </c>
      <c r="G172" t="s">
        <v>11</v>
      </c>
      <c r="H172" t="s">
        <v>126</v>
      </c>
      <c r="I172" t="s">
        <v>38</v>
      </c>
      <c r="J172" s="2">
        <v>44999</v>
      </c>
      <c r="K172" s="2">
        <v>45019</v>
      </c>
      <c r="L172" s="2" t="str">
        <f t="shared" si="5"/>
        <v>March</v>
      </c>
      <c r="M172">
        <v>20</v>
      </c>
      <c r="N172">
        <v>28</v>
      </c>
      <c r="O172">
        <v>68</v>
      </c>
      <c r="P172" s="4">
        <f>(Table3[[#This Row],[Tasks Completed]]/Table3[[#This Row],[Tasks Total]])</f>
        <v>0.41176470588235292</v>
      </c>
      <c r="Q172">
        <v>34559.69</v>
      </c>
      <c r="R172">
        <v>45703.19</v>
      </c>
      <c r="S172">
        <v>0</v>
      </c>
      <c r="T172">
        <v>80.5</v>
      </c>
      <c r="U172">
        <v>26.7</v>
      </c>
      <c r="V172">
        <v>163.6</v>
      </c>
      <c r="W172">
        <v>5</v>
      </c>
      <c r="X172">
        <v>0.16</v>
      </c>
      <c r="Y172">
        <v>-8.9999999999999993E-3</v>
      </c>
      <c r="Z172">
        <v>8.31</v>
      </c>
    </row>
    <row r="173" spans="1:26" x14ac:dyDescent="0.25">
      <c r="A173" t="s">
        <v>290</v>
      </c>
      <c r="B173" t="s">
        <v>28</v>
      </c>
      <c r="C173" t="s">
        <v>29</v>
      </c>
      <c r="D173" t="s">
        <v>8</v>
      </c>
      <c r="E173" t="s">
        <v>59</v>
      </c>
      <c r="F173" t="s">
        <v>22</v>
      </c>
      <c r="G173" t="s">
        <v>40</v>
      </c>
      <c r="H173" t="s">
        <v>60</v>
      </c>
      <c r="I173" t="s">
        <v>38</v>
      </c>
      <c r="J173" s="2">
        <v>45002</v>
      </c>
      <c r="K173" s="2">
        <v>45009</v>
      </c>
      <c r="L173" s="2" t="str">
        <f t="shared" si="5"/>
        <v>March</v>
      </c>
      <c r="M173">
        <v>7</v>
      </c>
      <c r="N173">
        <v>17</v>
      </c>
      <c r="O173">
        <v>17</v>
      </c>
      <c r="P173" s="4">
        <f>(Table3[[#This Row],[Tasks Completed]]/Table3[[#This Row],[Tasks Total]])</f>
        <v>1</v>
      </c>
      <c r="Q173">
        <v>62534.45</v>
      </c>
      <c r="R173">
        <v>22093.58</v>
      </c>
      <c r="S173">
        <v>0</v>
      </c>
      <c r="T173">
        <v>43</v>
      </c>
      <c r="U173">
        <v>85.9</v>
      </c>
      <c r="V173">
        <v>696.7</v>
      </c>
      <c r="W173">
        <v>6</v>
      </c>
      <c r="X173">
        <v>0.89</v>
      </c>
      <c r="Y173">
        <v>-0.50700000000000001</v>
      </c>
      <c r="Z173">
        <v>-1.02</v>
      </c>
    </row>
    <row r="174" spans="1:26" x14ac:dyDescent="0.25">
      <c r="A174" t="s">
        <v>299</v>
      </c>
      <c r="B174" t="s">
        <v>28</v>
      </c>
      <c r="C174" t="s">
        <v>29</v>
      </c>
      <c r="D174" t="s">
        <v>8</v>
      </c>
      <c r="E174" t="s">
        <v>49</v>
      </c>
      <c r="F174" t="s">
        <v>10</v>
      </c>
      <c r="G174" t="s">
        <v>11</v>
      </c>
      <c r="H174" t="s">
        <v>300</v>
      </c>
      <c r="I174" t="s">
        <v>38</v>
      </c>
      <c r="J174" s="2">
        <v>45005</v>
      </c>
      <c r="K174" s="2">
        <v>45013</v>
      </c>
      <c r="L174" s="2" t="str">
        <f t="shared" si="5"/>
        <v>March</v>
      </c>
      <c r="M174">
        <v>8</v>
      </c>
      <c r="N174">
        <v>1</v>
      </c>
      <c r="O174">
        <v>21</v>
      </c>
      <c r="P174" s="4">
        <f>(Table3[[#This Row],[Tasks Completed]]/Table3[[#This Row],[Tasks Total]])</f>
        <v>4.7619047619047616E-2</v>
      </c>
      <c r="Q174">
        <v>152283.43</v>
      </c>
      <c r="R174">
        <v>24658.57</v>
      </c>
      <c r="S174">
        <v>7</v>
      </c>
      <c r="T174">
        <v>7.4</v>
      </c>
      <c r="U174">
        <v>13.9</v>
      </c>
      <c r="V174">
        <v>191.3</v>
      </c>
      <c r="W174">
        <v>5</v>
      </c>
      <c r="X174">
        <v>-0.45</v>
      </c>
      <c r="Y174">
        <v>-0.39800000000000002</v>
      </c>
      <c r="Z174">
        <v>-5.34</v>
      </c>
    </row>
    <row r="175" spans="1:26" x14ac:dyDescent="0.25">
      <c r="A175" t="s">
        <v>301</v>
      </c>
      <c r="B175" t="s">
        <v>46</v>
      </c>
      <c r="C175" t="s">
        <v>29</v>
      </c>
      <c r="D175" t="s">
        <v>24</v>
      </c>
      <c r="E175" t="s">
        <v>51</v>
      </c>
      <c r="F175" t="s">
        <v>10</v>
      </c>
      <c r="G175" t="s">
        <v>11</v>
      </c>
      <c r="H175" t="s">
        <v>159</v>
      </c>
      <c r="I175" t="s">
        <v>72</v>
      </c>
      <c r="J175" s="2">
        <v>45007</v>
      </c>
      <c r="K175" s="2">
        <v>45054</v>
      </c>
      <c r="L175" s="2" t="str">
        <f t="shared" si="5"/>
        <v>March</v>
      </c>
      <c r="M175">
        <v>47</v>
      </c>
      <c r="N175">
        <v>26</v>
      </c>
      <c r="O175">
        <v>105</v>
      </c>
      <c r="P175" s="4">
        <f>(Table3[[#This Row],[Tasks Completed]]/Table3[[#This Row],[Tasks Total]])</f>
        <v>0.24761904761904763</v>
      </c>
      <c r="Q175">
        <v>202236.53</v>
      </c>
      <c r="R175">
        <v>30255.58</v>
      </c>
      <c r="S175">
        <v>1</v>
      </c>
      <c r="T175">
        <v>30.3</v>
      </c>
      <c r="U175">
        <v>8.6</v>
      </c>
      <c r="V175">
        <v>232.3</v>
      </c>
      <c r="W175">
        <v>10</v>
      </c>
      <c r="X175">
        <v>-2.87</v>
      </c>
      <c r="Y175">
        <v>-2.4E-2</v>
      </c>
      <c r="Z175">
        <v>4.59</v>
      </c>
    </row>
    <row r="176" spans="1:26" x14ac:dyDescent="0.25">
      <c r="A176" t="s">
        <v>307</v>
      </c>
      <c r="B176" t="s">
        <v>32</v>
      </c>
      <c r="C176" t="s">
        <v>29</v>
      </c>
      <c r="D176" t="s">
        <v>69</v>
      </c>
      <c r="E176" t="s">
        <v>59</v>
      </c>
      <c r="F176" t="s">
        <v>33</v>
      </c>
      <c r="G176" t="s">
        <v>55</v>
      </c>
      <c r="H176" t="s">
        <v>110</v>
      </c>
      <c r="I176" t="s">
        <v>38</v>
      </c>
      <c r="J176" s="2">
        <v>45000</v>
      </c>
      <c r="K176" s="2">
        <v>45058</v>
      </c>
      <c r="L176" s="2" t="str">
        <f t="shared" si="5"/>
        <v>March</v>
      </c>
      <c r="M176">
        <v>58</v>
      </c>
      <c r="N176">
        <v>0</v>
      </c>
      <c r="O176">
        <v>10</v>
      </c>
      <c r="P176" s="4">
        <f>(Table3[[#This Row],[Tasks Completed]]/Table3[[#This Row],[Tasks Total]])</f>
        <v>0</v>
      </c>
      <c r="Q176">
        <v>856794.04</v>
      </c>
      <c r="R176">
        <v>80884.539999999994</v>
      </c>
      <c r="S176">
        <v>0</v>
      </c>
      <c r="T176">
        <v>5</v>
      </c>
      <c r="U176">
        <v>4.4000000000000004</v>
      </c>
      <c r="V176">
        <v>713.4</v>
      </c>
      <c r="W176">
        <v>8</v>
      </c>
      <c r="X176">
        <v>-1.54</v>
      </c>
      <c r="Y176">
        <v>6.0999999999999999E-2</v>
      </c>
      <c r="Z176">
        <v>-8.6199999999999992</v>
      </c>
    </row>
    <row r="177" spans="1:26" x14ac:dyDescent="0.25">
      <c r="A177" t="s">
        <v>310</v>
      </c>
      <c r="B177" t="s">
        <v>16</v>
      </c>
      <c r="C177" t="s">
        <v>7</v>
      </c>
      <c r="D177" t="s">
        <v>42</v>
      </c>
      <c r="E177" t="s">
        <v>51</v>
      </c>
      <c r="F177" t="s">
        <v>14</v>
      </c>
      <c r="G177" t="s">
        <v>11</v>
      </c>
      <c r="H177" t="s">
        <v>311</v>
      </c>
      <c r="I177" t="s">
        <v>38</v>
      </c>
      <c r="J177" s="2">
        <v>45014</v>
      </c>
      <c r="K177" s="2">
        <v>45024</v>
      </c>
      <c r="L177" s="2" t="str">
        <f t="shared" si="5"/>
        <v>March</v>
      </c>
      <c r="M177">
        <v>10</v>
      </c>
      <c r="N177">
        <v>8</v>
      </c>
      <c r="O177">
        <v>13</v>
      </c>
      <c r="P177" s="4">
        <f>(Table3[[#This Row],[Tasks Completed]]/Table3[[#This Row],[Tasks Total]])</f>
        <v>0.61538461538461542</v>
      </c>
      <c r="Q177">
        <v>26220.66</v>
      </c>
      <c r="R177">
        <v>35637.120000000003</v>
      </c>
      <c r="S177">
        <v>8</v>
      </c>
      <c r="T177">
        <v>7.2</v>
      </c>
      <c r="U177">
        <v>19.3</v>
      </c>
      <c r="V177">
        <v>384.6</v>
      </c>
      <c r="W177">
        <v>4</v>
      </c>
      <c r="X177">
        <v>-1.36</v>
      </c>
      <c r="Y177">
        <v>-0.186</v>
      </c>
      <c r="Z177">
        <v>-1.79</v>
      </c>
    </row>
    <row r="178" spans="1:26" x14ac:dyDescent="0.25">
      <c r="A178" t="s">
        <v>315</v>
      </c>
      <c r="B178" t="s">
        <v>28</v>
      </c>
      <c r="C178" t="s">
        <v>61</v>
      </c>
      <c r="D178" t="s">
        <v>24</v>
      </c>
      <c r="E178" t="s">
        <v>25</v>
      </c>
      <c r="F178" t="s">
        <v>10</v>
      </c>
      <c r="G178" t="s">
        <v>11</v>
      </c>
      <c r="H178" t="s">
        <v>131</v>
      </c>
      <c r="I178" t="s">
        <v>21</v>
      </c>
      <c r="J178" s="2">
        <v>44989</v>
      </c>
      <c r="K178" s="2">
        <v>44996</v>
      </c>
      <c r="L178" s="2" t="str">
        <f t="shared" si="5"/>
        <v>March</v>
      </c>
      <c r="M178">
        <v>7</v>
      </c>
      <c r="N178">
        <v>51</v>
      </c>
      <c r="O178">
        <v>133</v>
      </c>
      <c r="P178" s="4">
        <f>(Table3[[#This Row],[Tasks Completed]]/Table3[[#This Row],[Tasks Total]])</f>
        <v>0.38345864661654133</v>
      </c>
      <c r="Q178">
        <v>253530.96</v>
      </c>
      <c r="R178">
        <v>259277.42</v>
      </c>
      <c r="S178">
        <v>1</v>
      </c>
      <c r="T178">
        <v>12</v>
      </c>
      <c r="U178">
        <v>17.8</v>
      </c>
      <c r="V178">
        <v>466.4</v>
      </c>
      <c r="W178">
        <v>3</v>
      </c>
      <c r="X178">
        <v>2.4900000000000002</v>
      </c>
      <c r="Y178">
        <v>0.17199999999999999</v>
      </c>
      <c r="Z178">
        <v>6.37</v>
      </c>
    </row>
    <row r="179" spans="1:26" x14ac:dyDescent="0.25">
      <c r="A179" t="s">
        <v>318</v>
      </c>
      <c r="B179" t="s">
        <v>57</v>
      </c>
      <c r="C179" t="s">
        <v>7</v>
      </c>
      <c r="D179" t="s">
        <v>58</v>
      </c>
      <c r="E179" t="s">
        <v>25</v>
      </c>
      <c r="F179" t="s">
        <v>10</v>
      </c>
      <c r="G179" t="s">
        <v>11</v>
      </c>
      <c r="H179" t="s">
        <v>236</v>
      </c>
      <c r="I179" t="s">
        <v>38</v>
      </c>
      <c r="J179" s="2">
        <v>45002</v>
      </c>
      <c r="K179" s="2">
        <v>45011</v>
      </c>
      <c r="L179" s="2" t="str">
        <f t="shared" si="5"/>
        <v>March</v>
      </c>
      <c r="M179">
        <v>9</v>
      </c>
      <c r="N179">
        <v>15</v>
      </c>
      <c r="O179">
        <v>26</v>
      </c>
      <c r="P179" s="4">
        <f>(Table3[[#This Row],[Tasks Completed]]/Table3[[#This Row],[Tasks Total]])</f>
        <v>0.57692307692307687</v>
      </c>
      <c r="Q179">
        <v>39424.730000000003</v>
      </c>
      <c r="R179">
        <v>22282.48</v>
      </c>
      <c r="S179">
        <v>1</v>
      </c>
      <c r="T179">
        <v>27.1</v>
      </c>
      <c r="U179">
        <v>27.3</v>
      </c>
      <c r="V179">
        <v>2602</v>
      </c>
      <c r="W179">
        <v>3</v>
      </c>
      <c r="X179">
        <v>0.62</v>
      </c>
      <c r="Y179">
        <v>0.23699999999999999</v>
      </c>
      <c r="Z179">
        <v>7.34</v>
      </c>
    </row>
    <row r="180" spans="1:26" x14ac:dyDescent="0.25">
      <c r="A180" t="s">
        <v>324</v>
      </c>
      <c r="B180" t="s">
        <v>32</v>
      </c>
      <c r="C180" t="s">
        <v>36</v>
      </c>
      <c r="D180" t="s">
        <v>69</v>
      </c>
      <c r="E180" t="s">
        <v>59</v>
      </c>
      <c r="F180" t="s">
        <v>22</v>
      </c>
      <c r="G180" t="s">
        <v>11</v>
      </c>
      <c r="H180" t="s">
        <v>325</v>
      </c>
      <c r="I180" t="s">
        <v>38</v>
      </c>
      <c r="J180" s="2">
        <v>44993</v>
      </c>
      <c r="K180" s="2">
        <v>45023</v>
      </c>
      <c r="L180" s="2" t="str">
        <f t="shared" si="5"/>
        <v>March</v>
      </c>
      <c r="M180">
        <v>30</v>
      </c>
      <c r="N180">
        <v>2</v>
      </c>
      <c r="O180">
        <v>11</v>
      </c>
      <c r="P180" s="4">
        <f>(Table3[[#This Row],[Tasks Completed]]/Table3[[#This Row],[Tasks Total]])</f>
        <v>0.18181818181818182</v>
      </c>
      <c r="Q180">
        <v>103584.14</v>
      </c>
      <c r="R180">
        <v>61067.48</v>
      </c>
      <c r="S180">
        <v>0</v>
      </c>
      <c r="T180">
        <v>8.9</v>
      </c>
      <c r="U180">
        <v>53.7</v>
      </c>
      <c r="V180">
        <v>943.3</v>
      </c>
      <c r="W180">
        <v>10</v>
      </c>
      <c r="X180">
        <v>0.44</v>
      </c>
      <c r="Y180">
        <v>-8.7999999999999995E-2</v>
      </c>
      <c r="Z180">
        <v>3.15</v>
      </c>
    </row>
    <row r="181" spans="1:26" x14ac:dyDescent="0.25">
      <c r="A181" t="s">
        <v>331</v>
      </c>
      <c r="B181" t="s">
        <v>28</v>
      </c>
      <c r="C181" t="s">
        <v>17</v>
      </c>
      <c r="D181" t="s">
        <v>18</v>
      </c>
      <c r="E181" t="s">
        <v>49</v>
      </c>
      <c r="F181" t="s">
        <v>22</v>
      </c>
      <c r="G181" t="s">
        <v>11</v>
      </c>
      <c r="H181" t="s">
        <v>169</v>
      </c>
      <c r="I181" t="s">
        <v>72</v>
      </c>
      <c r="J181" s="2">
        <v>44989</v>
      </c>
      <c r="K181" s="2">
        <v>45025</v>
      </c>
      <c r="L181" s="2" t="str">
        <f t="shared" si="5"/>
        <v>March</v>
      </c>
      <c r="M181">
        <v>36</v>
      </c>
      <c r="N181">
        <v>50</v>
      </c>
      <c r="O181">
        <v>91</v>
      </c>
      <c r="P181" s="4">
        <f>(Table3[[#This Row],[Tasks Completed]]/Table3[[#This Row],[Tasks Total]])</f>
        <v>0.5494505494505495</v>
      </c>
      <c r="Q181">
        <v>92917.42</v>
      </c>
      <c r="R181">
        <v>86244.77</v>
      </c>
      <c r="S181">
        <v>0</v>
      </c>
      <c r="T181">
        <v>6.7</v>
      </c>
      <c r="U181">
        <v>34.299999999999997</v>
      </c>
      <c r="V181">
        <v>611</v>
      </c>
      <c r="W181">
        <v>10</v>
      </c>
      <c r="X181">
        <v>0.26</v>
      </c>
      <c r="Y181">
        <v>0.27700000000000002</v>
      </c>
      <c r="Z181">
        <v>-3.39</v>
      </c>
    </row>
    <row r="182" spans="1:26" x14ac:dyDescent="0.25">
      <c r="A182" t="s">
        <v>334</v>
      </c>
      <c r="B182" t="s">
        <v>16</v>
      </c>
      <c r="C182" t="s">
        <v>29</v>
      </c>
      <c r="D182" t="s">
        <v>69</v>
      </c>
      <c r="E182" t="s">
        <v>51</v>
      </c>
      <c r="F182" t="s">
        <v>10</v>
      </c>
      <c r="G182" t="s">
        <v>11</v>
      </c>
      <c r="H182" t="s">
        <v>133</v>
      </c>
      <c r="I182" t="s">
        <v>13</v>
      </c>
      <c r="J182" s="2">
        <v>45010</v>
      </c>
      <c r="K182" s="2">
        <v>45026</v>
      </c>
      <c r="L182" s="2" t="str">
        <f t="shared" si="5"/>
        <v>March</v>
      </c>
      <c r="M182">
        <v>16</v>
      </c>
      <c r="N182">
        <v>43</v>
      </c>
      <c r="O182">
        <v>133</v>
      </c>
      <c r="P182" s="4">
        <f>(Table3[[#This Row],[Tasks Completed]]/Table3[[#This Row],[Tasks Total]])</f>
        <v>0.32330827067669171</v>
      </c>
      <c r="Q182">
        <v>91915.67</v>
      </c>
      <c r="R182">
        <v>4102.87</v>
      </c>
      <c r="S182">
        <v>0</v>
      </c>
      <c r="T182">
        <v>8.4</v>
      </c>
      <c r="U182">
        <v>11.6</v>
      </c>
      <c r="V182">
        <v>226.3</v>
      </c>
      <c r="W182">
        <v>3</v>
      </c>
      <c r="X182">
        <v>-0.44</v>
      </c>
      <c r="Y182">
        <v>-0.08</v>
      </c>
      <c r="Z182">
        <v>11.75</v>
      </c>
    </row>
    <row r="183" spans="1:26" x14ac:dyDescent="0.25">
      <c r="A183" t="s">
        <v>339</v>
      </c>
      <c r="B183" t="s">
        <v>43</v>
      </c>
      <c r="C183" t="s">
        <v>29</v>
      </c>
      <c r="D183" t="s">
        <v>69</v>
      </c>
      <c r="E183" t="s">
        <v>25</v>
      </c>
      <c r="F183" t="s">
        <v>10</v>
      </c>
      <c r="G183" t="s">
        <v>55</v>
      </c>
      <c r="H183" t="s">
        <v>340</v>
      </c>
      <c r="I183" t="s">
        <v>52</v>
      </c>
      <c r="J183" s="2">
        <v>45011</v>
      </c>
      <c r="K183" s="2">
        <v>45076</v>
      </c>
      <c r="L183" s="2" t="str">
        <f t="shared" si="5"/>
        <v>March</v>
      </c>
      <c r="M183">
        <v>65</v>
      </c>
      <c r="N183">
        <v>0</v>
      </c>
      <c r="O183">
        <v>14</v>
      </c>
      <c r="P183" s="4">
        <f>(Table3[[#This Row],[Tasks Completed]]/Table3[[#This Row],[Tasks Total]])</f>
        <v>0</v>
      </c>
      <c r="Q183">
        <v>147002.9</v>
      </c>
      <c r="R183">
        <v>78380.34</v>
      </c>
      <c r="S183">
        <v>0</v>
      </c>
      <c r="T183">
        <v>27.4</v>
      </c>
      <c r="U183">
        <v>0.4</v>
      </c>
      <c r="V183">
        <v>493.8</v>
      </c>
      <c r="W183">
        <v>5</v>
      </c>
      <c r="X183">
        <v>-1.68</v>
      </c>
      <c r="Y183">
        <v>-0.17799999999999999</v>
      </c>
      <c r="Z183">
        <v>-3.32</v>
      </c>
    </row>
    <row r="184" spans="1:26" x14ac:dyDescent="0.25">
      <c r="A184" t="s">
        <v>343</v>
      </c>
      <c r="B184" t="s">
        <v>28</v>
      </c>
      <c r="C184" t="s">
        <v>7</v>
      </c>
      <c r="D184" t="s">
        <v>69</v>
      </c>
      <c r="E184" t="s">
        <v>59</v>
      </c>
      <c r="F184" t="s">
        <v>10</v>
      </c>
      <c r="G184" t="s">
        <v>11</v>
      </c>
      <c r="H184" t="s">
        <v>70</v>
      </c>
      <c r="I184" t="s">
        <v>21</v>
      </c>
      <c r="J184" s="2">
        <v>44987</v>
      </c>
      <c r="K184" s="2">
        <v>45088</v>
      </c>
      <c r="L184" s="2" t="str">
        <f t="shared" si="5"/>
        <v>March</v>
      </c>
      <c r="M184">
        <v>101</v>
      </c>
      <c r="N184">
        <v>2</v>
      </c>
      <c r="O184">
        <v>13</v>
      </c>
      <c r="P184" s="4">
        <f>(Table3[[#This Row],[Tasks Completed]]/Table3[[#This Row],[Tasks Total]])</f>
        <v>0.15384615384615385</v>
      </c>
      <c r="Q184">
        <v>156511.9</v>
      </c>
      <c r="R184">
        <v>32808.699999999997</v>
      </c>
      <c r="S184">
        <v>0</v>
      </c>
      <c r="T184">
        <v>31.3</v>
      </c>
      <c r="U184">
        <v>11.2</v>
      </c>
      <c r="V184">
        <v>342</v>
      </c>
      <c r="W184">
        <v>3</v>
      </c>
      <c r="X184">
        <v>0.24</v>
      </c>
      <c r="Y184">
        <v>0.19800000000000001</v>
      </c>
      <c r="Z184">
        <v>14.19</v>
      </c>
    </row>
    <row r="185" spans="1:26" x14ac:dyDescent="0.25">
      <c r="A185" t="s">
        <v>344</v>
      </c>
      <c r="B185" t="s">
        <v>28</v>
      </c>
      <c r="C185" t="s">
        <v>7</v>
      </c>
      <c r="D185" t="s">
        <v>42</v>
      </c>
      <c r="E185" t="s">
        <v>59</v>
      </c>
      <c r="F185" t="s">
        <v>10</v>
      </c>
      <c r="G185" t="s">
        <v>11</v>
      </c>
      <c r="H185" t="s">
        <v>164</v>
      </c>
      <c r="I185" t="s">
        <v>13</v>
      </c>
      <c r="J185" s="2">
        <v>44994</v>
      </c>
      <c r="K185" s="2">
        <v>45022</v>
      </c>
      <c r="L185" s="2" t="str">
        <f t="shared" si="5"/>
        <v>March</v>
      </c>
      <c r="M185">
        <v>28</v>
      </c>
      <c r="N185">
        <v>14</v>
      </c>
      <c r="O185">
        <v>25</v>
      </c>
      <c r="P185" s="4">
        <f>(Table3[[#This Row],[Tasks Completed]]/Table3[[#This Row],[Tasks Total]])</f>
        <v>0.56000000000000005</v>
      </c>
      <c r="Q185">
        <v>467586.22</v>
      </c>
      <c r="R185">
        <v>337903.73</v>
      </c>
      <c r="S185">
        <v>0</v>
      </c>
      <c r="T185">
        <v>32.6</v>
      </c>
      <c r="U185">
        <v>33.700000000000003</v>
      </c>
      <c r="V185">
        <v>595.4</v>
      </c>
      <c r="W185">
        <v>5</v>
      </c>
      <c r="X185">
        <v>0.14000000000000001</v>
      </c>
      <c r="Y185">
        <v>-0.17199999999999999</v>
      </c>
      <c r="Z185">
        <v>2.2000000000000002</v>
      </c>
    </row>
    <row r="186" spans="1:26" x14ac:dyDescent="0.25">
      <c r="A186" t="s">
        <v>345</v>
      </c>
      <c r="B186" t="s">
        <v>43</v>
      </c>
      <c r="C186" t="s">
        <v>29</v>
      </c>
      <c r="D186" t="s">
        <v>53</v>
      </c>
      <c r="E186" t="s">
        <v>25</v>
      </c>
      <c r="F186" t="s">
        <v>22</v>
      </c>
      <c r="G186" t="s">
        <v>11</v>
      </c>
      <c r="H186" t="s">
        <v>50</v>
      </c>
      <c r="I186" t="s">
        <v>38</v>
      </c>
      <c r="J186" s="2">
        <v>45009</v>
      </c>
      <c r="K186" s="2">
        <v>45016</v>
      </c>
      <c r="L186" s="2" t="str">
        <f t="shared" si="5"/>
        <v>March</v>
      </c>
      <c r="M186">
        <v>7</v>
      </c>
      <c r="N186">
        <v>2</v>
      </c>
      <c r="O186">
        <v>13</v>
      </c>
      <c r="P186" s="4">
        <f>(Table3[[#This Row],[Tasks Completed]]/Table3[[#This Row],[Tasks Total]])</f>
        <v>0.15384615384615385</v>
      </c>
      <c r="Q186">
        <v>26303.83</v>
      </c>
      <c r="R186">
        <v>10569.5</v>
      </c>
      <c r="S186">
        <v>1</v>
      </c>
      <c r="T186">
        <v>18.399999999999999</v>
      </c>
      <c r="U186">
        <v>7.7</v>
      </c>
      <c r="V186">
        <v>698.9</v>
      </c>
      <c r="W186">
        <v>8</v>
      </c>
      <c r="X186">
        <v>-3.54</v>
      </c>
      <c r="Y186">
        <v>-0.03</v>
      </c>
      <c r="Z186">
        <v>9.85</v>
      </c>
    </row>
    <row r="187" spans="1:26" x14ac:dyDescent="0.25">
      <c r="A187" t="s">
        <v>346</v>
      </c>
      <c r="B187" t="s">
        <v>57</v>
      </c>
      <c r="C187" t="s">
        <v>29</v>
      </c>
      <c r="D187" t="s">
        <v>24</v>
      </c>
      <c r="E187" t="s">
        <v>45</v>
      </c>
      <c r="F187" t="s">
        <v>33</v>
      </c>
      <c r="G187" t="s">
        <v>11</v>
      </c>
      <c r="H187" t="s">
        <v>239</v>
      </c>
      <c r="I187" t="s">
        <v>13</v>
      </c>
      <c r="J187" s="2">
        <v>45008</v>
      </c>
      <c r="K187" s="2">
        <v>45062</v>
      </c>
      <c r="L187" s="2" t="str">
        <f t="shared" si="5"/>
        <v>March</v>
      </c>
      <c r="M187">
        <v>54</v>
      </c>
      <c r="N187">
        <v>5</v>
      </c>
      <c r="O187">
        <v>16</v>
      </c>
      <c r="P187" s="4">
        <f>(Table3[[#This Row],[Tasks Completed]]/Table3[[#This Row],[Tasks Total]])</f>
        <v>0.3125</v>
      </c>
      <c r="Q187">
        <v>462677.2</v>
      </c>
      <c r="R187">
        <v>256475.91</v>
      </c>
      <c r="S187">
        <v>2</v>
      </c>
      <c r="T187">
        <v>25.2</v>
      </c>
      <c r="U187">
        <v>38.799999999999997</v>
      </c>
      <c r="V187">
        <v>106.6</v>
      </c>
      <c r="W187">
        <v>4</v>
      </c>
      <c r="X187">
        <v>-0.68</v>
      </c>
      <c r="Y187">
        <v>-0.06</v>
      </c>
      <c r="Z187">
        <v>2.69</v>
      </c>
    </row>
    <row r="188" spans="1:26" x14ac:dyDescent="0.25">
      <c r="A188" t="s">
        <v>348</v>
      </c>
      <c r="B188" t="s">
        <v>32</v>
      </c>
      <c r="C188" t="s">
        <v>36</v>
      </c>
      <c r="D188" t="s">
        <v>8</v>
      </c>
      <c r="E188" t="s">
        <v>79</v>
      </c>
      <c r="F188" t="s">
        <v>33</v>
      </c>
      <c r="G188" t="s">
        <v>11</v>
      </c>
      <c r="H188" t="s">
        <v>110</v>
      </c>
      <c r="I188" t="s">
        <v>38</v>
      </c>
      <c r="J188" s="2">
        <v>45009</v>
      </c>
      <c r="K188" s="2">
        <v>45070</v>
      </c>
      <c r="L188" s="2" t="str">
        <f t="shared" si="5"/>
        <v>March</v>
      </c>
      <c r="M188">
        <v>61</v>
      </c>
      <c r="N188">
        <v>7</v>
      </c>
      <c r="O188">
        <v>42</v>
      </c>
      <c r="P188" s="4">
        <f>(Table3[[#This Row],[Tasks Completed]]/Table3[[#This Row],[Tasks Total]])</f>
        <v>0.16666666666666666</v>
      </c>
      <c r="Q188">
        <v>783744.43</v>
      </c>
      <c r="R188">
        <v>281368.21999999997</v>
      </c>
      <c r="S188">
        <v>0</v>
      </c>
      <c r="T188">
        <v>8</v>
      </c>
      <c r="U188">
        <v>24.3</v>
      </c>
      <c r="V188">
        <v>511</v>
      </c>
      <c r="W188">
        <v>3</v>
      </c>
      <c r="X188">
        <v>-1.67</v>
      </c>
      <c r="Y188">
        <v>-0.121</v>
      </c>
      <c r="Z188">
        <v>4.12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5F6767-9D11-4929-BEB3-687F15786F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1</vt:lpstr>
      <vt:lpstr>2</vt:lpstr>
      <vt:lpstr>3</vt:lpstr>
      <vt:lpstr>Project Management Dashboard</vt:lpstr>
      <vt:lpstr>11</vt:lpstr>
      <vt:lpstr>12</vt:lpstr>
      <vt:lpstr>25</vt:lpstr>
      <vt:lpstr>15</vt:lpstr>
      <vt:lpstr>18</vt:lpstr>
      <vt:lpstr>Overview Dashboard</vt:lpstr>
      <vt:lpstr>19</vt:lpstr>
      <vt:lpstr>20</vt:lpstr>
      <vt:lpstr>21</vt:lpstr>
      <vt:lpstr>16</vt:lpstr>
      <vt:lpstr>Sheet2</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Alyaa Ahmed</dc:creator>
  <cp:lastModifiedBy>Alyaa Ahmed</cp:lastModifiedBy>
  <dcterms:created xsi:type="dcterms:W3CDTF">2025-08-31T14:28:26Z</dcterms:created>
  <dcterms:modified xsi:type="dcterms:W3CDTF">2025-09-03T05:20:34Z</dcterms:modified>
</cp:coreProperties>
</file>